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FDB1070-F29B-470A-AC1A-07B053B8040A}" xr6:coauthVersionLast="47" xr6:coauthVersionMax="47" xr10:uidLastSave="{00000000-0000-0000-0000-000000000000}"/>
  <bookViews>
    <workbookView xWindow="28680" yWindow="-120" windowWidth="29040" windowHeight="15720" activeTab="1" xr2:uid="{309604F6-7289-4B7E-97F2-E91B8AC3CEED}"/>
  </bookViews>
  <sheets>
    <sheet name="1_入力シート" sheetId="2" r:id="rId1"/>
    <sheet name="表示例 出力シート" sheetId="7" r:id="rId2"/>
    <sheet name="出力シート (炭素貯蔵量のみ)" sheetId="8" r:id="rId3"/>
    <sheet name="0_入力例" sheetId="4" r:id="rId4"/>
    <sheet name="99_データベース" sheetId="5" r:id="rId5"/>
    <sheet name="更新履歴" sheetId="6" r:id="rId6"/>
  </sheets>
  <definedNames>
    <definedName name="_xlnm._FilterDatabase" localSheetId="3" hidden="1">'0_入力例'!$B$21:$O$21</definedName>
    <definedName name="_xlnm._FilterDatabase" localSheetId="0" hidden="1">'1_入力シート'!$B$21:$O$21</definedName>
    <definedName name="_xlnm.Print_Area" localSheetId="2">'出力シート (炭素貯蔵量のみ)'!$A$1:$I$15</definedName>
    <definedName name="_xlnm.Print_Area" localSheetId="1">'表示例 出力シート'!$A$1:$I$22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5" i="5" l="1"/>
  <c r="L84" i="5"/>
  <c r="L83" i="5"/>
  <c r="L82" i="5"/>
  <c r="L81" i="5"/>
  <c r="L80" i="5"/>
  <c r="L79" i="5"/>
  <c r="L78" i="5"/>
  <c r="L77" i="5"/>
  <c r="L76" i="5"/>
  <c r="L75" i="5"/>
  <c r="L74" i="5"/>
  <c r="L73" i="5"/>
  <c r="L72" i="5"/>
  <c r="L71" i="5"/>
  <c r="L70" i="5"/>
  <c r="L69" i="5"/>
  <c r="L68" i="5"/>
  <c r="L67" i="5"/>
  <c r="L66" i="5"/>
  <c r="H66" i="5"/>
  <c r="L65" i="5"/>
  <c r="H65" i="5"/>
  <c r="L64" i="5"/>
  <c r="H64" i="5"/>
  <c r="L63" i="5"/>
  <c r="H63" i="5"/>
  <c r="L62" i="5"/>
  <c r="H62" i="5"/>
  <c r="L61" i="5"/>
  <c r="H61" i="5"/>
  <c r="L60" i="5"/>
  <c r="H60" i="5"/>
  <c r="L59" i="5"/>
  <c r="H59" i="5"/>
  <c r="L58" i="5"/>
  <c r="H58" i="5"/>
  <c r="L57" i="5"/>
  <c r="H57" i="5"/>
  <c r="L56" i="5"/>
  <c r="H56" i="5"/>
  <c r="L55" i="5"/>
  <c r="H55" i="5"/>
  <c r="L54" i="5"/>
  <c r="H54" i="5"/>
  <c r="L53" i="5"/>
  <c r="H53" i="5"/>
  <c r="L52" i="5"/>
  <c r="H52" i="5"/>
  <c r="L51" i="5"/>
  <c r="H51" i="5"/>
  <c r="L50" i="5"/>
  <c r="H50" i="5"/>
  <c r="L49" i="5"/>
  <c r="H49" i="5"/>
  <c r="L48" i="5"/>
  <c r="H48" i="5"/>
  <c r="L47" i="5"/>
  <c r="H47" i="5"/>
  <c r="L46" i="5"/>
  <c r="H46" i="5"/>
  <c r="L45" i="5"/>
  <c r="H45" i="5"/>
  <c r="L44" i="5"/>
  <c r="H44" i="5"/>
  <c r="L43" i="5"/>
  <c r="H43" i="5"/>
  <c r="L42" i="5"/>
  <c r="H42" i="5"/>
  <c r="L41" i="5"/>
  <c r="H41" i="5"/>
  <c r="L40" i="5"/>
  <c r="H40" i="5"/>
  <c r="L39" i="5"/>
  <c r="H39" i="5"/>
  <c r="L38" i="5"/>
  <c r="H38" i="5"/>
  <c r="L37" i="5"/>
  <c r="H37" i="5"/>
  <c r="L36" i="5"/>
  <c r="H36" i="5"/>
  <c r="L35" i="5"/>
  <c r="H35" i="5"/>
  <c r="L34" i="5"/>
  <c r="H34" i="5"/>
  <c r="L33" i="5"/>
  <c r="H33" i="5"/>
  <c r="L32" i="5"/>
  <c r="H32" i="5"/>
  <c r="L31" i="5"/>
  <c r="H31" i="5"/>
  <c r="L30" i="5"/>
  <c r="H30" i="5"/>
  <c r="L29" i="5"/>
  <c r="H29" i="5"/>
  <c r="L28" i="5"/>
  <c r="H28" i="5"/>
  <c r="L27" i="5"/>
  <c r="H27" i="5"/>
  <c r="L26" i="5"/>
  <c r="H26" i="5"/>
  <c r="L25" i="5"/>
  <c r="H25" i="5"/>
  <c r="L24" i="5"/>
  <c r="H24" i="5"/>
  <c r="L23" i="5"/>
  <c r="H23" i="5"/>
  <c r="L22" i="5"/>
  <c r="H22" i="5"/>
  <c r="L21" i="5"/>
  <c r="H21" i="5"/>
  <c r="L20" i="5"/>
  <c r="H20" i="5"/>
  <c r="L19" i="5"/>
  <c r="H19" i="5"/>
  <c r="L18" i="5"/>
  <c r="H18" i="5"/>
  <c r="L17" i="5"/>
  <c r="H17" i="5"/>
  <c r="L16" i="5"/>
  <c r="H16" i="5"/>
  <c r="L15" i="5"/>
  <c r="H15" i="5"/>
  <c r="L14" i="5"/>
  <c r="H14" i="5"/>
  <c r="L13" i="5"/>
  <c r="H13" i="5"/>
  <c r="L12" i="5"/>
  <c r="H12" i="5"/>
  <c r="L11" i="5"/>
  <c r="H11" i="5"/>
  <c r="L10" i="5"/>
  <c r="H10" i="5"/>
  <c r="L9" i="5"/>
  <c r="H9" i="5"/>
  <c r="L8" i="5"/>
  <c r="H8" i="5"/>
  <c r="L7" i="5"/>
  <c r="H7" i="5"/>
  <c r="L6" i="5"/>
  <c r="H6" i="5"/>
  <c r="L5" i="5"/>
  <c r="H5" i="5"/>
  <c r="L4" i="5"/>
  <c r="H4" i="5"/>
  <c r="L3" i="5"/>
  <c r="H3" i="5"/>
  <c r="O62" i="4"/>
  <c r="N62" i="4"/>
  <c r="M62" i="4"/>
  <c r="K62" i="4"/>
  <c r="I62" i="4"/>
  <c r="F62" i="4"/>
  <c r="O61" i="4"/>
  <c r="N61" i="4"/>
  <c r="M61" i="4" a="1"/>
  <c r="M61" i="4"/>
  <c r="L61" i="4"/>
  <c r="K61" i="4"/>
  <c r="J61" i="4"/>
  <c r="G61" i="4"/>
  <c r="O60" i="4"/>
  <c r="N60" i="4"/>
  <c r="M60" i="4" a="1"/>
  <c r="M60" i="4"/>
  <c r="L60" i="4"/>
  <c r="K60" i="4"/>
  <c r="J60" i="4"/>
  <c r="G60" i="4"/>
  <c r="O59" i="4"/>
  <c r="N59" i="4"/>
  <c r="M59" i="4" a="1"/>
  <c r="M59" i="4"/>
  <c r="L59" i="4"/>
  <c r="K59" i="4"/>
  <c r="J59" i="4"/>
  <c r="G59" i="4"/>
  <c r="O58" i="4"/>
  <c r="N58" i="4"/>
  <c r="M58" i="4" a="1"/>
  <c r="M58" i="4"/>
  <c r="L58" i="4"/>
  <c r="K58" i="4"/>
  <c r="J58" i="4"/>
  <c r="G58" i="4"/>
  <c r="O57" i="4"/>
  <c r="N57" i="4"/>
  <c r="M57" i="4" a="1"/>
  <c r="M57" i="4"/>
  <c r="L57" i="4"/>
  <c r="K57" i="4"/>
  <c r="J57" i="4"/>
  <c r="G57" i="4"/>
  <c r="O56" i="4"/>
  <c r="N56" i="4"/>
  <c r="M56" i="4" a="1"/>
  <c r="M56" i="4"/>
  <c r="L56" i="4"/>
  <c r="K56" i="4"/>
  <c r="J56" i="4"/>
  <c r="G56" i="4"/>
  <c r="O55" i="4"/>
  <c r="N55" i="4"/>
  <c r="M55" i="4" a="1"/>
  <c r="M55" i="4"/>
  <c r="L55" i="4"/>
  <c r="K55" i="4"/>
  <c r="J55" i="4"/>
  <c r="G55" i="4"/>
  <c r="O54" i="4"/>
  <c r="N54" i="4"/>
  <c r="M54" i="4" a="1"/>
  <c r="M54" i="4"/>
  <c r="L54" i="4"/>
  <c r="K54" i="4"/>
  <c r="J54" i="4"/>
  <c r="G54" i="4"/>
  <c r="O53" i="4"/>
  <c r="N53" i="4"/>
  <c r="M53" i="4" a="1"/>
  <c r="M53" i="4"/>
  <c r="L53" i="4"/>
  <c r="K53" i="4"/>
  <c r="J53" i="4"/>
  <c r="G53" i="4"/>
  <c r="O52" i="4"/>
  <c r="N52" i="4"/>
  <c r="M52" i="4" a="1"/>
  <c r="M52" i="4"/>
  <c r="L52" i="4"/>
  <c r="K52" i="4"/>
  <c r="J52" i="4"/>
  <c r="G52" i="4"/>
  <c r="O51" i="4"/>
  <c r="N51" i="4"/>
  <c r="M51" i="4" a="1"/>
  <c r="M51" i="4"/>
  <c r="L51" i="4"/>
  <c r="K51" i="4"/>
  <c r="J51" i="4"/>
  <c r="G51" i="4"/>
  <c r="O50" i="4"/>
  <c r="N50" i="4"/>
  <c r="M50" i="4" a="1"/>
  <c r="M50" i="4"/>
  <c r="L50" i="4"/>
  <c r="K50" i="4"/>
  <c r="J50" i="4"/>
  <c r="G50" i="4"/>
  <c r="O49" i="4"/>
  <c r="N49" i="4"/>
  <c r="M49" i="4" a="1"/>
  <c r="M49" i="4"/>
  <c r="L49" i="4"/>
  <c r="K49" i="4"/>
  <c r="J49" i="4"/>
  <c r="G49" i="4"/>
  <c r="O48" i="4"/>
  <c r="N48" i="4"/>
  <c r="M48" i="4" a="1"/>
  <c r="M48" i="4"/>
  <c r="L48" i="4"/>
  <c r="K48" i="4"/>
  <c r="J48" i="4"/>
  <c r="G48" i="4"/>
  <c r="O47" i="4"/>
  <c r="N47" i="4"/>
  <c r="M47" i="4" a="1"/>
  <c r="M47" i="4"/>
  <c r="L47" i="4"/>
  <c r="K47" i="4"/>
  <c r="J47" i="4"/>
  <c r="G47" i="4"/>
  <c r="O46" i="4"/>
  <c r="N46" i="4"/>
  <c r="M46" i="4" a="1"/>
  <c r="M46" i="4"/>
  <c r="L46" i="4"/>
  <c r="K46" i="4"/>
  <c r="J46" i="4"/>
  <c r="G46" i="4"/>
  <c r="O45" i="4"/>
  <c r="N45" i="4"/>
  <c r="M45" i="4" a="1"/>
  <c r="M45" i="4"/>
  <c r="L45" i="4"/>
  <c r="K45" i="4"/>
  <c r="J45" i="4"/>
  <c r="G45" i="4"/>
  <c r="O44" i="4"/>
  <c r="N44" i="4"/>
  <c r="M44" i="4" a="1"/>
  <c r="M44" i="4"/>
  <c r="L44" i="4"/>
  <c r="K44" i="4"/>
  <c r="J44" i="4"/>
  <c r="G44" i="4"/>
  <c r="O43" i="4"/>
  <c r="N43" i="4"/>
  <c r="M43" i="4" a="1"/>
  <c r="M43" i="4"/>
  <c r="L43" i="4"/>
  <c r="K43" i="4"/>
  <c r="J43" i="4"/>
  <c r="G43" i="4"/>
  <c r="O42" i="4"/>
  <c r="N42" i="4"/>
  <c r="M42" i="4" a="1"/>
  <c r="M42" i="4"/>
  <c r="L42" i="4"/>
  <c r="K42" i="4"/>
  <c r="J42" i="4"/>
  <c r="G42" i="4"/>
  <c r="O41" i="4"/>
  <c r="N41" i="4"/>
  <c r="M41" i="4" a="1"/>
  <c r="M41" i="4"/>
  <c r="L41" i="4"/>
  <c r="K41" i="4"/>
  <c r="J41" i="4"/>
  <c r="G41" i="4"/>
  <c r="O40" i="4"/>
  <c r="N40" i="4"/>
  <c r="M40" i="4" a="1"/>
  <c r="M40" i="4"/>
  <c r="L40" i="4"/>
  <c r="K40" i="4"/>
  <c r="J40" i="4"/>
  <c r="G40" i="4"/>
  <c r="O39" i="4"/>
  <c r="N39" i="4"/>
  <c r="M39" i="4" a="1"/>
  <c r="M39" i="4"/>
  <c r="L39" i="4"/>
  <c r="K39" i="4"/>
  <c r="J39" i="4"/>
  <c r="G39" i="4"/>
  <c r="O38" i="4"/>
  <c r="N38" i="4"/>
  <c r="M38" i="4" a="1"/>
  <c r="M38" i="4"/>
  <c r="L38" i="4"/>
  <c r="K38" i="4"/>
  <c r="J38" i="4"/>
  <c r="G38" i="4"/>
  <c r="O37" i="4"/>
  <c r="N37" i="4"/>
  <c r="M37" i="4" a="1"/>
  <c r="M37" i="4"/>
  <c r="L37" i="4"/>
  <c r="K37" i="4"/>
  <c r="J37" i="4"/>
  <c r="G37" i="4"/>
  <c r="O36" i="4"/>
  <c r="N36" i="4"/>
  <c r="M36" i="4" a="1"/>
  <c r="M36" i="4"/>
  <c r="L36" i="4"/>
  <c r="K36" i="4"/>
  <c r="J36" i="4"/>
  <c r="G36" i="4"/>
  <c r="O35" i="4"/>
  <c r="N35" i="4"/>
  <c r="M35" i="4" a="1"/>
  <c r="M35" i="4"/>
  <c r="L35" i="4"/>
  <c r="K35" i="4"/>
  <c r="J35" i="4"/>
  <c r="G35" i="4"/>
  <c r="O34" i="4"/>
  <c r="N34" i="4"/>
  <c r="M34" i="4" a="1"/>
  <c r="M34" i="4"/>
  <c r="L34" i="4"/>
  <c r="K34" i="4"/>
  <c r="J34" i="4"/>
  <c r="G34" i="4"/>
  <c r="O33" i="4"/>
  <c r="N33" i="4"/>
  <c r="M33" i="4" a="1"/>
  <c r="M33" i="4"/>
  <c r="L33" i="4"/>
  <c r="K33" i="4"/>
  <c r="J33" i="4"/>
  <c r="G33" i="4"/>
  <c r="O32" i="4"/>
  <c r="N32" i="4"/>
  <c r="M32" i="4" a="1"/>
  <c r="M32" i="4"/>
  <c r="L32" i="4"/>
  <c r="K32" i="4"/>
  <c r="J32" i="4"/>
  <c r="G32" i="4"/>
  <c r="O31" i="4"/>
  <c r="N31" i="4"/>
  <c r="M31" i="4" a="1"/>
  <c r="M31" i="4"/>
  <c r="L31" i="4"/>
  <c r="K31" i="4"/>
  <c r="J31" i="4"/>
  <c r="G31" i="4"/>
  <c r="O30" i="4"/>
  <c r="N30" i="4"/>
  <c r="M30" i="4" a="1"/>
  <c r="M30" i="4"/>
  <c r="L30" i="4"/>
  <c r="K30" i="4"/>
  <c r="J30" i="4"/>
  <c r="G30" i="4"/>
  <c r="O29" i="4"/>
  <c r="N29" i="4"/>
  <c r="M29" i="4" a="1"/>
  <c r="M29" i="4"/>
  <c r="L29" i="4"/>
  <c r="K29" i="4"/>
  <c r="G29" i="4"/>
  <c r="O28" i="4"/>
  <c r="N28" i="4"/>
  <c r="M28" i="4" a="1"/>
  <c r="M28" i="4"/>
  <c r="L28" i="4"/>
  <c r="K28" i="4"/>
  <c r="J28" i="4"/>
  <c r="G28" i="4"/>
  <c r="O27" i="4"/>
  <c r="N27" i="4"/>
  <c r="M27" i="4" a="1"/>
  <c r="M27" i="4"/>
  <c r="L27" i="4"/>
  <c r="K27" i="4"/>
  <c r="J27" i="4"/>
  <c r="G27" i="4"/>
  <c r="O26" i="4"/>
  <c r="N26" i="4"/>
  <c r="M26" i="4" a="1"/>
  <c r="M26" i="4"/>
  <c r="L26" i="4"/>
  <c r="K26" i="4"/>
  <c r="J26" i="4"/>
  <c r="G26" i="4"/>
  <c r="O25" i="4"/>
  <c r="N25" i="4"/>
  <c r="M25" i="4" a="1"/>
  <c r="M25" i="4"/>
  <c r="L25" i="4"/>
  <c r="K25" i="4"/>
  <c r="J25" i="4"/>
  <c r="G25" i="4"/>
  <c r="O24" i="4"/>
  <c r="N24" i="4"/>
  <c r="M24" i="4" a="1"/>
  <c r="M24" i="4"/>
  <c r="L24" i="4"/>
  <c r="K24" i="4"/>
  <c r="J24" i="4"/>
  <c r="G24" i="4"/>
  <c r="O23" i="4"/>
  <c r="N23" i="4"/>
  <c r="M23" i="4" a="1"/>
  <c r="M23" i="4"/>
  <c r="L23" i="4"/>
  <c r="K23" i="4"/>
  <c r="J23" i="4"/>
  <c r="G23" i="4"/>
  <c r="O22" i="4"/>
  <c r="N22" i="4"/>
  <c r="M22" i="4" a="1"/>
  <c r="M22" i="4"/>
  <c r="L22" i="4"/>
  <c r="K22" i="4"/>
  <c r="J22" i="4"/>
  <c r="G22" i="4"/>
  <c r="F5" i="8"/>
  <c r="D5" i="8"/>
  <c r="C5" i="8"/>
  <c r="B5" i="8"/>
  <c r="F12" i="7"/>
  <c r="D12" i="7"/>
  <c r="C12" i="7"/>
  <c r="B12" i="7"/>
  <c r="O62" i="2"/>
  <c r="N62" i="2"/>
  <c r="M62" i="2"/>
  <c r="K62" i="2"/>
  <c r="I62" i="2"/>
  <c r="F62" i="2"/>
  <c r="O61" i="2"/>
  <c r="N61" i="2"/>
  <c r="M61" i="2" a="1"/>
  <c r="M61" i="2"/>
  <c r="L61" i="2"/>
  <c r="K61" i="2"/>
  <c r="J61" i="2"/>
  <c r="G61" i="2"/>
  <c r="O60" i="2"/>
  <c r="N60" i="2"/>
  <c r="M60" i="2" a="1"/>
  <c r="M60" i="2"/>
  <c r="L60" i="2"/>
  <c r="K60" i="2"/>
  <c r="J60" i="2"/>
  <c r="G60" i="2"/>
  <c r="O59" i="2"/>
  <c r="N59" i="2"/>
  <c r="M59" i="2" a="1"/>
  <c r="M59" i="2"/>
  <c r="L59" i="2"/>
  <c r="K59" i="2"/>
  <c r="J59" i="2"/>
  <c r="G59" i="2"/>
  <c r="O58" i="2"/>
  <c r="N58" i="2"/>
  <c r="M58" i="2" a="1"/>
  <c r="M58" i="2"/>
  <c r="L58" i="2"/>
  <c r="K58" i="2"/>
  <c r="J58" i="2"/>
  <c r="G58" i="2"/>
  <c r="O57" i="2"/>
  <c r="N57" i="2"/>
  <c r="M57" i="2" a="1"/>
  <c r="M57" i="2"/>
  <c r="L57" i="2"/>
  <c r="K57" i="2"/>
  <c r="J57" i="2"/>
  <c r="G57" i="2"/>
  <c r="O56" i="2"/>
  <c r="N56" i="2"/>
  <c r="M56" i="2" a="1"/>
  <c r="M56" i="2"/>
  <c r="L56" i="2"/>
  <c r="K56" i="2"/>
  <c r="J56" i="2"/>
  <c r="G56" i="2"/>
  <c r="O55" i="2"/>
  <c r="N55" i="2"/>
  <c r="M55" i="2" a="1"/>
  <c r="M55" i="2"/>
  <c r="L55" i="2"/>
  <c r="K55" i="2"/>
  <c r="J55" i="2"/>
  <c r="G55" i="2"/>
  <c r="O54" i="2"/>
  <c r="N54" i="2"/>
  <c r="M54" i="2" a="1"/>
  <c r="M54" i="2"/>
  <c r="L54" i="2"/>
  <c r="K54" i="2"/>
  <c r="J54" i="2"/>
  <c r="G54" i="2"/>
  <c r="O53" i="2"/>
  <c r="N53" i="2"/>
  <c r="M53" i="2" a="1"/>
  <c r="M53" i="2"/>
  <c r="L53" i="2"/>
  <c r="K53" i="2"/>
  <c r="J53" i="2"/>
  <c r="G53" i="2"/>
  <c r="O52" i="2"/>
  <c r="N52" i="2"/>
  <c r="M52" i="2" a="1"/>
  <c r="M52" i="2"/>
  <c r="L52" i="2"/>
  <c r="K52" i="2"/>
  <c r="J52" i="2"/>
  <c r="G52" i="2"/>
  <c r="O51" i="2"/>
  <c r="N51" i="2"/>
  <c r="M51" i="2" a="1"/>
  <c r="M51" i="2"/>
  <c r="L51" i="2"/>
  <c r="K51" i="2"/>
  <c r="J51" i="2"/>
  <c r="G51" i="2"/>
  <c r="O50" i="2"/>
  <c r="N50" i="2"/>
  <c r="M50" i="2" a="1"/>
  <c r="M50" i="2"/>
  <c r="L50" i="2"/>
  <c r="K50" i="2"/>
  <c r="J50" i="2"/>
  <c r="G50" i="2"/>
  <c r="O49" i="2"/>
  <c r="N49" i="2"/>
  <c r="M49" i="2" a="1"/>
  <c r="M49" i="2"/>
  <c r="L49" i="2"/>
  <c r="K49" i="2"/>
  <c r="J49" i="2"/>
  <c r="G49" i="2"/>
  <c r="O48" i="2"/>
  <c r="N48" i="2"/>
  <c r="M48" i="2" a="1"/>
  <c r="M48" i="2"/>
  <c r="L48" i="2"/>
  <c r="K48" i="2"/>
  <c r="J48" i="2"/>
  <c r="G48" i="2"/>
  <c r="O47" i="2"/>
  <c r="N47" i="2"/>
  <c r="M47" i="2" a="1"/>
  <c r="M47" i="2"/>
  <c r="L47" i="2"/>
  <c r="K47" i="2"/>
  <c r="J47" i="2"/>
  <c r="G47" i="2"/>
  <c r="O46" i="2"/>
  <c r="N46" i="2"/>
  <c r="M46" i="2" a="1"/>
  <c r="M46" i="2"/>
  <c r="L46" i="2"/>
  <c r="K46" i="2"/>
  <c r="J46" i="2"/>
  <c r="G46" i="2"/>
  <c r="O45" i="2"/>
  <c r="N45" i="2"/>
  <c r="M45" i="2" a="1"/>
  <c r="M45" i="2"/>
  <c r="L45" i="2"/>
  <c r="K45" i="2"/>
  <c r="J45" i="2"/>
  <c r="G45" i="2"/>
  <c r="O44" i="2"/>
  <c r="N44" i="2"/>
  <c r="M44" i="2" a="1"/>
  <c r="M44" i="2"/>
  <c r="L44" i="2"/>
  <c r="K44" i="2"/>
  <c r="J44" i="2"/>
  <c r="G44" i="2"/>
  <c r="O43" i="2"/>
  <c r="N43" i="2"/>
  <c r="M43" i="2" a="1"/>
  <c r="M43" i="2"/>
  <c r="L43" i="2"/>
  <c r="K43" i="2"/>
  <c r="J43" i="2"/>
  <c r="G43" i="2"/>
  <c r="O42" i="2"/>
  <c r="N42" i="2"/>
  <c r="M42" i="2" a="1"/>
  <c r="M42" i="2"/>
  <c r="L42" i="2"/>
  <c r="K42" i="2"/>
  <c r="J42" i="2"/>
  <c r="G42" i="2"/>
  <c r="O41" i="2"/>
  <c r="N41" i="2"/>
  <c r="M41" i="2" a="1"/>
  <c r="M41" i="2"/>
  <c r="L41" i="2"/>
  <c r="K41" i="2"/>
  <c r="J41" i="2"/>
  <c r="G41" i="2"/>
  <c r="O40" i="2"/>
  <c r="N40" i="2"/>
  <c r="M40" i="2" a="1"/>
  <c r="M40" i="2"/>
  <c r="L40" i="2"/>
  <c r="K40" i="2"/>
  <c r="J40" i="2"/>
  <c r="G40" i="2"/>
  <c r="O39" i="2"/>
  <c r="N39" i="2"/>
  <c r="M39" i="2" a="1"/>
  <c r="M39" i="2"/>
  <c r="L39" i="2"/>
  <c r="K39" i="2"/>
  <c r="J39" i="2"/>
  <c r="G39" i="2"/>
  <c r="O38" i="2"/>
  <c r="N38" i="2"/>
  <c r="M38" i="2" a="1"/>
  <c r="M38" i="2"/>
  <c r="L38" i="2"/>
  <c r="K38" i="2"/>
  <c r="J38" i="2"/>
  <c r="G38" i="2"/>
  <c r="O37" i="2"/>
  <c r="N37" i="2"/>
  <c r="M37" i="2" a="1"/>
  <c r="M37" i="2"/>
  <c r="L37" i="2"/>
  <c r="K37" i="2"/>
  <c r="J37" i="2"/>
  <c r="G37" i="2"/>
  <c r="O36" i="2"/>
  <c r="N36" i="2"/>
  <c r="M36" i="2" a="1"/>
  <c r="M36" i="2"/>
  <c r="L36" i="2"/>
  <c r="K36" i="2"/>
  <c r="J36" i="2"/>
  <c r="G36" i="2"/>
  <c r="O35" i="2"/>
  <c r="N35" i="2"/>
  <c r="M35" i="2" a="1"/>
  <c r="M35" i="2"/>
  <c r="L35" i="2"/>
  <c r="K35" i="2"/>
  <c r="J35" i="2"/>
  <c r="G35" i="2"/>
  <c r="O34" i="2"/>
  <c r="N34" i="2"/>
  <c r="M34" i="2" a="1"/>
  <c r="M34" i="2"/>
  <c r="L34" i="2"/>
  <c r="K34" i="2"/>
  <c r="J34" i="2"/>
  <c r="G34" i="2"/>
  <c r="O33" i="2"/>
  <c r="N33" i="2"/>
  <c r="M33" i="2" a="1"/>
  <c r="M33" i="2"/>
  <c r="L33" i="2"/>
  <c r="K33" i="2"/>
  <c r="J33" i="2"/>
  <c r="G33" i="2"/>
  <c r="O32" i="2"/>
  <c r="N32" i="2"/>
  <c r="M32" i="2" a="1"/>
  <c r="M32" i="2"/>
  <c r="L32" i="2"/>
  <c r="K32" i="2"/>
  <c r="J32" i="2"/>
  <c r="G32" i="2"/>
  <c r="O31" i="2"/>
  <c r="N31" i="2"/>
  <c r="M31" i="2" a="1"/>
  <c r="M31" i="2"/>
  <c r="L31" i="2"/>
  <c r="K31" i="2"/>
  <c r="J31" i="2"/>
  <c r="G31" i="2"/>
  <c r="O30" i="2"/>
  <c r="N30" i="2"/>
  <c r="M30" i="2" a="1"/>
  <c r="M30" i="2"/>
  <c r="L30" i="2"/>
  <c r="K30" i="2"/>
  <c r="J30" i="2"/>
  <c r="G30" i="2"/>
  <c r="O29" i="2"/>
  <c r="N29" i="2"/>
  <c r="M29" i="2" a="1"/>
  <c r="M29" i="2"/>
  <c r="L29" i="2"/>
  <c r="K29" i="2"/>
  <c r="J29" i="2"/>
  <c r="G29" i="2"/>
  <c r="O28" i="2"/>
  <c r="N28" i="2"/>
  <c r="M28" i="2" a="1"/>
  <c r="M28" i="2"/>
  <c r="L28" i="2"/>
  <c r="K28" i="2"/>
  <c r="J28" i="2"/>
  <c r="G28" i="2"/>
  <c r="O27" i="2"/>
  <c r="N27" i="2"/>
  <c r="M27" i="2" a="1"/>
  <c r="M27" i="2"/>
  <c r="L27" i="2"/>
  <c r="K27" i="2"/>
  <c r="J27" i="2"/>
  <c r="G27" i="2"/>
  <c r="O26" i="2"/>
  <c r="N26" i="2"/>
  <c r="M26" i="2" a="1"/>
  <c r="M26" i="2"/>
  <c r="L26" i="2"/>
  <c r="K26" i="2"/>
  <c r="J26" i="2"/>
  <c r="G26" i="2"/>
  <c r="O25" i="2"/>
  <c r="N25" i="2"/>
  <c r="M25" i="2" a="1"/>
  <c r="M25" i="2"/>
  <c r="L25" i="2"/>
  <c r="K25" i="2"/>
  <c r="J25" i="2"/>
  <c r="G25" i="2"/>
  <c r="O24" i="2"/>
  <c r="N24" i="2"/>
  <c r="M24" i="2" a="1"/>
  <c r="M24" i="2"/>
  <c r="L24" i="2"/>
  <c r="K24" i="2"/>
  <c r="J24" i="2"/>
  <c r="G24" i="2"/>
  <c r="O23" i="2"/>
  <c r="N23" i="2"/>
  <c r="M23" i="2" a="1"/>
  <c r="M23" i="2"/>
  <c r="L23" i="2"/>
  <c r="K23" i="2"/>
  <c r="J23" i="2"/>
  <c r="G23" i="2"/>
  <c r="O22" i="2"/>
  <c r="N22" i="2"/>
  <c r="M22" i="2" a="1"/>
  <c r="M22" i="2"/>
  <c r="L22" i="2"/>
  <c r="K22" i="2"/>
  <c r="J22" i="2"/>
  <c r="G2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<sst xmlns="http://schemas.openxmlformats.org/spreadsheetml/2006/main" count="445" uniqueCount="232">
  <si>
    <t>算定年月日</t>
    <rPh sb="0" eb="2">
      <t>サンテイ</t>
    </rPh>
    <rPh sb="2" eb="5">
      <t>ネンガッピ</t>
    </rPh>
    <phoneticPr fontId="4"/>
  </si>
  <si>
    <t>会社名</t>
    <rPh sb="0" eb="3">
      <t>カイシャメイ</t>
    </rPh>
    <phoneticPr fontId="4"/>
  </si>
  <si>
    <t>物件名</t>
    <rPh sb="0" eb="2">
      <t>ブッケン</t>
    </rPh>
    <rPh sb="2" eb="3">
      <t>メイ</t>
    </rPh>
    <phoneticPr fontId="4"/>
  </si>
  <si>
    <t>延べ床面積</t>
    <rPh sb="0" eb="1">
      <t>ノ</t>
    </rPh>
    <rPh sb="2" eb="5">
      <t>ユカメンセキ</t>
    </rPh>
    <phoneticPr fontId="4"/>
  </si>
  <si>
    <t>㎡</t>
    <phoneticPr fontId="4"/>
  </si>
  <si>
    <t>算定者</t>
    <rPh sb="0" eb="2">
      <t>サンテイ</t>
    </rPh>
    <rPh sb="2" eb="3">
      <t>シャ</t>
    </rPh>
    <phoneticPr fontId="4"/>
  </si>
  <si>
    <t>◆セルの色について、青は必須入力（記述又はプルダウン）、　オレンジは任意入力、　白は自動計算</t>
    <rPh sb="10" eb="11">
      <t>アオ</t>
    </rPh>
    <rPh sb="19" eb="20">
      <t>マタ</t>
    </rPh>
    <phoneticPr fontId="4"/>
  </si>
  <si>
    <t>No</t>
    <phoneticPr fontId="4"/>
  </si>
  <si>
    <t>区分</t>
    <rPh sb="0" eb="2">
      <t>クブン</t>
    </rPh>
    <phoneticPr fontId="4"/>
  </si>
  <si>
    <t>建築物に利用した木材の量　[単位:㎥]</t>
    <rPh sb="0" eb="3">
      <t>ケンチクブツ</t>
    </rPh>
    <rPh sb="4" eb="6">
      <t>リヨウ</t>
    </rPh>
    <rPh sb="8" eb="10">
      <t>モクザイ</t>
    </rPh>
    <rPh sb="11" eb="12">
      <t>リョウ</t>
    </rPh>
    <rPh sb="14" eb="16">
      <t>タンイ</t>
    </rPh>
    <phoneticPr fontId="4"/>
  </si>
  <si>
    <t>木材の炭素含有率</t>
    <rPh sb="0" eb="2">
      <t>モクザイ</t>
    </rPh>
    <rPh sb="3" eb="5">
      <t>タンソ</t>
    </rPh>
    <rPh sb="5" eb="7">
      <t>ガンユウ</t>
    </rPh>
    <rPh sb="7" eb="8">
      <t>リツ</t>
    </rPh>
    <phoneticPr fontId="4"/>
  </si>
  <si>
    <r>
      <t>建築物に利用した炭素貯蔵量
[単位:t-CO</t>
    </r>
    <r>
      <rPr>
        <vertAlign val="subscript"/>
        <sz val="14"/>
        <color theme="1"/>
        <rFont val="BIZ UDPゴシック"/>
        <family val="3"/>
        <charset val="128"/>
      </rPr>
      <t>2</t>
    </r>
    <r>
      <rPr>
        <sz val="14"/>
        <color theme="1"/>
        <rFont val="BIZ UDPゴシック"/>
        <family val="3"/>
        <charset val="128"/>
      </rPr>
      <t>]</t>
    </r>
    <rPh sb="0" eb="3">
      <t>ケンチクブツ</t>
    </rPh>
    <rPh sb="4" eb="6">
      <t>リヨウ</t>
    </rPh>
    <rPh sb="8" eb="10">
      <t>タンソ</t>
    </rPh>
    <rPh sb="10" eb="12">
      <t>チョゾウ</t>
    </rPh>
    <rPh sb="12" eb="13">
      <t>リョウ</t>
    </rPh>
    <rPh sb="15" eb="17">
      <t>タンイ</t>
    </rPh>
    <phoneticPr fontId="4"/>
  </si>
  <si>
    <t>産地別の内訳</t>
    <rPh sb="0" eb="2">
      <t>サンチ</t>
    </rPh>
    <rPh sb="2" eb="3">
      <t>ベツ</t>
    </rPh>
    <rPh sb="4" eb="6">
      <t>ウチワケ</t>
    </rPh>
    <phoneticPr fontId="4"/>
  </si>
  <si>
    <t>部材、製品名等</t>
    <rPh sb="0" eb="2">
      <t>ブザイ</t>
    </rPh>
    <rPh sb="3" eb="6">
      <t>セイヒンメイ</t>
    </rPh>
    <rPh sb="6" eb="7">
      <t>トウ</t>
    </rPh>
    <phoneticPr fontId="4"/>
  </si>
  <si>
    <t>国産材</t>
    <rPh sb="0" eb="3">
      <t>コクサンザイ</t>
    </rPh>
    <phoneticPr fontId="4"/>
  </si>
  <si>
    <t>合計
[単位:㎥]</t>
    <rPh sb="0" eb="2">
      <t>ゴウケイ</t>
    </rPh>
    <rPh sb="4" eb="6">
      <t>タンイ</t>
    </rPh>
    <phoneticPr fontId="4"/>
  </si>
  <si>
    <r>
      <t>国産材
[単位:t-CO</t>
    </r>
    <r>
      <rPr>
        <vertAlign val="subscript"/>
        <sz val="14"/>
        <color theme="1"/>
        <rFont val="BIZ UDPゴシック"/>
        <family val="3"/>
        <charset val="128"/>
      </rPr>
      <t>2</t>
    </r>
    <r>
      <rPr>
        <sz val="14"/>
        <color theme="1"/>
        <rFont val="BIZ UDPゴシック"/>
        <family val="3"/>
        <charset val="128"/>
      </rPr>
      <t>]</t>
    </r>
    <rPh sb="0" eb="3">
      <t>コクサンザイ</t>
    </rPh>
    <phoneticPr fontId="4"/>
  </si>
  <si>
    <r>
      <t>国産材以外
[単位:t-CO</t>
    </r>
    <r>
      <rPr>
        <vertAlign val="subscript"/>
        <sz val="14"/>
        <color theme="1"/>
        <rFont val="BIZ UDPゴシック"/>
        <family val="3"/>
        <charset val="128"/>
      </rPr>
      <t>2</t>
    </r>
    <r>
      <rPr>
        <sz val="14"/>
        <color theme="1"/>
        <rFont val="BIZ UDPゴシック"/>
        <family val="3"/>
        <charset val="128"/>
      </rPr>
      <t>]</t>
    </r>
    <rPh sb="0" eb="3">
      <t>コクサンザイ</t>
    </rPh>
    <rPh sb="3" eb="5">
      <t>イガイ</t>
    </rPh>
    <phoneticPr fontId="4"/>
  </si>
  <si>
    <t>樹種</t>
    <rPh sb="0" eb="2">
      <t>ジュシュ</t>
    </rPh>
    <phoneticPr fontId="4"/>
  </si>
  <si>
    <t>利用量
[単位:㎥]</t>
    <rPh sb="0" eb="2">
      <t>リヨウ</t>
    </rPh>
    <rPh sb="2" eb="3">
      <t>リョウ</t>
    </rPh>
    <rPh sb="5" eb="7">
      <t>タンイ</t>
    </rPh>
    <phoneticPr fontId="4"/>
  </si>
  <si>
    <t>木材の密度
[単位:t/㎥]</t>
    <phoneticPr fontId="4"/>
  </si>
  <si>
    <t>合計</t>
    <rPh sb="0" eb="2">
      <t>ゴウケイ</t>
    </rPh>
    <phoneticPr fontId="4"/>
  </si>
  <si>
    <t>製材区分（製材・集成材・ＣＬＴ等）</t>
    <rPh sb="0" eb="2">
      <t>セイザイ</t>
    </rPh>
    <rPh sb="2" eb="4">
      <t>クブン</t>
    </rPh>
    <rPh sb="5" eb="7">
      <t>セイザイ</t>
    </rPh>
    <rPh sb="8" eb="11">
      <t>シュウセイザイ</t>
    </rPh>
    <rPh sb="15" eb="16">
      <t>トウ</t>
    </rPh>
    <phoneticPr fontId="4"/>
  </si>
  <si>
    <t>105mm正角3.65材</t>
    <rPh sb="5" eb="7">
      <t>ショウカク</t>
    </rPh>
    <rPh sb="11" eb="12">
      <t>ザイ</t>
    </rPh>
    <phoneticPr fontId="4"/>
  </si>
  <si>
    <t>スギ</t>
    <phoneticPr fontId="4"/>
  </si>
  <si>
    <t>ベイマツ</t>
  </si>
  <si>
    <t>集成材　柱</t>
    <rPh sb="0" eb="3">
      <t>シュウセイザイ</t>
    </rPh>
    <rPh sb="4" eb="5">
      <t>ハシラ</t>
    </rPh>
    <phoneticPr fontId="4"/>
  </si>
  <si>
    <t>フローリング　200m2</t>
    <phoneticPr fontId="4"/>
  </si>
  <si>
    <t>シラカンバ</t>
    <phoneticPr fontId="4"/>
  </si>
  <si>
    <t>枠組壁工法構造用製材</t>
    <rPh sb="0" eb="2">
      <t>ワクグ</t>
    </rPh>
    <rPh sb="2" eb="3">
      <t>カベ</t>
    </rPh>
    <rPh sb="3" eb="5">
      <t>コウホウ</t>
    </rPh>
    <rPh sb="5" eb="8">
      <t>コウゾウヨウ</t>
    </rPh>
    <rPh sb="8" eb="10">
      <t>セイザイ</t>
    </rPh>
    <phoneticPr fontId="4"/>
  </si>
  <si>
    <t>○○○</t>
    <phoneticPr fontId="4"/>
  </si>
  <si>
    <t>○.○○</t>
    <phoneticPr fontId="4"/>
  </si>
  <si>
    <t>集成材（国産材ラミナ＋外材ラミナ） 構造材</t>
    <rPh sb="0" eb="3">
      <t>シュウセイザイ</t>
    </rPh>
    <rPh sb="4" eb="7">
      <t>コクサンザイ</t>
    </rPh>
    <rPh sb="11" eb="13">
      <t>ガイザイ</t>
    </rPh>
    <rPh sb="18" eb="21">
      <t>コウゾウザイ</t>
    </rPh>
    <phoneticPr fontId="4"/>
  </si>
  <si>
    <t>スギ</t>
  </si>
  <si>
    <t>集成材（スギ＋カラマツ）　構造材のうちスギ</t>
    <rPh sb="0" eb="3">
      <t>シュウセイザイ</t>
    </rPh>
    <rPh sb="13" eb="16">
      <t>コウゾウザイ</t>
    </rPh>
    <phoneticPr fontId="4"/>
  </si>
  <si>
    <t>集成材（スギ＋カラマツ）　構造材のうちカラマツ</t>
    <rPh sb="0" eb="3">
      <t>シュウセイザイ</t>
    </rPh>
    <rPh sb="13" eb="16">
      <t>コウゾウザイ</t>
    </rPh>
    <phoneticPr fontId="4"/>
  </si>
  <si>
    <t>カラマツ</t>
  </si>
  <si>
    <t>合板区分（合板・ＬＶＬ等）</t>
    <rPh sb="0" eb="2">
      <t>ゴウハン</t>
    </rPh>
    <rPh sb="2" eb="4">
      <t>クブン</t>
    </rPh>
    <rPh sb="5" eb="7">
      <t>ゴウバン</t>
    </rPh>
    <rPh sb="11" eb="12">
      <t>ナド</t>
    </rPh>
    <phoneticPr fontId="4"/>
  </si>
  <si>
    <t>構造用合板</t>
    <rPh sb="0" eb="3">
      <t>コウゾウヨウ</t>
    </rPh>
    <rPh sb="3" eb="5">
      <t>ゴウハン</t>
    </rPh>
    <phoneticPr fontId="4"/>
  </si>
  <si>
    <t>スギ・カラマツ</t>
    <phoneticPr fontId="4"/>
  </si>
  <si>
    <t>非構造用合板</t>
    <rPh sb="0" eb="1">
      <t>ヒ</t>
    </rPh>
    <rPh sb="1" eb="4">
      <t>コウゾウヨウ</t>
    </rPh>
    <rPh sb="4" eb="6">
      <t>ゴウハン</t>
    </rPh>
    <phoneticPr fontId="4"/>
  </si>
  <si>
    <t>樹種不明</t>
    <rPh sb="0" eb="2">
      <t>ジュシュ</t>
    </rPh>
    <rPh sb="2" eb="4">
      <t>フメイ</t>
    </rPh>
    <phoneticPr fontId="4"/>
  </si>
  <si>
    <t>木質ボード（硬質繊維板）</t>
    <rPh sb="0" eb="2">
      <t>モクシツ</t>
    </rPh>
    <rPh sb="6" eb="8">
      <t>コウシツ</t>
    </rPh>
    <rPh sb="8" eb="10">
      <t>センイ</t>
    </rPh>
    <rPh sb="10" eb="11">
      <t>イタ</t>
    </rPh>
    <phoneticPr fontId="4"/>
  </si>
  <si>
    <t>パーティクルボード</t>
    <phoneticPr fontId="4"/>
  </si>
  <si>
    <t>国産材</t>
    <rPh sb="0" eb="2">
      <t>コクサン</t>
    </rPh>
    <rPh sb="2" eb="3">
      <t>ザイ</t>
    </rPh>
    <phoneticPr fontId="4"/>
  </si>
  <si>
    <t>国産材以外</t>
    <rPh sb="0" eb="2">
      <t>コクサン</t>
    </rPh>
    <rPh sb="2" eb="3">
      <t>ザイ</t>
    </rPh>
    <rPh sb="3" eb="5">
      <t>イガイ</t>
    </rPh>
    <phoneticPr fontId="4"/>
  </si>
  <si>
    <t>部材、製品名等の区分</t>
    <rPh sb="0" eb="2">
      <t>ブザイ</t>
    </rPh>
    <rPh sb="3" eb="6">
      <t>セイヒンメイ</t>
    </rPh>
    <rPh sb="6" eb="7">
      <t>トウ</t>
    </rPh>
    <rPh sb="8" eb="10">
      <t>クブン</t>
    </rPh>
    <phoneticPr fontId="4"/>
  </si>
  <si>
    <t>木材の密度[t/㎥]</t>
    <rPh sb="0" eb="2">
      <t>モクザイ</t>
    </rPh>
    <rPh sb="3" eb="5">
      <t>ミツド</t>
    </rPh>
    <phoneticPr fontId="4"/>
  </si>
  <si>
    <t>炭素含有率</t>
    <rPh sb="0" eb="2">
      <t>タンソ</t>
    </rPh>
    <rPh sb="2" eb="4">
      <t>ガンユウ</t>
    </rPh>
    <rPh sb="4" eb="5">
      <t>リツ</t>
    </rPh>
    <phoneticPr fontId="4"/>
  </si>
  <si>
    <t>気乾密度[t/㎥]</t>
    <rPh sb="0" eb="1">
      <t>キ</t>
    </rPh>
    <rPh sb="1" eb="2">
      <t>イヌイ</t>
    </rPh>
    <rPh sb="2" eb="4">
      <t>ミツド</t>
    </rPh>
    <phoneticPr fontId="4"/>
  </si>
  <si>
    <t>木材の密度[t/㎥]
G列×0.87</t>
    <rPh sb="0" eb="2">
      <t>モクザイ</t>
    </rPh>
    <rPh sb="3" eb="5">
      <t>ミツド</t>
    </rPh>
    <rPh sb="12" eb="13">
      <t>レツ</t>
    </rPh>
    <phoneticPr fontId="4"/>
  </si>
  <si>
    <t>引用元</t>
    <rPh sb="0" eb="2">
      <t>インヨウ</t>
    </rPh>
    <rPh sb="2" eb="3">
      <t>モト</t>
    </rPh>
    <phoneticPr fontId="4"/>
  </si>
  <si>
    <t>①</t>
    <phoneticPr fontId="4"/>
  </si>
  <si>
    <t>木質ボード（パーティクルボード）</t>
    <rPh sb="0" eb="2">
      <t>モクシツ</t>
    </rPh>
    <phoneticPr fontId="4"/>
  </si>
  <si>
    <t>ヒノキ</t>
    <phoneticPr fontId="4"/>
  </si>
  <si>
    <t>ベイツガ</t>
  </si>
  <si>
    <t>木質ボード（中質繊維板）</t>
    <rPh sb="0" eb="2">
      <t>モクシツ</t>
    </rPh>
    <rPh sb="6" eb="8">
      <t>チュウシツ</t>
    </rPh>
    <rPh sb="8" eb="10">
      <t>センイ</t>
    </rPh>
    <rPh sb="10" eb="11">
      <t>イタ</t>
    </rPh>
    <phoneticPr fontId="4"/>
  </si>
  <si>
    <t>アカマツ</t>
    <phoneticPr fontId="4"/>
  </si>
  <si>
    <t>ベイヒ</t>
  </si>
  <si>
    <t>木質ボード（軟質繊維板）</t>
    <rPh sb="0" eb="2">
      <t>モクシツ</t>
    </rPh>
    <rPh sb="6" eb="8">
      <t>ナンシツ</t>
    </rPh>
    <rPh sb="8" eb="10">
      <t>センイ</t>
    </rPh>
    <rPh sb="10" eb="11">
      <t>イタ</t>
    </rPh>
    <phoneticPr fontId="4"/>
  </si>
  <si>
    <t>カラマツ</t>
    <phoneticPr fontId="4"/>
  </si>
  <si>
    <t>ベイヒバ</t>
  </si>
  <si>
    <t>トドマツ</t>
    <phoneticPr fontId="4"/>
  </si>
  <si>
    <t>ベイスギ</t>
  </si>
  <si>
    <t>エゾマツ</t>
    <phoneticPr fontId="4"/>
  </si>
  <si>
    <t>ラジアタマツ</t>
  </si>
  <si>
    <t>サワラ</t>
  </si>
  <si>
    <t>マツ類（ハードパイン）（二葉松）</t>
    <rPh sb="13" eb="14">
      <t>ハ</t>
    </rPh>
    <phoneticPr fontId="10"/>
  </si>
  <si>
    <t>○国産材以外プルダウンリスト</t>
    <rPh sb="1" eb="4">
      <t>コクサンザイ</t>
    </rPh>
    <rPh sb="4" eb="6">
      <t>イガイ</t>
    </rPh>
    <phoneticPr fontId="4"/>
  </si>
  <si>
    <t>ネズコ</t>
  </si>
  <si>
    <t>マツ類（ハードパイン）（三葉松）</t>
  </si>
  <si>
    <t>アスナロ</t>
  </si>
  <si>
    <t>マツ類（ソフトパイン）（Sugar pine）</t>
  </si>
  <si>
    <t>イチョウ</t>
  </si>
  <si>
    <t>マツ類（ソフトパイン）（Western white pine）</t>
  </si>
  <si>
    <t>モミ</t>
  </si>
  <si>
    <t>センペルセコイア</t>
    <phoneticPr fontId="4"/>
  </si>
  <si>
    <t>ヒメコマツ</t>
  </si>
  <si>
    <t>サトウカエデ</t>
  </si>
  <si>
    <t>クロマツ</t>
  </si>
  <si>
    <t>ヒッコリー</t>
  </si>
  <si>
    <t>トガサワラ</t>
  </si>
  <si>
    <t>ブラックウォールナット</t>
  </si>
  <si>
    <t>ツガ</t>
  </si>
  <si>
    <t>ホワイトアッシュ</t>
  </si>
  <si>
    <t>オウシュウアカマツ</t>
  </si>
  <si>
    <t>イヌマキ</t>
  </si>
  <si>
    <t>ベニマツ</t>
  </si>
  <si>
    <t>ドイツトウヒ（オウシュウトウヒ）</t>
  </si>
  <si>
    <t>コウヤマキ</t>
  </si>
  <si>
    <t>アガチス</t>
  </si>
  <si>
    <t>イチイ</t>
  </si>
  <si>
    <t>クリンキパイン</t>
  </si>
  <si>
    <t>カヤ</t>
  </si>
  <si>
    <t>カシヤマツ</t>
  </si>
  <si>
    <t>イタヤカエデ</t>
  </si>
  <si>
    <t>テレンタン</t>
  </si>
  <si>
    <t>セン</t>
  </si>
  <si>
    <t>レンガス</t>
  </si>
  <si>
    <t>マカンバ</t>
  </si>
  <si>
    <t>プライ</t>
  </si>
  <si>
    <t>シラカンバ</t>
  </si>
  <si>
    <t>バルサ</t>
  </si>
  <si>
    <t>オノオレカンバ</t>
  </si>
  <si>
    <t>カナリウム</t>
  </si>
  <si>
    <t>アサダ</t>
  </si>
  <si>
    <t>ビヌアン</t>
  </si>
  <si>
    <t>キリ</t>
  </si>
  <si>
    <t>ディレニア</t>
  </si>
  <si>
    <t>ツゲ</t>
  </si>
  <si>
    <t>メルサワ</t>
  </si>
  <si>
    <t>カツラ</t>
  </si>
  <si>
    <t>メラワン</t>
  </si>
  <si>
    <t>ミズキ</t>
  </si>
  <si>
    <t>ギアム</t>
  </si>
  <si>
    <t>カキ</t>
  </si>
  <si>
    <t>ニューギニアバスウッド</t>
  </si>
  <si>
    <t>クリ</t>
  </si>
  <si>
    <t>ゴムノキ</t>
  </si>
  <si>
    <t>コジイ</t>
  </si>
  <si>
    <t>マラス</t>
  </si>
  <si>
    <t>スダジイ</t>
  </si>
  <si>
    <t>ラミン</t>
  </si>
  <si>
    <t>ブナ</t>
  </si>
  <si>
    <t>ゲロンガン</t>
  </si>
  <si>
    <t>イヌブナ</t>
  </si>
  <si>
    <t>ビリアン</t>
  </si>
  <si>
    <t>アカガシ</t>
  </si>
  <si>
    <t>ファルカータ</t>
  </si>
  <si>
    <t>イチイガシ</t>
  </si>
  <si>
    <t>ローズウッド</t>
  </si>
  <si>
    <t>アラカシ</t>
  </si>
  <si>
    <t>クイラ</t>
  </si>
  <si>
    <t>シラカシ</t>
  </si>
  <si>
    <t>ケンパス</t>
  </si>
  <si>
    <t>クヌギ</t>
  </si>
  <si>
    <t>メンガリス</t>
  </si>
  <si>
    <t>ミズナラ</t>
  </si>
  <si>
    <t>カリン</t>
  </si>
  <si>
    <t>コナラ</t>
  </si>
  <si>
    <t>ジョンコン</t>
  </si>
  <si>
    <t>ウバメガシ</t>
  </si>
  <si>
    <t>カメレレ</t>
  </si>
  <si>
    <t>イスノキ</t>
  </si>
  <si>
    <t>カランパヤン</t>
  </si>
  <si>
    <t>トチノキ</t>
  </si>
  <si>
    <t>タウン</t>
  </si>
  <si>
    <t>オニグルミ</t>
  </si>
  <si>
    <t>ニャトー</t>
  </si>
  <si>
    <t>サワグルミ</t>
  </si>
  <si>
    <t>アンベロイ</t>
  </si>
  <si>
    <t>クスノキ</t>
  </si>
  <si>
    <t>メンクラン</t>
  </si>
  <si>
    <t>タブノキ</t>
  </si>
  <si>
    <t>メリナ</t>
  </si>
  <si>
    <t>イヌエンジュ</t>
  </si>
  <si>
    <t>チーク</t>
  </si>
  <si>
    <t>ホオノキ</t>
  </si>
  <si>
    <t>オクメ</t>
  </si>
  <si>
    <t>ヤマグワ</t>
  </si>
  <si>
    <t>イディグボ</t>
  </si>
  <si>
    <t>ヤチダモ</t>
  </si>
  <si>
    <t>アファラ</t>
  </si>
  <si>
    <t>シオジ</t>
  </si>
  <si>
    <t>アフロルモシア</t>
  </si>
  <si>
    <t>トネリコ</t>
  </si>
  <si>
    <t>アフリカンブラックウッド</t>
  </si>
  <si>
    <t>アオダモ</t>
  </si>
  <si>
    <t>オバンコール</t>
  </si>
  <si>
    <t>ヤマトアオダモ</t>
  </si>
  <si>
    <t>ブビンガ</t>
  </si>
  <si>
    <t>ヤマザクラ</t>
  </si>
  <si>
    <t>ウェンジ</t>
  </si>
  <si>
    <t>キハダ</t>
  </si>
  <si>
    <t>アフリカンパドゥク</t>
  </si>
  <si>
    <t>ドロノキ</t>
  </si>
  <si>
    <t>サペリ</t>
  </si>
  <si>
    <t>シナノキ</t>
  </si>
  <si>
    <t>アフリカンマホガニー</t>
  </si>
  <si>
    <t>ハルニレ</t>
  </si>
  <si>
    <t>アボディラ</t>
  </si>
  <si>
    <t>ケヤキ</t>
  </si>
  <si>
    <t>イロコ</t>
  </si>
  <si>
    <t>マコレ</t>
  </si>
  <si>
    <t>マンソニア</t>
  </si>
  <si>
    <t>オベチエ</t>
  </si>
  <si>
    <t>グリーンハート</t>
  </si>
  <si>
    <t>ブラジリアンローズウッド</t>
  </si>
  <si>
    <t>ココボロ</t>
  </si>
  <si>
    <t>キングウッド</t>
  </si>
  <si>
    <t>ホンデュラスローズウッド</t>
  </si>
  <si>
    <t>セドロ</t>
  </si>
  <si>
    <t>リグナムパイタ</t>
  </si>
  <si>
    <t>タイワンヒノキ</t>
  </si>
  <si>
    <t>ベニヒ</t>
  </si>
  <si>
    <t>カリビアマツ</t>
  </si>
  <si>
    <t>オウシュウアカマツ</t>
    <phoneticPr fontId="4"/>
  </si>
  <si>
    <t>②</t>
    <phoneticPr fontId="4"/>
  </si>
  <si>
    <t>エンゲルマンスプルース</t>
    <phoneticPr fontId="4"/>
  </si>
  <si>
    <t>シトカスプルース</t>
    <phoneticPr fontId="4"/>
  </si>
  <si>
    <t>ロッジボールパイン</t>
    <phoneticPr fontId="4"/>
  </si>
  <si>
    <t>ドイツトウヒ（オウシュウトウヒ）</t>
    <phoneticPr fontId="4"/>
  </si>
  <si>
    <t>③</t>
    <phoneticPr fontId="4"/>
  </si>
  <si>
    <t xml:space="preserve">                                                                                                                                                                                                                                                                                                                                                                                                                                                                                                                                                                                                                                                                                                                                                                                                                                                                                                                                                                                                                                                                               </t>
    <phoneticPr fontId="4"/>
  </si>
  <si>
    <t>ブラックチェリー</t>
    <phoneticPr fontId="4"/>
  </si>
  <si>
    <t>④</t>
    <phoneticPr fontId="4"/>
  </si>
  <si>
    <t>日付</t>
    <rPh sb="0" eb="2">
      <t>ヒヅケ</t>
    </rPh>
    <phoneticPr fontId="4"/>
  </si>
  <si>
    <t>バージョン</t>
    <phoneticPr fontId="4"/>
  </si>
  <si>
    <t>修正内容</t>
    <rPh sb="0" eb="2">
      <t>シュウセイ</t>
    </rPh>
    <rPh sb="2" eb="4">
      <t>ナイヨウ</t>
    </rPh>
    <phoneticPr fontId="4"/>
  </si>
  <si>
    <t>【1_入力シート】
・データベースの樹種の追加による数式の調整。
・国産材以外の樹種入力欄（Ｈ列）のプルダウンに、「オウシュウアカマツ」と「ドイツトウヒ（オウシュウトウヒ）」を追加。
【99_データベース】
・木材の密度（H列、Ｌ列）の計算式におけるROUND関数を削除。
・引用元を示す列を追加。引用文献の表記の仕方を修正。
・国産材以外の樹種リストに、「ドイツトウヒ（オウシュウトウヒ）」「ブラックチェリー」を追加。
【更新履歴】
・「更新履歴」のシートを追加。</t>
    <rPh sb="3" eb="5">
      <t>ニュウリョク</t>
    </rPh>
    <rPh sb="18" eb="20">
      <t>ジュシュ</t>
    </rPh>
    <rPh sb="21" eb="23">
      <t>ツイカ</t>
    </rPh>
    <rPh sb="26" eb="28">
      <t>スウシキ</t>
    </rPh>
    <rPh sb="29" eb="31">
      <t>チョウセイ</t>
    </rPh>
    <rPh sb="34" eb="37">
      <t>コクサンザイ</t>
    </rPh>
    <rPh sb="37" eb="39">
      <t>イガイ</t>
    </rPh>
    <rPh sb="40" eb="42">
      <t>ジュシュ</t>
    </rPh>
    <rPh sb="42" eb="44">
      <t>ニュウリョク</t>
    </rPh>
    <rPh sb="44" eb="45">
      <t>ラン</t>
    </rPh>
    <rPh sb="47" eb="48">
      <t>レツ</t>
    </rPh>
    <rPh sb="88" eb="90">
      <t>ツイカ</t>
    </rPh>
    <rPh sb="105" eb="107">
      <t>モクザイ</t>
    </rPh>
    <rPh sb="108" eb="110">
      <t>ミツド</t>
    </rPh>
    <rPh sb="112" eb="113">
      <t>レツ</t>
    </rPh>
    <rPh sb="115" eb="116">
      <t>レツ</t>
    </rPh>
    <rPh sb="118" eb="120">
      <t>ケイサン</t>
    </rPh>
    <rPh sb="120" eb="121">
      <t>シキ</t>
    </rPh>
    <rPh sb="130" eb="132">
      <t>カンスウ</t>
    </rPh>
    <rPh sb="133" eb="135">
      <t>サクジョ</t>
    </rPh>
    <rPh sb="138" eb="140">
      <t>インヨウ</t>
    </rPh>
    <rPh sb="140" eb="141">
      <t>モト</t>
    </rPh>
    <rPh sb="142" eb="143">
      <t>シメ</t>
    </rPh>
    <rPh sb="144" eb="145">
      <t>レツ</t>
    </rPh>
    <rPh sb="146" eb="148">
      <t>ツイカ</t>
    </rPh>
    <rPh sb="149" eb="151">
      <t>インヨウ</t>
    </rPh>
    <rPh sb="151" eb="153">
      <t>ブンケン</t>
    </rPh>
    <rPh sb="154" eb="156">
      <t>ヒョウキ</t>
    </rPh>
    <rPh sb="157" eb="159">
      <t>シカタ</t>
    </rPh>
    <rPh sb="160" eb="162">
      <t>シュウセイ</t>
    </rPh>
    <rPh sb="165" eb="168">
      <t>コクサンザイ</t>
    </rPh>
    <rPh sb="168" eb="170">
      <t>イガイ</t>
    </rPh>
    <rPh sb="171" eb="173">
      <t>ジュシュ</t>
    </rPh>
    <rPh sb="207" eb="209">
      <t>ツイカ</t>
    </rPh>
    <rPh sb="212" eb="214">
      <t>コウシン</t>
    </rPh>
    <rPh sb="214" eb="216">
      <t>リレキ</t>
    </rPh>
    <rPh sb="220" eb="222">
      <t>コウシン</t>
    </rPh>
    <rPh sb="222" eb="224">
      <t>リレキ</t>
    </rPh>
    <rPh sb="230" eb="232">
      <t>ツイカ</t>
    </rPh>
    <phoneticPr fontId="4"/>
  </si>
  <si>
    <t>2.5.2</t>
    <phoneticPr fontId="4"/>
  </si>
  <si>
    <t>2.5.3</t>
    <phoneticPr fontId="3"/>
  </si>
  <si>
    <t>国産材以外（国産材・国産材以外の区分不明を含む）</t>
    <rPh sb="0" eb="3">
      <t>コクサンザイ</t>
    </rPh>
    <rPh sb="3" eb="5">
      <t>イガイ</t>
    </rPh>
    <rPh sb="6" eb="9">
      <t>コクサンザイ</t>
    </rPh>
    <rPh sb="10" eb="13">
      <t>コクサンザイ</t>
    </rPh>
    <rPh sb="13" eb="15">
      <t>イガイ</t>
    </rPh>
    <rPh sb="16" eb="18">
      <t>クブン</t>
    </rPh>
    <rPh sb="18" eb="20">
      <t>フメイ</t>
    </rPh>
    <rPh sb="21" eb="22">
      <t>フク</t>
    </rPh>
    <phoneticPr fontId="4"/>
  </si>
  <si>
    <t>パーティクルボード</t>
    <phoneticPr fontId="3"/>
  </si>
  <si>
    <t>【1_入力シート】
・H20からＪ20の結合セルにおいて、「国産材以外」から「国産材以外（国産材・国産材以外の区分不明を含む）」へ修正。
【0_入力例】
・H20からＪ20の結合セルにおいて、「国産材以外」から「国産材以外（国産材・国産材以外の区分不明を含む）」へ修正。
・C23において、「木質ボード（硬質繊維板）」から「木質ボード（パーティクルボード）」へ修正。
・F44とI44の数値の変更。
・行49において記入例の追加。</t>
    <rPh sb="3" eb="5">
      <t>ニュウリョク</t>
    </rPh>
    <rPh sb="20" eb="22">
      <t>ケツゴウ</t>
    </rPh>
    <rPh sb="65" eb="67">
      <t>シュウセイ</t>
    </rPh>
    <rPh sb="72" eb="74">
      <t>ニュウリョク</t>
    </rPh>
    <rPh sb="74" eb="75">
      <t>レイ</t>
    </rPh>
    <rPh sb="180" eb="182">
      <t>シュウセイ</t>
    </rPh>
    <rPh sb="193" eb="195">
      <t>スウチ</t>
    </rPh>
    <rPh sb="196" eb="198">
      <t>ヘンコウ</t>
    </rPh>
    <rPh sb="201" eb="202">
      <t>ギョウ</t>
    </rPh>
    <rPh sb="208" eb="210">
      <t>キニュウ</t>
    </rPh>
    <rPh sb="210" eb="211">
      <t>レイ</t>
    </rPh>
    <rPh sb="212" eb="214">
      <t>ツイカ</t>
    </rPh>
    <phoneticPr fontId="3"/>
  </si>
  <si>
    <t>木材利用量</t>
    <rPh sb="0" eb="2">
      <t>モクザイ</t>
    </rPh>
    <rPh sb="2" eb="4">
      <t>リヨウ</t>
    </rPh>
    <rPh sb="4" eb="5">
      <t>リョウ</t>
    </rPh>
    <phoneticPr fontId="3"/>
  </si>
  <si>
    <t>木材の炭素貯蔵量</t>
    <rPh sb="0" eb="2">
      <t>モクザイ</t>
    </rPh>
    <rPh sb="3" eb="8">
      <t>タンソチョゾウリョウ</t>
    </rPh>
    <phoneticPr fontId="3"/>
  </si>
  <si>
    <t>県産材</t>
    <rPh sb="0" eb="3">
      <t>ケンサンザイ</t>
    </rPh>
    <phoneticPr fontId="4"/>
  </si>
  <si>
    <t>県産材以外（区分不明を含む）</t>
    <rPh sb="0" eb="1">
      <t>ケン</t>
    </rPh>
    <rPh sb="3" eb="5">
      <t>イガイ</t>
    </rPh>
    <rPh sb="6" eb="8">
      <t>クブン</t>
    </rPh>
    <rPh sb="8" eb="10">
      <t>フメイ</t>
    </rPh>
    <rPh sb="11" eb="12">
      <t>フク</t>
    </rPh>
    <phoneticPr fontId="4"/>
  </si>
  <si>
    <r>
      <t>県産材
[単位:t-CO</t>
    </r>
    <r>
      <rPr>
        <vertAlign val="subscript"/>
        <sz val="14"/>
        <color theme="1"/>
        <rFont val="BIZ UDPゴシック"/>
        <family val="3"/>
        <charset val="128"/>
      </rPr>
      <t>2</t>
    </r>
    <r>
      <rPr>
        <sz val="14"/>
        <color theme="1"/>
        <rFont val="BIZ UDPゴシック"/>
        <family val="3"/>
        <charset val="128"/>
      </rPr>
      <t>]</t>
    </r>
    <rPh sb="0" eb="1">
      <t>ケン</t>
    </rPh>
    <rPh sb="1" eb="2">
      <t>ザイ</t>
    </rPh>
    <phoneticPr fontId="4"/>
  </si>
  <si>
    <r>
      <t>県産材以外
[単位:t-CO</t>
    </r>
    <r>
      <rPr>
        <vertAlign val="subscript"/>
        <sz val="14"/>
        <color theme="1"/>
        <rFont val="BIZ UDPゴシック"/>
        <family val="3"/>
        <charset val="128"/>
      </rPr>
      <t>2</t>
    </r>
    <r>
      <rPr>
        <sz val="14"/>
        <color theme="1"/>
        <rFont val="BIZ UDPゴシック"/>
        <family val="3"/>
        <charset val="128"/>
      </rPr>
      <t>]</t>
    </r>
    <rPh sb="0" eb="3">
      <t>ケンサンザイ</t>
    </rPh>
    <rPh sb="3" eb="5">
      <t>イガイ</t>
    </rPh>
    <phoneticPr fontId="4"/>
  </si>
  <si>
    <t>柱</t>
    <rPh sb="0" eb="1">
      <t>ハシラ</t>
    </rPh>
    <phoneticPr fontId="3"/>
  </si>
  <si>
    <t>木造ビル</t>
    <rPh sb="0" eb="2">
      <t>モクゾウ</t>
    </rPh>
    <phoneticPr fontId="3"/>
  </si>
  <si>
    <t>○○及び○○の一部には、石川県で育った木を使用しています。</t>
    <rPh sb="2" eb="3">
      <t>オヨ</t>
    </rPh>
    <rPh sb="7" eb="9">
      <t>イチブ</t>
    </rPh>
    <rPh sb="12" eb="15">
      <t>イシカワケン</t>
    </rPh>
    <rPh sb="16" eb="17">
      <t>ソダ</t>
    </rPh>
    <rPh sb="19" eb="20">
      <t>キ</t>
    </rPh>
    <rPh sb="21" eb="23">
      <t>シヨウ</t>
    </rPh>
    <phoneticPr fontId="3"/>
  </si>
  <si>
    <t>いしかわの木を活かす民間施設普及拡大事業 助成対象施設</t>
    <rPh sb="5" eb="6">
      <t>キ</t>
    </rPh>
    <rPh sb="7" eb="8">
      <t>イ</t>
    </rPh>
    <rPh sb="10" eb="20">
      <t>ミンカンシセツフキュウカクダイジギョウ</t>
    </rPh>
    <rPh sb="21" eb="23">
      <t>ジョセイ</t>
    </rPh>
    <rPh sb="23" eb="25">
      <t>タイショウ</t>
    </rPh>
    <rPh sb="25" eb="27">
      <t>シセツ</t>
    </rPh>
    <phoneticPr fontId="3"/>
  </si>
  <si>
    <t>表示例</t>
    <rPh sb="0" eb="3">
      <t>ヒョウジレイ</t>
    </rPh>
    <phoneticPr fontId="3"/>
  </si>
  <si>
    <r>
      <t>t-CO</t>
    </r>
    <r>
      <rPr>
        <b/>
        <vertAlign val="superscript"/>
        <sz val="14"/>
        <color theme="1"/>
        <rFont val="游ゴシック"/>
        <family val="3"/>
        <charset val="128"/>
        <scheme val="minor"/>
      </rPr>
      <t>2</t>
    </r>
    <phoneticPr fontId="3"/>
  </si>
  <si>
    <t>県産材利用量</t>
    <rPh sb="0" eb="3">
      <t>ケンサンザイ</t>
    </rPh>
    <rPh sb="3" eb="5">
      <t>リヨウ</t>
    </rPh>
    <rPh sb="5" eb="6">
      <t>リョウ</t>
    </rPh>
    <phoneticPr fontId="3"/>
  </si>
  <si>
    <t>県産材の炭素貯蔵量</t>
    <rPh sb="0" eb="3">
      <t>ケンサンザイ</t>
    </rPh>
    <rPh sb="4" eb="6">
      <t>タンソ</t>
    </rPh>
    <rPh sb="6" eb="9">
      <t>チョゾウリョウ</t>
    </rPh>
    <phoneticPr fontId="3"/>
  </si>
  <si>
    <t>←左の黒枠に記載された文言は、表示板に必ず表示してください</t>
    <rPh sb="1" eb="2">
      <t>ヒダリ</t>
    </rPh>
    <rPh sb="3" eb="5">
      <t>クロワク</t>
    </rPh>
    <rPh sb="6" eb="8">
      <t>キサイ</t>
    </rPh>
    <rPh sb="11" eb="13">
      <t>モンゴン</t>
    </rPh>
    <rPh sb="15" eb="18">
      <t>ヒョウジバン</t>
    </rPh>
    <rPh sb="19" eb="20">
      <t>カナラ</t>
    </rPh>
    <rPh sb="21" eb="23">
      <t>ヒョウジ</t>
    </rPh>
    <phoneticPr fontId="3"/>
  </si>
  <si>
    <t>令和　年度</t>
    <rPh sb="0" eb="2">
      <t>レイワ</t>
    </rPh>
    <rPh sb="3" eb="5">
      <t>ネンド</t>
    </rPh>
    <phoneticPr fontId="3"/>
  </si>
  <si>
    <t>この施設は「いしかわ森林環境基金」を活用して整備しました。</t>
    <rPh sb="2" eb="4">
      <t>シセツ</t>
    </rPh>
    <rPh sb="10" eb="12">
      <t>シンリン</t>
    </rPh>
    <rPh sb="12" eb="14">
      <t>カンキョウ</t>
    </rPh>
    <rPh sb="14" eb="16">
      <t>キキン</t>
    </rPh>
    <rPh sb="18" eb="20">
      <t>カツヨウ</t>
    </rPh>
    <rPh sb="22" eb="24">
      <t>セイビ</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</si>
</sst>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Red]\-#,##0.0"/>
    <numFmt numFmtId="177" formatCode="#,##0.000;[Red]\-#,##0.000"/>
    <numFmt numFmtId="178" formatCode="##&quot;㎥&quot;"/>
    <numFmt numFmtId="179" formatCode="#&quot;t-CO2&quot;"/>
  </numFmts>
  <fonts count="20" x14ac:knownFonts="1">
    <font>
      <sz val="10"/>
      <color theme="1"/>
      <name val="ＭＳ Ｐゴシック"/>
      <family val="2"/>
      <charset val="128"/>
    </font>
    <font>
      <sz val="11"/>
      <color theme="1"/>
      <name val="游ゴシック"/>
      <family val="2"/>
      <scheme val="minor"/>
    </font>
    <font>
      <sz val="11"/>
      <color theme="1"/>
      <name val="BIZ UDPゴシック"/>
      <family val="3"/>
      <charset val="128"/>
    </font>
    <font>
      <sz val="6"/>
      <name val="ＭＳ Ｐゴシック"/>
      <family val="2"/>
      <charset val="128"/>
    </font>
    <font>
      <sz val="6"/>
      <name val="游ゴシック"/>
      <family val="3"/>
      <charset val="128"/>
      <scheme val="minor"/>
    </font>
    <font>
      <sz val="20"/>
      <color theme="1"/>
      <name val="BIZ UDPゴシック"/>
      <family val="3"/>
      <charset val="128"/>
    </font>
    <font>
      <sz val="14"/>
      <color theme="1"/>
      <name val="BIZ UDPゴシック"/>
      <family val="3"/>
      <charset val="128"/>
    </font>
    <font>
      <sz val="12"/>
      <color theme="1"/>
      <name val="BIZ UDPゴシック"/>
      <family val="3"/>
      <charset val="128"/>
    </font>
    <font>
      <vertAlign val="subscript"/>
      <sz val="14"/>
      <color theme="1"/>
      <name val="BIZ UDPゴシック"/>
      <family val="3"/>
      <charset val="128"/>
    </font>
    <font>
      <b/>
      <sz val="22"/>
      <color theme="1"/>
      <name val="BIZ UDPゴシック"/>
      <family val="3"/>
      <charset val="128"/>
    </font>
    <font>
      <vertAlign val="subscript"/>
      <sz val="11"/>
      <color theme="1"/>
      <name val="BIZ UDPゴシック"/>
      <family val="3"/>
      <charset val="128"/>
    </font>
    <font>
      <sz val="10"/>
      <color theme="1"/>
      <name val="游ゴシック"/>
      <family val="2"/>
      <scheme val="minor"/>
    </font>
    <font>
      <sz val="9"/>
      <color theme="1"/>
      <name val="ＭＳ Ｐゴシック"/>
      <family val="2"/>
      <charset val="128"/>
    </font>
    <font>
      <sz val="9"/>
      <color theme="1"/>
      <name val="ＭＳ Ｐゴシック"/>
      <family val="3"/>
      <charset val="128"/>
    </font>
    <font>
      <sz val="8"/>
      <color theme="1"/>
      <name val="ＭＳ Ｐゴシック"/>
      <family val="3"/>
      <charset val="128"/>
    </font>
    <font>
      <sz val="11"/>
      <color theme="1"/>
      <name val="ＭＳ Ｐゴシック"/>
      <family val="2"/>
      <charset val="128"/>
    </font>
    <font>
      <sz val="11"/>
      <color theme="1"/>
      <name val="ＭＳ Ｐゴシック"/>
      <family val="3"/>
      <charset val="128"/>
    </font>
    <font>
      <b/>
      <sz val="14"/>
      <color theme="1"/>
      <name val="游ゴシック"/>
      <family val="3"/>
      <charset val="128"/>
      <scheme val="minor"/>
    </font>
    <font>
      <b/>
      <vertAlign val="superscript"/>
      <sz val="14"/>
      <color theme="1"/>
      <name val="游ゴシック"/>
      <family val="3"/>
      <charset val="128"/>
      <scheme val="minor"/>
    </font>
    <font>
      <sz val="10"/>
      <color rgb="FFFF0000"/>
      <name val="ＭＳ Ｐゴシック"/>
      <family val="2"/>
      <charset val="128"/>
    </font>
  </fonts>
  <fills count="7">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right style="thin">
        <color indexed="64"/>
      </right>
      <top style="thin">
        <color indexed="64"/>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right style="medium">
        <color rgb="FFFF0000"/>
      </right>
      <top style="medium">
        <color rgb="FFFF0000"/>
      </top>
      <bottom style="thin">
        <color indexed="64"/>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right style="medium">
        <color rgb="FFFF0000"/>
      </right>
      <top style="thin">
        <color indexed="64"/>
      </top>
      <bottom style="medium">
        <color rgb="FFFF0000"/>
      </bottom>
      <diagonal/>
    </border>
    <border>
      <left style="thin">
        <color theme="1"/>
      </left>
      <right style="thin">
        <color theme="1"/>
      </right>
      <top/>
      <bottom style="thin">
        <color theme="1"/>
      </bottom>
      <diagonal/>
    </border>
    <border>
      <left style="medium">
        <color rgb="FFFF0000"/>
      </left>
      <right/>
      <top style="medium">
        <color rgb="FFFF0000"/>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top style="thin">
        <color indexed="64"/>
      </top>
      <bottom style="medium">
        <color rgb="FFFF0000"/>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thin">
        <color indexed="64"/>
      </left>
      <right style="double">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s>
  <cellStyleXfs count="2">
    <xf numFmtId="0" fontId="0" fillId="0" borderId="0">
      <alignment vertical="center"/>
    </xf>
    <xf numFmtId="0" fontId="1" fillId="0" borderId="0"/>
  </cellStyleXfs>
  <cellXfs count="166">
    <xf numFmtId="0" fontId="0" fillId="0" borderId="0" xfId="0">
      <alignment vertical="center"/>
    </xf>
    <xf numFmtId="0" fontId="2" fillId="0" borderId="0" xfId="1" applyFont="1" applyAlignment="1">
      <alignment vertical="center"/>
    </xf>
    <xf numFmtId="0" fontId="2" fillId="0" borderId="1" xfId="1" applyFont="1" applyBorder="1" applyAlignment="1">
      <alignment horizontal="center" vertical="center"/>
    </xf>
    <xf numFmtId="0" fontId="2" fillId="0" borderId="2" xfId="1" applyFont="1" applyBorder="1" applyAlignment="1">
      <alignment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1" xfId="1" applyFont="1" applyBorder="1" applyAlignment="1">
      <alignment vertical="center"/>
    </xf>
    <xf numFmtId="0" fontId="6" fillId="0" borderId="5"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6" fillId="0" borderId="1" xfId="1" applyFont="1" applyBorder="1" applyAlignment="1">
      <alignment horizontal="center" vertical="center" wrapText="1"/>
    </xf>
    <xf numFmtId="0" fontId="6" fillId="0" borderId="9" xfId="1" applyFont="1" applyBorder="1" applyAlignment="1">
      <alignment horizontal="center" vertical="center" wrapText="1"/>
    </xf>
    <xf numFmtId="0" fontId="2" fillId="2" borderId="3" xfId="1" applyFont="1" applyFill="1" applyBorder="1" applyAlignment="1">
      <alignment vertical="center"/>
    </xf>
    <xf numFmtId="0" fontId="2" fillId="3" borderId="1" xfId="1" applyFont="1" applyFill="1" applyBorder="1" applyAlignment="1">
      <alignment vertical="center"/>
    </xf>
    <xf numFmtId="176" fontId="2" fillId="2" borderId="1" xfId="1" applyNumberFormat="1" applyFont="1" applyFill="1" applyBorder="1" applyAlignment="1">
      <alignment vertical="center"/>
    </xf>
    <xf numFmtId="177" fontId="2" fillId="0" borderId="1" xfId="1" applyNumberFormat="1" applyFont="1" applyBorder="1" applyAlignment="1">
      <alignment vertical="center" shrinkToFit="1"/>
    </xf>
    <xf numFmtId="176" fontId="2" fillId="0" borderId="1" xfId="1" applyNumberFormat="1" applyFont="1" applyBorder="1" applyAlignment="1">
      <alignment vertical="center"/>
    </xf>
    <xf numFmtId="177" fontId="2" fillId="0" borderId="1" xfId="1" applyNumberFormat="1" applyFont="1" applyBorder="1" applyAlignment="1">
      <alignment vertical="center"/>
    </xf>
    <xf numFmtId="0" fontId="2" fillId="3" borderId="1" xfId="1" applyFont="1" applyFill="1" applyBorder="1" applyAlignment="1">
      <alignment vertical="center" wrapText="1"/>
    </xf>
    <xf numFmtId="0" fontId="2" fillId="2" borderId="1" xfId="1" applyFont="1" applyFill="1" applyBorder="1" applyAlignment="1">
      <alignment vertical="center"/>
    </xf>
    <xf numFmtId="0" fontId="2" fillId="0" borderId="11" xfId="1" applyFont="1" applyBorder="1" applyAlignment="1">
      <alignment horizontal="center" vertical="center"/>
    </xf>
    <xf numFmtId="0" fontId="2" fillId="2" borderId="11" xfId="1" applyFont="1" applyFill="1" applyBorder="1" applyAlignment="1">
      <alignment vertical="center"/>
    </xf>
    <xf numFmtId="0" fontId="2" fillId="3" borderId="11" xfId="1" applyFont="1" applyFill="1" applyBorder="1" applyAlignment="1">
      <alignment vertical="center"/>
    </xf>
    <xf numFmtId="176" fontId="2" fillId="2" borderId="11" xfId="1" applyNumberFormat="1" applyFont="1" applyFill="1" applyBorder="1" applyAlignment="1">
      <alignment vertical="center"/>
    </xf>
    <xf numFmtId="177" fontId="2" fillId="0" borderId="11" xfId="1" applyNumberFormat="1" applyFont="1" applyBorder="1" applyAlignment="1">
      <alignment vertical="center" shrinkToFit="1"/>
    </xf>
    <xf numFmtId="177" fontId="2" fillId="0" borderId="2" xfId="1" applyNumberFormat="1" applyFont="1" applyBorder="1" applyAlignment="1">
      <alignment vertical="center" shrinkToFit="1"/>
    </xf>
    <xf numFmtId="176" fontId="2" fillId="0" borderId="11" xfId="1" applyNumberFormat="1" applyFont="1" applyBorder="1" applyAlignment="1">
      <alignment vertical="center"/>
    </xf>
    <xf numFmtId="177" fontId="2" fillId="0" borderId="11" xfId="1" applyNumberFormat="1" applyFont="1" applyBorder="1" applyAlignment="1">
      <alignment vertical="center"/>
    </xf>
    <xf numFmtId="0" fontId="2" fillId="0" borderId="9" xfId="1" applyFont="1" applyBorder="1" applyAlignment="1">
      <alignment horizontal="center" vertical="center"/>
    </xf>
    <xf numFmtId="0" fontId="2" fillId="0" borderId="9" xfId="1" applyFont="1" applyBorder="1" applyAlignment="1">
      <alignment vertical="center"/>
    </xf>
    <xf numFmtId="0" fontId="2" fillId="0" borderId="10" xfId="1" applyFont="1" applyBorder="1" applyAlignment="1">
      <alignment vertical="center"/>
    </xf>
    <xf numFmtId="176" fontId="2" fillId="0" borderId="10" xfId="1" applyNumberFormat="1" applyFont="1" applyBorder="1" applyAlignment="1">
      <alignment vertical="center"/>
    </xf>
    <xf numFmtId="176" fontId="9" fillId="0" borderId="12" xfId="1" applyNumberFormat="1" applyFont="1" applyBorder="1" applyAlignment="1">
      <alignment vertical="center"/>
    </xf>
    <xf numFmtId="176" fontId="2" fillId="0" borderId="13" xfId="1" applyNumberFormat="1" applyFont="1" applyBorder="1" applyAlignment="1">
      <alignment vertical="center"/>
    </xf>
    <xf numFmtId="176" fontId="2" fillId="0" borderId="9" xfId="1" applyNumberFormat="1" applyFont="1" applyBorder="1" applyAlignment="1">
      <alignment vertical="center"/>
    </xf>
    <xf numFmtId="176" fontId="6" fillId="0" borderId="9" xfId="1" applyNumberFormat="1" applyFont="1" applyBorder="1" applyAlignment="1">
      <alignment vertical="center"/>
    </xf>
    <xf numFmtId="176" fontId="2" fillId="0" borderId="14" xfId="1" applyNumberFormat="1" applyFont="1" applyBorder="1" applyAlignment="1">
      <alignment vertical="center"/>
    </xf>
    <xf numFmtId="176" fontId="9" fillId="0" borderId="15" xfId="1" applyNumberFormat="1" applyFont="1" applyBorder="1" applyAlignment="1">
      <alignment vertical="center"/>
    </xf>
    <xf numFmtId="176" fontId="9" fillId="0" borderId="16" xfId="1" applyNumberFormat="1" applyFont="1" applyBorder="1" applyAlignment="1">
      <alignment vertical="center"/>
    </xf>
    <xf numFmtId="176" fontId="9" fillId="0" borderId="17" xfId="1" applyNumberFormat="1" applyFont="1" applyBorder="1" applyAlignment="1">
      <alignment vertical="center"/>
    </xf>
    <xf numFmtId="0" fontId="1" fillId="0" borderId="0" xfId="1"/>
    <xf numFmtId="0" fontId="2" fillId="0" borderId="0" xfId="1" applyFont="1" applyAlignment="1">
      <alignment vertical="center" wrapText="1"/>
    </xf>
    <xf numFmtId="0" fontId="6" fillId="0" borderId="5" xfId="1" applyFont="1" applyBorder="1" applyAlignment="1">
      <alignment horizontal="center" vertical="center" wrapText="1"/>
    </xf>
    <xf numFmtId="0" fontId="6" fillId="0" borderId="8" xfId="1" applyFont="1" applyBorder="1" applyAlignment="1">
      <alignment horizontal="center" vertical="center" wrapText="1"/>
    </xf>
    <xf numFmtId="176" fontId="2" fillId="2" borderId="2" xfId="1" applyNumberFormat="1" applyFont="1" applyFill="1" applyBorder="1" applyAlignment="1">
      <alignment vertical="center"/>
    </xf>
    <xf numFmtId="0" fontId="2" fillId="3" borderId="3" xfId="1" applyFont="1" applyFill="1" applyBorder="1" applyAlignment="1">
      <alignment vertical="center" wrapText="1"/>
    </xf>
    <xf numFmtId="176" fontId="2" fillId="2" borderId="18" xfId="1" applyNumberFormat="1" applyFont="1" applyFill="1" applyBorder="1" applyAlignment="1">
      <alignment vertical="center"/>
    </xf>
    <xf numFmtId="176" fontId="2" fillId="2" borderId="19" xfId="1" applyNumberFormat="1" applyFont="1" applyFill="1" applyBorder="1" applyAlignment="1">
      <alignment vertical="center"/>
    </xf>
    <xf numFmtId="177" fontId="2" fillId="0" borderId="20" xfId="1" applyNumberFormat="1" applyFont="1" applyBorder="1" applyAlignment="1">
      <alignment vertical="center" shrinkToFit="1"/>
    </xf>
    <xf numFmtId="176" fontId="2" fillId="2" borderId="4" xfId="1" applyNumberFormat="1" applyFont="1" applyFill="1" applyBorder="1" applyAlignment="1">
      <alignment vertical="center"/>
    </xf>
    <xf numFmtId="176" fontId="2" fillId="2" borderId="9" xfId="1" applyNumberFormat="1" applyFont="1" applyFill="1" applyBorder="1" applyAlignment="1">
      <alignment vertical="center"/>
    </xf>
    <xf numFmtId="177" fontId="2" fillId="0" borderId="9" xfId="1" applyNumberFormat="1" applyFont="1" applyBorder="1" applyAlignment="1">
      <alignment vertical="center" shrinkToFit="1"/>
    </xf>
    <xf numFmtId="177" fontId="2" fillId="0" borderId="20" xfId="1" applyNumberFormat="1" applyFont="1" applyBorder="1" applyAlignment="1">
      <alignment horizontal="right" vertical="center" shrinkToFit="1"/>
    </xf>
    <xf numFmtId="176" fontId="2" fillId="0" borderId="4" xfId="1" applyNumberFormat="1" applyFont="1" applyBorder="1" applyAlignment="1">
      <alignment vertical="center"/>
    </xf>
    <xf numFmtId="0" fontId="2" fillId="2" borderId="5" xfId="1" applyFont="1" applyFill="1" applyBorder="1" applyAlignment="1">
      <alignment vertical="center"/>
    </xf>
    <xf numFmtId="0" fontId="2" fillId="3" borderId="5" xfId="1" applyFont="1" applyFill="1" applyBorder="1" applyAlignment="1">
      <alignment vertical="center" wrapText="1"/>
    </xf>
    <xf numFmtId="176" fontId="2" fillId="2" borderId="21" xfId="1" applyNumberFormat="1" applyFont="1" applyFill="1" applyBorder="1" applyAlignment="1">
      <alignment vertical="center"/>
    </xf>
    <xf numFmtId="0" fontId="2" fillId="2" borderId="22" xfId="1" applyFont="1" applyFill="1" applyBorder="1" applyAlignment="1">
      <alignment vertical="center"/>
    </xf>
    <xf numFmtId="0" fontId="2" fillId="3" borderId="22" xfId="1" applyFont="1" applyFill="1" applyBorder="1" applyAlignment="1">
      <alignment vertical="center" wrapText="1"/>
    </xf>
    <xf numFmtId="176" fontId="2" fillId="2" borderId="22" xfId="1" applyNumberFormat="1" applyFont="1" applyFill="1" applyBorder="1" applyAlignment="1">
      <alignment vertical="center"/>
    </xf>
    <xf numFmtId="176" fontId="2" fillId="2" borderId="23" xfId="1" applyNumberFormat="1" applyFont="1" applyFill="1" applyBorder="1" applyAlignment="1">
      <alignment vertical="center"/>
    </xf>
    <xf numFmtId="0" fontId="2" fillId="2" borderId="24" xfId="1" applyFont="1" applyFill="1" applyBorder="1" applyAlignment="1">
      <alignment vertical="center"/>
    </xf>
    <xf numFmtId="0" fontId="2" fillId="3" borderId="25" xfId="1" applyFont="1" applyFill="1" applyBorder="1" applyAlignment="1">
      <alignment vertical="center" wrapText="1"/>
    </xf>
    <xf numFmtId="176" fontId="2" fillId="2" borderId="25" xfId="1" applyNumberFormat="1" applyFont="1" applyFill="1" applyBorder="1" applyAlignment="1">
      <alignment vertical="center"/>
    </xf>
    <xf numFmtId="176" fontId="2" fillId="2" borderId="26" xfId="1" applyNumberFormat="1" applyFont="1" applyFill="1" applyBorder="1" applyAlignment="1">
      <alignment vertical="center"/>
    </xf>
    <xf numFmtId="0" fontId="2" fillId="2" borderId="27" xfId="1" applyFont="1" applyFill="1" applyBorder="1" applyAlignment="1">
      <alignment vertical="center"/>
    </xf>
    <xf numFmtId="0" fontId="2" fillId="3" borderId="28" xfId="1" applyFont="1" applyFill="1" applyBorder="1" applyAlignment="1">
      <alignment vertical="center" wrapText="1"/>
    </xf>
    <xf numFmtId="176" fontId="2" fillId="2" borderId="28" xfId="1" applyNumberFormat="1" applyFont="1" applyFill="1" applyBorder="1" applyAlignment="1">
      <alignment vertical="center"/>
    </xf>
    <xf numFmtId="176" fontId="2" fillId="2" borderId="29" xfId="1" applyNumberFormat="1" applyFont="1" applyFill="1" applyBorder="1" applyAlignment="1">
      <alignment vertical="center"/>
    </xf>
    <xf numFmtId="0" fontId="2" fillId="2" borderId="30" xfId="1" applyFont="1" applyFill="1" applyBorder="1" applyAlignment="1">
      <alignment vertical="center"/>
    </xf>
    <xf numFmtId="0" fontId="2" fillId="3" borderId="30" xfId="1" applyFont="1" applyFill="1" applyBorder="1" applyAlignment="1">
      <alignment vertical="center" wrapText="1"/>
    </xf>
    <xf numFmtId="176" fontId="2" fillId="2" borderId="30" xfId="1" applyNumberFormat="1" applyFont="1" applyFill="1" applyBorder="1" applyAlignment="1">
      <alignment vertical="center"/>
    </xf>
    <xf numFmtId="176" fontId="2" fillId="2" borderId="13" xfId="1" applyNumberFormat="1" applyFont="1" applyFill="1" applyBorder="1" applyAlignment="1">
      <alignment vertical="center"/>
    </xf>
    <xf numFmtId="0" fontId="2" fillId="2" borderId="21" xfId="1" applyFont="1" applyFill="1" applyBorder="1" applyAlignment="1">
      <alignment vertical="center"/>
    </xf>
    <xf numFmtId="0" fontId="2" fillId="3" borderId="21" xfId="1" applyFont="1" applyFill="1" applyBorder="1" applyAlignment="1">
      <alignment vertical="center" wrapText="1"/>
    </xf>
    <xf numFmtId="0" fontId="2" fillId="2" borderId="10" xfId="1" applyFont="1" applyFill="1" applyBorder="1" applyAlignment="1">
      <alignment vertical="center"/>
    </xf>
    <xf numFmtId="0" fontId="2" fillId="3" borderId="9" xfId="1" applyFont="1" applyFill="1" applyBorder="1" applyAlignment="1">
      <alignment vertical="center" wrapText="1"/>
    </xf>
    <xf numFmtId="176" fontId="2" fillId="2" borderId="7" xfId="1" applyNumberFormat="1" applyFont="1" applyFill="1" applyBorder="1" applyAlignment="1">
      <alignment vertical="center"/>
    </xf>
    <xf numFmtId="0" fontId="2" fillId="3" borderId="2" xfId="1" applyFont="1" applyFill="1" applyBorder="1" applyAlignment="1">
      <alignment vertical="center" wrapText="1"/>
    </xf>
    <xf numFmtId="0" fontId="2" fillId="3" borderId="31" xfId="1" applyFont="1" applyFill="1" applyBorder="1" applyAlignment="1">
      <alignment vertical="center" wrapText="1"/>
    </xf>
    <xf numFmtId="176" fontId="2" fillId="2" borderId="32" xfId="1" applyNumberFormat="1" applyFont="1" applyFill="1" applyBorder="1" applyAlignment="1">
      <alignment vertical="center"/>
    </xf>
    <xf numFmtId="176" fontId="2" fillId="2" borderId="33" xfId="1" applyNumberFormat="1" applyFont="1" applyFill="1" applyBorder="1" applyAlignment="1">
      <alignment vertical="center"/>
    </xf>
    <xf numFmtId="177" fontId="2" fillId="0" borderId="33" xfId="1" applyNumberFormat="1" applyFont="1" applyBorder="1" applyAlignment="1">
      <alignment vertical="center" shrinkToFit="1"/>
    </xf>
    <xf numFmtId="176" fontId="2" fillId="2" borderId="34" xfId="1" applyNumberFormat="1" applyFont="1" applyFill="1" applyBorder="1" applyAlignment="1">
      <alignment vertical="center"/>
    </xf>
    <xf numFmtId="0" fontId="2" fillId="3" borderId="35" xfId="1" applyFont="1" applyFill="1" applyBorder="1" applyAlignment="1">
      <alignment vertical="center" wrapText="1"/>
    </xf>
    <xf numFmtId="176" fontId="2" fillId="2" borderId="36" xfId="1" applyNumberFormat="1" applyFont="1" applyFill="1" applyBorder="1" applyAlignment="1">
      <alignment vertical="center"/>
    </xf>
    <xf numFmtId="176" fontId="2" fillId="2" borderId="37" xfId="1" applyNumberFormat="1" applyFont="1" applyFill="1" applyBorder="1" applyAlignment="1">
      <alignment vertical="center"/>
    </xf>
    <xf numFmtId="177" fontId="2" fillId="0" borderId="37" xfId="1" applyNumberFormat="1" applyFont="1" applyBorder="1" applyAlignment="1">
      <alignment vertical="center" shrinkToFit="1"/>
    </xf>
    <xf numFmtId="176" fontId="2" fillId="2" borderId="38" xfId="1" applyNumberFormat="1" applyFont="1" applyFill="1" applyBorder="1" applyAlignment="1">
      <alignment vertical="center"/>
    </xf>
    <xf numFmtId="0" fontId="2" fillId="3" borderId="11" xfId="1" applyFont="1" applyFill="1" applyBorder="1" applyAlignment="1">
      <alignment vertical="center" wrapText="1"/>
    </xf>
    <xf numFmtId="0" fontId="2" fillId="0" borderId="10" xfId="1" applyFont="1" applyBorder="1" applyAlignment="1">
      <alignment vertical="center" wrapText="1"/>
    </xf>
    <xf numFmtId="0" fontId="1" fillId="0" borderId="0" xfId="1" applyAlignment="1">
      <alignment vertical="center"/>
    </xf>
    <xf numFmtId="0" fontId="1" fillId="0" borderId="1" xfId="1" applyBorder="1" applyAlignment="1">
      <alignment horizontal="center" vertical="center"/>
    </xf>
    <xf numFmtId="0" fontId="1" fillId="0" borderId="1" xfId="1" applyBorder="1" applyAlignment="1">
      <alignment horizontal="center" vertical="center" wrapText="1"/>
    </xf>
    <xf numFmtId="0" fontId="1" fillId="0" borderId="39" xfId="1" applyBorder="1" applyAlignment="1">
      <alignment horizontal="center" vertical="center"/>
    </xf>
    <xf numFmtId="0" fontId="1" fillId="0" borderId="4" xfId="1" applyBorder="1" applyAlignment="1">
      <alignment horizontal="center" vertical="center"/>
    </xf>
    <xf numFmtId="0" fontId="1" fillId="0" borderId="1" xfId="1" applyBorder="1" applyAlignment="1">
      <alignment vertical="center"/>
    </xf>
    <xf numFmtId="0" fontId="1" fillId="0" borderId="40" xfId="1" applyBorder="1" applyAlignment="1">
      <alignment vertical="center"/>
    </xf>
    <xf numFmtId="177" fontId="1" fillId="0" borderId="1" xfId="1" applyNumberFormat="1" applyBorder="1" applyAlignment="1">
      <alignment vertical="center"/>
    </xf>
    <xf numFmtId="40" fontId="1" fillId="0" borderId="1" xfId="1" applyNumberFormat="1" applyBorder="1" applyAlignment="1">
      <alignment vertical="center"/>
    </xf>
    <xf numFmtId="0" fontId="1" fillId="0" borderId="4" xfId="1" applyBorder="1" applyAlignment="1">
      <alignment vertical="center"/>
    </xf>
    <xf numFmtId="0" fontId="1" fillId="0" borderId="23" xfId="1" applyBorder="1" applyAlignment="1">
      <alignment vertical="center"/>
    </xf>
    <xf numFmtId="0" fontId="1" fillId="0" borderId="2" xfId="1" applyBorder="1" applyAlignment="1">
      <alignment vertical="center"/>
    </xf>
    <xf numFmtId="177" fontId="1" fillId="0" borderId="2" xfId="1" applyNumberFormat="1" applyBorder="1" applyAlignment="1">
      <alignment vertical="center"/>
    </xf>
    <xf numFmtId="40" fontId="1" fillId="0" borderId="4" xfId="1" applyNumberFormat="1" applyBorder="1" applyAlignment="1">
      <alignment vertical="center"/>
    </xf>
    <xf numFmtId="0" fontId="1" fillId="0" borderId="41" xfId="1" applyBorder="1" applyAlignment="1">
      <alignment vertical="center"/>
    </xf>
    <xf numFmtId="177" fontId="1" fillId="0" borderId="41" xfId="1" applyNumberFormat="1" applyBorder="1" applyAlignment="1">
      <alignment vertical="center"/>
    </xf>
    <xf numFmtId="0" fontId="1" fillId="0" borderId="13" xfId="1" applyBorder="1" applyAlignment="1">
      <alignment vertical="center"/>
    </xf>
    <xf numFmtId="177" fontId="1" fillId="0" borderId="0" xfId="1" applyNumberFormat="1" applyAlignment="1">
      <alignment vertical="center"/>
    </xf>
    <xf numFmtId="40" fontId="1" fillId="0" borderId="0" xfId="1" applyNumberFormat="1" applyAlignment="1">
      <alignment vertical="center"/>
    </xf>
    <xf numFmtId="0" fontId="1" fillId="0" borderId="1" xfId="1" applyBorder="1"/>
    <xf numFmtId="14" fontId="1" fillId="0" borderId="1" xfId="1" applyNumberFormat="1" applyBorder="1" applyAlignment="1">
      <alignment vertical="center"/>
    </xf>
    <xf numFmtId="0" fontId="1" fillId="0" borderId="1" xfId="1" applyBorder="1" applyAlignment="1">
      <alignment horizontal="right" vertical="center"/>
    </xf>
    <xf numFmtId="0" fontId="11" fillId="0" borderId="1" xfId="1" applyFont="1" applyBorder="1" applyAlignment="1">
      <alignment horizontal="left" vertical="center" wrapText="1"/>
    </xf>
    <xf numFmtId="0" fontId="1" fillId="0" borderId="0" xfId="1" applyAlignment="1">
      <alignment horizontal="right" vertical="center"/>
    </xf>
    <xf numFmtId="177" fontId="2" fillId="0" borderId="3" xfId="1" applyNumberFormat="1" applyFont="1" applyBorder="1" applyAlignment="1">
      <alignment vertical="center" shrinkToFit="1"/>
    </xf>
    <xf numFmtId="0" fontId="1" fillId="4" borderId="1" xfId="1" applyFill="1" applyBorder="1" applyAlignment="1">
      <alignment wrapText="1"/>
    </xf>
    <xf numFmtId="0" fontId="0" fillId="4" borderId="0" xfId="0" applyFill="1">
      <alignment vertical="center"/>
    </xf>
    <xf numFmtId="0" fontId="13" fillId="4" borderId="9" xfId="0" applyFont="1" applyFill="1" applyBorder="1" applyAlignment="1">
      <alignment horizontal="center" vertical="center"/>
    </xf>
    <xf numFmtId="0" fontId="14" fillId="5" borderId="1" xfId="0" applyFont="1" applyFill="1" applyBorder="1" applyAlignment="1">
      <alignment horizontal="center" vertical="center" wrapText="1"/>
    </xf>
    <xf numFmtId="0" fontId="14" fillId="4" borderId="10" xfId="0" applyFont="1" applyFill="1" applyBorder="1" applyAlignment="1">
      <alignment horizontal="center" vertical="center"/>
    </xf>
    <xf numFmtId="0" fontId="14" fillId="4" borderId="13" xfId="0" applyFont="1" applyFill="1" applyBorder="1" applyAlignment="1">
      <alignment horizontal="center" vertical="center"/>
    </xf>
    <xf numFmtId="0" fontId="0" fillId="4" borderId="1" xfId="0" applyFill="1" applyBorder="1" applyAlignment="1">
      <alignment horizontal="center" vertical="center"/>
    </xf>
    <xf numFmtId="0" fontId="15" fillId="4" borderId="0" xfId="0" applyFont="1" applyFill="1">
      <alignment vertical="center"/>
    </xf>
    <xf numFmtId="0" fontId="16" fillId="4" borderId="0" xfId="0" applyFont="1" applyFill="1">
      <alignment vertical="center"/>
    </xf>
    <xf numFmtId="178" fontId="17" fillId="4" borderId="1" xfId="1" applyNumberFormat="1" applyFont="1" applyFill="1" applyBorder="1" applyAlignment="1">
      <alignment horizontal="center" vertical="center"/>
    </xf>
    <xf numFmtId="38" fontId="17" fillId="4" borderId="3" xfId="1" applyNumberFormat="1" applyFont="1" applyFill="1" applyBorder="1" applyAlignment="1">
      <alignment horizontal="right" vertical="center"/>
    </xf>
    <xf numFmtId="179" fontId="17" fillId="4" borderId="4" xfId="1" applyNumberFormat="1" applyFont="1" applyFill="1" applyBorder="1" applyAlignment="1">
      <alignment horizontal="left" vertical="center"/>
    </xf>
    <xf numFmtId="0" fontId="0" fillId="4" borderId="0" xfId="0" applyFill="1" applyAlignment="1">
      <alignment vertical="center" wrapText="1"/>
    </xf>
    <xf numFmtId="0" fontId="19" fillId="0" borderId="0" xfId="0" applyFont="1">
      <alignment vertical="center"/>
    </xf>
    <xf numFmtId="0" fontId="5" fillId="0" borderId="0" xfId="1" applyFont="1" applyAlignment="1">
      <alignment horizontal="left" vertical="center"/>
    </xf>
    <xf numFmtId="0" fontId="2" fillId="0" borderId="2" xfId="1" applyFont="1" applyBorder="1" applyAlignment="1">
      <alignment horizontal="center" vertical="center"/>
    </xf>
    <xf numFmtId="0" fontId="2" fillId="0" borderId="7" xfId="1" applyFont="1" applyBorder="1" applyAlignment="1">
      <alignment horizontal="center" vertical="center"/>
    </xf>
    <xf numFmtId="0" fontId="2" fillId="0" borderId="9" xfId="1" applyFont="1" applyBorder="1" applyAlignment="1">
      <alignment horizontal="center" vertical="center"/>
    </xf>
    <xf numFmtId="0" fontId="6" fillId="0" borderId="2" xfId="1" applyFont="1" applyBorder="1" applyAlignment="1">
      <alignment horizontal="center" vertical="center"/>
    </xf>
    <xf numFmtId="0" fontId="6" fillId="0" borderId="7" xfId="1" applyFont="1" applyBorder="1" applyAlignment="1">
      <alignment horizontal="center" vertical="center"/>
    </xf>
    <xf numFmtId="0" fontId="6" fillId="0" borderId="9" xfId="1" applyFont="1" applyBorder="1" applyAlignment="1">
      <alignment horizontal="center" vertical="center"/>
    </xf>
    <xf numFmtId="0" fontId="6" fillId="0" borderId="3" xfId="1" applyFont="1" applyBorder="1" applyAlignment="1">
      <alignment horizontal="center" vertical="center"/>
    </xf>
    <xf numFmtId="0" fontId="6" fillId="0" borderId="6" xfId="1" applyFont="1" applyBorder="1" applyAlignment="1">
      <alignment horizontal="center" vertical="center"/>
    </xf>
    <xf numFmtId="0" fontId="6" fillId="0" borderId="4" xfId="1" applyFont="1" applyBorder="1" applyAlignment="1">
      <alignment horizontal="center" vertical="center"/>
    </xf>
    <xf numFmtId="0" fontId="7" fillId="0" borderId="2" xfId="1" applyFont="1" applyBorder="1" applyAlignment="1">
      <alignment horizontal="center" vertical="center"/>
    </xf>
    <xf numFmtId="0" fontId="7" fillId="0" borderId="7" xfId="1" applyFont="1" applyBorder="1" applyAlignment="1">
      <alignment horizontal="center" vertical="center"/>
    </xf>
    <xf numFmtId="0" fontId="7" fillId="0" borderId="9" xfId="1" applyFont="1" applyBorder="1" applyAlignment="1">
      <alignment horizontal="center" vertical="center"/>
    </xf>
    <xf numFmtId="0" fontId="6" fillId="0" borderId="1" xfId="1" applyFont="1" applyBorder="1" applyAlignment="1">
      <alignment horizontal="center" vertical="center"/>
    </xf>
    <xf numFmtId="0" fontId="6" fillId="6" borderId="3" xfId="1" applyFont="1" applyFill="1" applyBorder="1" applyAlignment="1">
      <alignment horizontal="center" vertical="center" wrapText="1"/>
    </xf>
    <xf numFmtId="0" fontId="6" fillId="6" borderId="6" xfId="1" applyFont="1" applyFill="1" applyBorder="1" applyAlignment="1">
      <alignment horizontal="center" vertical="center" wrapText="1"/>
    </xf>
    <xf numFmtId="0" fontId="6" fillId="6" borderId="4"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6" fillId="4" borderId="6" xfId="1" applyFont="1" applyFill="1" applyBorder="1" applyAlignment="1">
      <alignment horizontal="center" vertical="center" wrapText="1"/>
    </xf>
    <xf numFmtId="0" fontId="6" fillId="4" borderId="4" xfId="1" applyFont="1" applyFill="1" applyBorder="1" applyAlignment="1">
      <alignment horizontal="center" vertical="center" wrapText="1"/>
    </xf>
    <xf numFmtId="0" fontId="6" fillId="0" borderId="2" xfId="1" applyFont="1" applyBorder="1" applyAlignment="1">
      <alignment horizontal="center" vertical="center" wrapText="1"/>
    </xf>
    <xf numFmtId="0" fontId="6" fillId="0" borderId="9" xfId="1" applyFont="1" applyBorder="1" applyAlignment="1">
      <alignment horizontal="center" vertical="center" wrapText="1"/>
    </xf>
    <xf numFmtId="0" fontId="6" fillId="0" borderId="5" xfId="1" applyFont="1" applyBorder="1" applyAlignment="1">
      <alignment horizontal="center" vertical="center" wrapText="1"/>
    </xf>
    <xf numFmtId="0" fontId="6" fillId="0" borderId="8" xfId="1" applyFont="1" applyBorder="1" applyAlignment="1">
      <alignment horizontal="center" vertical="center" wrapText="1"/>
    </xf>
    <xf numFmtId="0" fontId="6" fillId="0" borderId="10" xfId="1" applyFont="1" applyBorder="1" applyAlignment="1">
      <alignment horizontal="center" vertical="center" wrapText="1"/>
    </xf>
    <xf numFmtId="0" fontId="12" fillId="4" borderId="5" xfId="0" applyFont="1" applyFill="1" applyBorder="1" applyAlignment="1">
      <alignment horizontal="center" vertical="center"/>
    </xf>
    <xf numFmtId="0" fontId="13" fillId="4" borderId="4" xfId="0" applyFont="1" applyFill="1" applyBorder="1" applyAlignment="1">
      <alignment horizontal="center" vertical="center"/>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3" fillId="4" borderId="5" xfId="0" applyFont="1" applyFill="1" applyBorder="1" applyAlignment="1">
      <alignment horizontal="center" vertical="center"/>
    </xf>
    <xf numFmtId="0" fontId="13" fillId="4" borderId="41" xfId="0" applyFont="1" applyFill="1" applyBorder="1" applyAlignment="1">
      <alignment horizontal="center" vertical="center"/>
    </xf>
    <xf numFmtId="0" fontId="13" fillId="4" borderId="23" xfId="0" applyFont="1" applyFill="1" applyBorder="1" applyAlignment="1">
      <alignment horizontal="center" vertical="center"/>
    </xf>
    <xf numFmtId="0" fontId="0" fillId="4" borderId="0" xfId="0" applyFill="1" applyAlignment="1">
      <alignment horizontal="center" vertical="center"/>
    </xf>
    <xf numFmtId="0" fontId="6" fillId="0" borderId="3" xfId="1" applyFont="1" applyBorder="1" applyAlignment="1">
      <alignment horizontal="center" vertical="center" wrapText="1"/>
    </xf>
    <xf numFmtId="0" fontId="6" fillId="0" borderId="6" xfId="1" applyFont="1" applyBorder="1" applyAlignment="1">
      <alignment horizontal="center" vertical="center" wrapText="1"/>
    </xf>
    <xf numFmtId="0" fontId="6" fillId="0" borderId="4" xfId="1" applyFont="1" applyBorder="1" applyAlignment="1">
      <alignment horizontal="center" vertical="center" wrapText="1"/>
    </xf>
  </cellXfs>
  <cellStyles count="2">
    <cellStyle name="標準" xfId="0" builtinId="0"/>
    <cellStyle name="標準 2" xfId="1" xr:uid="{4F4278E9-0CF2-4C7B-B3AC-8ACAA1BDE9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6</xdr:col>
      <xdr:colOff>675410</xdr:colOff>
      <xdr:row>5</xdr:row>
      <xdr:rowOff>51955</xdr:rowOff>
    </xdr:to>
    <xdr:sp macro="" textlink="">
      <xdr:nvSpPr>
        <xdr:cNvPr id="2" name="正方形/長方形 1">
          <a:extLst>
            <a:ext uri="{FF2B5EF4-FFF2-40B4-BE49-F238E27FC236}">
              <a16:creationId xmlns:a16="http://schemas.microsoft.com/office/drawing/2014/main" id="{5AB72378-1B10-41A5-82EB-7A4C9DFD84E5}"/>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800" b="1"/>
            <a:t>建築物に利用した木材に係る炭素貯蔵量の算定シート</a:t>
          </a:r>
        </a:p>
      </xdr:txBody>
    </xdr:sp>
    <xdr:clientData/>
  </xdr:twoCellAnchor>
  <xdr:twoCellAnchor>
    <xdr:from>
      <xdr:col>0</xdr:col>
      <xdr:colOff>609189</xdr:colOff>
      <xdr:row>5</xdr:row>
      <xdr:rowOff>240417</xdr:rowOff>
    </xdr:from>
    <xdr:to>
      <xdr:col>11</xdr:col>
      <xdr:colOff>1476375</xdr:colOff>
      <xdr:row>14</xdr:row>
      <xdr:rowOff>142874</xdr:rowOff>
    </xdr:to>
    <xdr:sp macro="" textlink="">
      <xdr:nvSpPr>
        <xdr:cNvPr id="3" name="正方形/長方形 2">
          <a:extLst>
            <a:ext uri="{FF2B5EF4-FFF2-40B4-BE49-F238E27FC236}">
              <a16:creationId xmlns:a16="http://schemas.microsoft.com/office/drawing/2014/main" id="{90114C91-A081-4D0E-8663-BF3A037802B3}"/>
            </a:ext>
          </a:extLst>
        </xdr:cNvPr>
        <xdr:cNvSpPr/>
      </xdr:nvSpPr>
      <xdr:spPr>
        <a:xfrm>
          <a:off x="609189" y="1812042"/>
          <a:ext cx="18126486" cy="27313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○他の文献等の値を用いる場合は、適宜セルに入力された数式を改変して利用できます。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600" b="1"/>
        </a:p>
      </xdr:txBody>
    </xdr:sp>
    <xdr:clientData/>
  </xdr:twoCellAnchor>
  <xdr:twoCellAnchor>
    <xdr:from>
      <xdr:col>6</xdr:col>
      <xdr:colOff>1024823</xdr:colOff>
      <xdr:row>0</xdr:row>
      <xdr:rowOff>205782</xdr:rowOff>
    </xdr:from>
    <xdr:to>
      <xdr:col>18</xdr:col>
      <xdr:colOff>17318</xdr:colOff>
      <xdr:row>5</xdr:row>
      <xdr:rowOff>103909</xdr:rowOff>
    </xdr:to>
    <xdr:sp macro="" textlink="">
      <xdr:nvSpPr>
        <xdr:cNvPr id="4" name="正方形/長方形 3">
          <a:extLst>
            <a:ext uri="{FF2B5EF4-FFF2-40B4-BE49-F238E27FC236}">
              <a16:creationId xmlns:a16="http://schemas.microsoft.com/office/drawing/2014/main" id="{1B341C54-1C91-4B76-BF4A-43586B97EA2A}"/>
            </a:ext>
          </a:extLst>
        </xdr:cNvPr>
        <xdr:cNvSpPr/>
      </xdr:nvSpPr>
      <xdr:spPr>
        <a:xfrm>
          <a:off x="10425998" y="205782"/>
          <a:ext cx="16613745" cy="1469752"/>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en-US" altLang="ja-JP" sz="1800" b="1"/>
            <a:t>2_</a:t>
          </a:r>
          <a:r>
            <a:rPr kumimoji="1" lang="ja-JP" altLang="en-US" sz="1800" b="1"/>
            <a:t>出力シート」：炭素貯蔵量等の算定結果を表示するシート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498231</xdr:colOff>
      <xdr:row>16</xdr:row>
      <xdr:rowOff>65941</xdr:rowOff>
    </xdr:from>
    <xdr:to>
      <xdr:col>7</xdr:col>
      <xdr:colOff>234462</xdr:colOff>
      <xdr:row>20</xdr:row>
      <xdr:rowOff>58615</xdr:rowOff>
    </xdr:to>
    <xdr:sp macro="" textlink="">
      <xdr:nvSpPr>
        <xdr:cNvPr id="5" name="正方形/長方形 4">
          <a:extLst>
            <a:ext uri="{FF2B5EF4-FFF2-40B4-BE49-F238E27FC236}">
              <a16:creationId xmlns:a16="http://schemas.microsoft.com/office/drawing/2014/main" id="{0A3EA9B3-ED8C-470E-A82E-A6DA0ACDF621}"/>
            </a:ext>
          </a:extLst>
        </xdr:cNvPr>
        <xdr:cNvSpPr/>
      </xdr:nvSpPr>
      <xdr:spPr>
        <a:xfrm>
          <a:off x="498231" y="3267806"/>
          <a:ext cx="4037135" cy="608136"/>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ja-JP" sz="8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800" kern="1200">
              <a:solidFill>
                <a:sysClr val="windowText" lastClr="000000"/>
              </a:solidFill>
              <a:effectLst/>
              <a:latin typeface="+mn-lt"/>
              <a:ea typeface="+mn-ea"/>
              <a:cs typeface="+mn-cs"/>
            </a:rPr>
            <a:t>10</a:t>
          </a:r>
          <a:r>
            <a:rPr kumimoji="1" lang="ja-JP" altLang="ja-JP" sz="800" kern="1200">
              <a:solidFill>
                <a:sysClr val="windowText" lastClr="000000"/>
              </a:solidFill>
              <a:effectLst/>
              <a:latin typeface="+mn-lt"/>
              <a:ea typeface="+mn-ea"/>
              <a:cs typeface="+mn-cs"/>
            </a:rPr>
            <a:t>月１日付け３林政産第</a:t>
          </a:r>
          <a:r>
            <a:rPr kumimoji="1" lang="en-US" altLang="ja-JP" sz="800" kern="1200">
              <a:solidFill>
                <a:sysClr val="windowText" lastClr="000000"/>
              </a:solidFill>
              <a:effectLst/>
              <a:latin typeface="+mn-lt"/>
              <a:ea typeface="+mn-ea"/>
              <a:cs typeface="+mn-cs"/>
            </a:rPr>
            <a:t>85</a:t>
          </a:r>
          <a:r>
            <a:rPr kumimoji="1" lang="ja-JP" altLang="ja-JP" sz="800" kern="1200">
              <a:solidFill>
                <a:sysClr val="windowText" lastClr="000000"/>
              </a:solidFill>
              <a:effectLst/>
              <a:latin typeface="+mn-lt"/>
              <a:ea typeface="+mn-ea"/>
              <a:cs typeface="+mn-cs"/>
            </a:rPr>
            <a:t>号林野庁長官通知）に準拠し、この建築物に利用した木材が貯蔵している炭素（ＣＯ</a:t>
          </a:r>
          <a:r>
            <a:rPr kumimoji="1" lang="ja-JP" altLang="ja-JP" sz="800" kern="1200" baseline="-25000">
              <a:solidFill>
                <a:sysClr val="windowText" lastClr="000000"/>
              </a:solidFill>
              <a:effectLst/>
              <a:latin typeface="+mn-lt"/>
              <a:ea typeface="+mn-ea"/>
              <a:cs typeface="+mn-cs"/>
            </a:rPr>
            <a:t>２</a:t>
          </a:r>
          <a:r>
            <a:rPr kumimoji="1" lang="ja-JP" altLang="ja-JP" sz="800" kern="1200">
              <a:solidFill>
                <a:sysClr val="windowText" lastClr="000000"/>
              </a:solidFill>
              <a:effectLst/>
              <a:latin typeface="+mn-lt"/>
              <a:ea typeface="+mn-ea"/>
              <a:cs typeface="+mn-cs"/>
            </a:rPr>
            <a:t>換算）の量を示すものです。</a:t>
          </a:r>
          <a:endParaRPr lang="ja-JP" altLang="ja-JP" sz="600">
            <a:solidFill>
              <a:sysClr val="windowText" lastClr="000000"/>
            </a:solidFill>
            <a:effectLst/>
          </a:endParaRPr>
        </a:p>
      </xdr:txBody>
    </xdr:sp>
    <xdr:clientData/>
  </xdr:twoCellAnchor>
  <xdr:twoCellAnchor>
    <xdr:from>
      <xdr:col>0</xdr:col>
      <xdr:colOff>505559</xdr:colOff>
      <xdr:row>11</xdr:row>
      <xdr:rowOff>439615</xdr:rowOff>
    </xdr:from>
    <xdr:to>
      <xdr:col>7</xdr:col>
      <xdr:colOff>285750</xdr:colOff>
      <xdr:row>16</xdr:row>
      <xdr:rowOff>36635</xdr:rowOff>
    </xdr:to>
    <xdr:sp macro="" textlink="">
      <xdr:nvSpPr>
        <xdr:cNvPr id="6" name="正方形/長方形 5">
          <a:extLst>
            <a:ext uri="{FF2B5EF4-FFF2-40B4-BE49-F238E27FC236}">
              <a16:creationId xmlns:a16="http://schemas.microsoft.com/office/drawing/2014/main" id="{B719A016-D710-4172-BC64-FC74A28B6B64}"/>
            </a:ext>
          </a:extLst>
        </xdr:cNvPr>
        <xdr:cNvSpPr/>
      </xdr:nvSpPr>
      <xdr:spPr>
        <a:xfrm>
          <a:off x="505559" y="2513134"/>
          <a:ext cx="4081095" cy="72536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endParaRPr kumimoji="1" lang="ja-JP" altLang="en-US" sz="800" kern="1200">
            <a:solidFill>
              <a:sysClr val="windowText" lastClr="000000"/>
            </a:solidFill>
            <a:effectLst/>
            <a:latin typeface="+mn-lt"/>
            <a:ea typeface="+mn-ea"/>
            <a:cs typeface="+mn-cs"/>
          </a:endParaRPr>
        </a:p>
        <a:p>
          <a:r>
            <a:rPr kumimoji="1" lang="ja-JP" altLang="en-US" sz="8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600">
            <a:solidFill>
              <a:sysClr val="windowText" lastClr="000000"/>
            </a:solidFill>
            <a:effectLst/>
          </a:endParaRPr>
        </a:p>
      </xdr:txBody>
    </xdr:sp>
    <xdr:clientData/>
  </xdr:twoCellAnchor>
  <xdr:twoCellAnchor editAs="oneCell">
    <xdr:from>
      <xdr:col>6</xdr:col>
      <xdr:colOff>582068</xdr:colOff>
      <xdr:row>0</xdr:row>
      <xdr:rowOff>201706</xdr:rowOff>
    </xdr:from>
    <xdr:to>
      <xdr:col>7</xdr:col>
      <xdr:colOff>560294</xdr:colOff>
      <xdr:row>4</xdr:row>
      <xdr:rowOff>97804</xdr:rowOff>
    </xdr:to>
    <xdr:pic>
      <xdr:nvPicPr>
        <xdr:cNvPr id="7" name="図 6">
          <a:extLst>
            <a:ext uri="{FF2B5EF4-FFF2-40B4-BE49-F238E27FC236}">
              <a16:creationId xmlns:a16="http://schemas.microsoft.com/office/drawing/2014/main" id="{5D8EDBB2-3AA4-4497-A1D7-02C49B2912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3980" y="201706"/>
          <a:ext cx="706608" cy="70292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0</xdr:col>
          <xdr:colOff>534866</xdr:colOff>
          <xdr:row>25</xdr:row>
          <xdr:rowOff>146539</xdr:rowOff>
        </xdr:from>
        <xdr:to>
          <xdr:col>6</xdr:col>
          <xdr:colOff>659424</xdr:colOff>
          <xdr:row>31</xdr:row>
          <xdr:rowOff>146538</xdr:rowOff>
        </xdr:to>
        <xdr:pic>
          <xdr:nvPicPr>
            <xdr:cNvPr id="12" name="図 11">
              <a:extLst>
                <a:ext uri="{FF2B5EF4-FFF2-40B4-BE49-F238E27FC236}">
                  <a16:creationId xmlns:a16="http://schemas.microsoft.com/office/drawing/2014/main" id="{425AD412-8F4F-4BFD-8334-E39DD1071C93}"/>
                </a:ext>
              </a:extLst>
            </xdr:cNvPr>
            <xdr:cNvPicPr>
              <a:picLocks noChangeAspect="1" noChangeArrowheads="1"/>
              <a:extLst>
                <a:ext uri="{84589F7E-364E-4C9E-8A38-B11213B215E9}">
                  <a14:cameraTool cellRange="$B$10:$G$12" spid="_x0000_s2064"/>
                </a:ext>
              </a:extLst>
            </xdr:cNvPicPr>
          </xdr:nvPicPr>
          <xdr:blipFill>
            <a:blip xmlns:r="http://schemas.openxmlformats.org/officeDocument/2006/relationships" r:embed="rId2"/>
            <a:srcRect/>
            <a:stretch>
              <a:fillRect/>
            </a:stretch>
          </xdr:blipFill>
          <xdr:spPr bwMode="auto">
            <a:xfrm>
              <a:off x="534866" y="4674577"/>
              <a:ext cx="3758712" cy="92319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395654</xdr:colOff>
      <xdr:row>9</xdr:row>
      <xdr:rowOff>73268</xdr:rowOff>
    </xdr:from>
    <xdr:to>
      <xdr:col>7</xdr:col>
      <xdr:colOff>131885</xdr:colOff>
      <xdr:row>13</xdr:row>
      <xdr:rowOff>65942</xdr:rowOff>
    </xdr:to>
    <xdr:sp macro="" textlink="">
      <xdr:nvSpPr>
        <xdr:cNvPr id="3" name="正方形/長方形 2">
          <a:extLst>
            <a:ext uri="{FF2B5EF4-FFF2-40B4-BE49-F238E27FC236}">
              <a16:creationId xmlns:a16="http://schemas.microsoft.com/office/drawing/2014/main" id="{6603C6BD-4C4D-4738-8300-0BBCAC40DD55}"/>
            </a:ext>
          </a:extLst>
        </xdr:cNvPr>
        <xdr:cNvSpPr/>
      </xdr:nvSpPr>
      <xdr:spPr>
        <a:xfrm>
          <a:off x="395654" y="1919653"/>
          <a:ext cx="4103077" cy="608135"/>
        </a:xfrm>
        <a:prstGeom prst="rect">
          <a:avLst/>
        </a:prstGeom>
        <a:noFill/>
        <a:ln w="190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ja-JP" altLang="ja-JP" sz="800" kern="1200">
              <a:solidFill>
                <a:sysClr val="windowText" lastClr="000000"/>
              </a:solidFill>
              <a:effectLst/>
              <a:latin typeface="+mn-lt"/>
              <a:ea typeface="+mn-ea"/>
              <a:cs typeface="+mn-cs"/>
            </a:rPr>
            <a:t>この表示は、林野庁「建築物に利用した木材の炭素貯蔵量の表示ガイドライン」（令和３年</a:t>
          </a:r>
          <a:r>
            <a:rPr kumimoji="1" lang="en-US" altLang="ja-JP" sz="800" kern="1200">
              <a:solidFill>
                <a:sysClr val="windowText" lastClr="000000"/>
              </a:solidFill>
              <a:effectLst/>
              <a:latin typeface="+mn-lt"/>
              <a:ea typeface="+mn-ea"/>
              <a:cs typeface="+mn-cs"/>
            </a:rPr>
            <a:t>10</a:t>
          </a:r>
          <a:r>
            <a:rPr kumimoji="1" lang="ja-JP" altLang="ja-JP" sz="800" kern="1200">
              <a:solidFill>
                <a:sysClr val="windowText" lastClr="000000"/>
              </a:solidFill>
              <a:effectLst/>
              <a:latin typeface="+mn-lt"/>
              <a:ea typeface="+mn-ea"/>
              <a:cs typeface="+mn-cs"/>
            </a:rPr>
            <a:t>月１日付け３林政産第</a:t>
          </a:r>
          <a:r>
            <a:rPr kumimoji="1" lang="en-US" altLang="ja-JP" sz="800" kern="1200">
              <a:solidFill>
                <a:sysClr val="windowText" lastClr="000000"/>
              </a:solidFill>
              <a:effectLst/>
              <a:latin typeface="+mn-lt"/>
              <a:ea typeface="+mn-ea"/>
              <a:cs typeface="+mn-cs"/>
            </a:rPr>
            <a:t>85</a:t>
          </a:r>
          <a:r>
            <a:rPr kumimoji="1" lang="ja-JP" altLang="ja-JP" sz="800" kern="1200">
              <a:solidFill>
                <a:sysClr val="windowText" lastClr="000000"/>
              </a:solidFill>
              <a:effectLst/>
              <a:latin typeface="+mn-lt"/>
              <a:ea typeface="+mn-ea"/>
              <a:cs typeface="+mn-cs"/>
            </a:rPr>
            <a:t>号林野庁長官通知）に準拠し、この建築物に利用した木材が貯蔵している炭素（ＣＯ</a:t>
          </a:r>
          <a:r>
            <a:rPr kumimoji="1" lang="ja-JP" altLang="ja-JP" sz="800" kern="1200" baseline="-25000">
              <a:solidFill>
                <a:sysClr val="windowText" lastClr="000000"/>
              </a:solidFill>
              <a:effectLst/>
              <a:latin typeface="+mn-lt"/>
              <a:ea typeface="+mn-ea"/>
              <a:cs typeface="+mn-cs"/>
            </a:rPr>
            <a:t>２</a:t>
          </a:r>
          <a:r>
            <a:rPr kumimoji="1" lang="ja-JP" altLang="ja-JP" sz="800" kern="1200">
              <a:solidFill>
                <a:sysClr val="windowText" lastClr="000000"/>
              </a:solidFill>
              <a:effectLst/>
              <a:latin typeface="+mn-lt"/>
              <a:ea typeface="+mn-ea"/>
              <a:cs typeface="+mn-cs"/>
            </a:rPr>
            <a:t>換算）の量を示すものです。</a:t>
          </a:r>
          <a:endParaRPr lang="ja-JP" altLang="ja-JP" sz="600">
            <a:solidFill>
              <a:sysClr val="windowText" lastClr="000000"/>
            </a:solidFill>
            <a:effectLst/>
          </a:endParaRPr>
        </a:p>
      </xdr:txBody>
    </xdr:sp>
    <xdr:clientData/>
  </xdr:twoCellAnchor>
  <xdr:twoCellAnchor>
    <xdr:from>
      <xdr:col>0</xdr:col>
      <xdr:colOff>505559</xdr:colOff>
      <xdr:row>4</xdr:row>
      <xdr:rowOff>439615</xdr:rowOff>
    </xdr:from>
    <xdr:to>
      <xdr:col>7</xdr:col>
      <xdr:colOff>285750</xdr:colOff>
      <xdr:row>9</xdr:row>
      <xdr:rowOff>36635</xdr:rowOff>
    </xdr:to>
    <xdr:sp macro="" textlink="">
      <xdr:nvSpPr>
        <xdr:cNvPr id="4" name="正方形/長方形 3">
          <a:extLst>
            <a:ext uri="{FF2B5EF4-FFF2-40B4-BE49-F238E27FC236}">
              <a16:creationId xmlns:a16="http://schemas.microsoft.com/office/drawing/2014/main" id="{682F5563-DBFC-4410-AA10-862EA7B8CD1A}"/>
            </a:ext>
          </a:extLst>
        </xdr:cNvPr>
        <xdr:cNvSpPr/>
      </xdr:nvSpPr>
      <xdr:spPr>
        <a:xfrm>
          <a:off x="505559" y="2525590"/>
          <a:ext cx="4152166" cy="6447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endParaRPr kumimoji="1" lang="ja-JP" altLang="en-US" sz="800" kern="1200">
            <a:solidFill>
              <a:sysClr val="windowText" lastClr="000000"/>
            </a:solidFill>
            <a:effectLst/>
            <a:latin typeface="+mn-lt"/>
            <a:ea typeface="+mn-ea"/>
            <a:cs typeface="+mn-cs"/>
          </a:endParaRPr>
        </a:p>
        <a:p>
          <a:r>
            <a:rPr kumimoji="1" lang="ja-JP" altLang="en-US" sz="800" kern="1200">
              <a:solidFill>
                <a:sysClr val="windowText" lastClr="000000"/>
              </a:solidFill>
              <a:effectLst/>
              <a:latin typeface="+mn-lt"/>
              <a:ea typeface="+mn-ea"/>
              <a:cs typeface="+mn-cs"/>
            </a:rPr>
            <a:t>木材は、森林が吸収した炭素を貯蔵しており、木材を建築物等に利用していくことは、「都市等における第２の森林づくり」としてカーボンニュートラルへの貢献が期待されています。</a:t>
          </a:r>
          <a:endParaRPr lang="ja-JP" altLang="ja-JP" sz="600">
            <a:solidFill>
              <a:sysClr val="windowText" lastClr="000000"/>
            </a:solidFill>
            <a:effectLst/>
          </a:endParaRPr>
        </a:p>
      </xdr:txBody>
    </xdr:sp>
    <xdr:clientData/>
  </xdr:twoCellAnchor>
  <mc:AlternateContent xmlns:mc="http://schemas.openxmlformats.org/markup-compatibility/2006">
    <mc:Choice xmlns:a14="http://schemas.microsoft.com/office/drawing/2010/main" Requires="a14">
      <xdr:twoCellAnchor editAs="oneCell">
        <xdr:from>
          <xdr:col>1</xdr:col>
          <xdr:colOff>36635</xdr:colOff>
          <xdr:row>18</xdr:row>
          <xdr:rowOff>139212</xdr:rowOff>
        </xdr:from>
        <xdr:to>
          <xdr:col>7</xdr:col>
          <xdr:colOff>36636</xdr:colOff>
          <xdr:row>24</xdr:row>
          <xdr:rowOff>139212</xdr:rowOff>
        </xdr:to>
        <xdr:pic>
          <xdr:nvPicPr>
            <xdr:cNvPr id="7" name="図 6">
              <a:extLst>
                <a:ext uri="{FF2B5EF4-FFF2-40B4-BE49-F238E27FC236}">
                  <a16:creationId xmlns:a16="http://schemas.microsoft.com/office/drawing/2014/main" id="{A99B246C-C632-44EE-8084-9FC7B2CE7D7C}"/>
                </a:ext>
              </a:extLst>
            </xdr:cNvPr>
            <xdr:cNvPicPr>
              <a:picLocks noChangeAspect="1" noChangeArrowheads="1"/>
              <a:extLst>
                <a:ext uri="{84589F7E-364E-4C9E-8A38-B11213B215E9}">
                  <a14:cameraTool cellRange="$B$3:$G$5" spid="_x0000_s3076"/>
                </a:ext>
              </a:extLst>
            </xdr:cNvPicPr>
          </xdr:nvPicPr>
          <xdr:blipFill>
            <a:blip xmlns:r="http://schemas.openxmlformats.org/officeDocument/2006/relationships" r:embed="rId1"/>
            <a:srcRect/>
            <a:stretch>
              <a:fillRect/>
            </a:stretch>
          </xdr:blipFill>
          <xdr:spPr bwMode="auto">
            <a:xfrm>
              <a:off x="644770" y="3370385"/>
              <a:ext cx="3758712" cy="92319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595313</xdr:colOff>
      <xdr:row>0</xdr:row>
      <xdr:rowOff>190501</xdr:rowOff>
    </xdr:from>
    <xdr:to>
      <xdr:col>6</xdr:col>
      <xdr:colOff>675410</xdr:colOff>
      <xdr:row>5</xdr:row>
      <xdr:rowOff>51955</xdr:rowOff>
    </xdr:to>
    <xdr:sp macro="" textlink="">
      <xdr:nvSpPr>
        <xdr:cNvPr id="2" name="正方形/長方形 1">
          <a:extLst>
            <a:ext uri="{FF2B5EF4-FFF2-40B4-BE49-F238E27FC236}">
              <a16:creationId xmlns:a16="http://schemas.microsoft.com/office/drawing/2014/main" id="{50FAED82-77DA-4EC5-8238-8AAD70108954}"/>
            </a:ext>
          </a:extLst>
        </xdr:cNvPr>
        <xdr:cNvSpPr/>
      </xdr:nvSpPr>
      <xdr:spPr>
        <a:xfrm>
          <a:off x="595313" y="190501"/>
          <a:ext cx="9481272" cy="1433079"/>
        </a:xfrm>
        <a:prstGeom prst="rect">
          <a:avLst/>
        </a:prstGeom>
        <a:gradFill>
          <a:gsLst>
            <a:gs pos="0">
              <a:schemeClr val="accent6">
                <a:lumMod val="110000"/>
                <a:satMod val="105000"/>
                <a:tint val="67000"/>
              </a:schemeClr>
            </a:gs>
            <a:gs pos="34000">
              <a:schemeClr val="accent6">
                <a:lumMod val="105000"/>
                <a:satMod val="103000"/>
                <a:tint val="73000"/>
              </a:schemeClr>
            </a:gs>
            <a:gs pos="100000">
              <a:schemeClr val="accent6">
                <a:lumMod val="105000"/>
                <a:satMod val="109000"/>
                <a:tint val="81000"/>
              </a:schemeClr>
            </a:gs>
          </a:gsLst>
        </a:gra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kumimoji="1" lang="ja-JP" altLang="en-US" sz="2400" b="1"/>
            <a:t>建築物に利用した木材に係る炭素貯蔵量の算定シート</a:t>
          </a:r>
        </a:p>
      </xdr:txBody>
    </xdr:sp>
    <xdr:clientData/>
  </xdr:twoCellAnchor>
  <xdr:twoCellAnchor>
    <xdr:from>
      <xdr:col>0</xdr:col>
      <xdr:colOff>609189</xdr:colOff>
      <xdr:row>5</xdr:row>
      <xdr:rowOff>240417</xdr:rowOff>
    </xdr:from>
    <xdr:to>
      <xdr:col>11</xdr:col>
      <xdr:colOff>1476375</xdr:colOff>
      <xdr:row>14</xdr:row>
      <xdr:rowOff>142874</xdr:rowOff>
    </xdr:to>
    <xdr:sp macro="" textlink="">
      <xdr:nvSpPr>
        <xdr:cNvPr id="3" name="正方形/長方形 2">
          <a:extLst>
            <a:ext uri="{FF2B5EF4-FFF2-40B4-BE49-F238E27FC236}">
              <a16:creationId xmlns:a16="http://schemas.microsoft.com/office/drawing/2014/main" id="{615929D9-C162-4ED1-91A4-2C0B7618148E}"/>
            </a:ext>
          </a:extLst>
        </xdr:cNvPr>
        <xdr:cNvSpPr/>
      </xdr:nvSpPr>
      <xdr:spPr>
        <a:xfrm>
          <a:off x="609189" y="1812042"/>
          <a:ext cx="18126486" cy="27313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b="1"/>
            <a:t>○この入力シートは、「建築物に利用した木材に係る炭素貯蔵量の表示に関するガイドライン」（以下、「ガイドライン」という。）で示した、炭素貯蔵量（</a:t>
          </a:r>
          <a:r>
            <a:rPr kumimoji="1" lang="en-US" altLang="ja-JP" sz="1600" b="1"/>
            <a:t>CO2</a:t>
          </a:r>
          <a:r>
            <a:rPr kumimoji="1" lang="ja-JP" altLang="en-US" sz="1600" b="1"/>
            <a:t>換算量）の算定を、必要な情報を入力すると自動的に行えるシートになります。</a:t>
          </a:r>
          <a:endParaRPr kumimoji="1" lang="en-US" altLang="ja-JP" sz="1600" b="1"/>
        </a:p>
        <a:p>
          <a:pPr algn="l"/>
          <a:r>
            <a:rPr kumimoji="1" lang="ja-JP" altLang="en-US" sz="1600" b="1"/>
            <a:t>○この入力シートでは、ガイドラインの参考１「樹種別気乾密度の値の例」、参考２「合板、木質ボードの密度の値の例」で示した及び参考３「建築用資材の炭素含有率に値の例」で示した、数値を算定に使うことを前提としています。</a:t>
          </a:r>
          <a:endParaRPr kumimoji="1" lang="en-US" altLang="ja-JP" sz="1600" b="1"/>
        </a:p>
        <a:p>
          <a:pPr algn="l"/>
          <a:r>
            <a:rPr kumimoji="1" lang="ja-JP" altLang="en-US" sz="1600" b="1"/>
            <a:t>○他の文献等の値を用いる場合は、適宜セルに入力された数式を改変等して利用いただくことが可能です。</a:t>
          </a:r>
          <a:endParaRPr kumimoji="1" lang="en-US" altLang="ja-JP" sz="1600" b="1"/>
        </a:p>
        <a:p>
          <a:pPr algn="l"/>
          <a:r>
            <a:rPr lang="ja-JP" altLang="en-US" sz="1600" b="1">
              <a:solidFill>
                <a:schemeClr val="dk1"/>
              </a:solidFill>
              <a:effectLst/>
              <a:latin typeface="+mn-lt"/>
              <a:ea typeface="+mn-ea"/>
              <a:cs typeface="+mn-cs"/>
            </a:rPr>
            <a:t>○</a:t>
          </a:r>
          <a:r>
            <a:rPr lang="ja-JP" altLang="ja-JP" sz="1600" b="1">
              <a:solidFill>
                <a:schemeClr val="dk1"/>
              </a:solidFill>
              <a:effectLst/>
              <a:latin typeface="+mn-lt"/>
              <a:ea typeface="+mn-ea"/>
              <a:cs typeface="+mn-cs"/>
            </a:rPr>
            <a:t>炭素貯蔵量の算出に当たっては、完成した建築物本体に利⽤されている⽊材の量を元に算出することとなりますが、当該⽊材の量については、把握できる段階で事業者等において算出をいただければ構いません。</a:t>
          </a:r>
          <a:endParaRPr kumimoji="1" lang="en-US" altLang="ja-JP" sz="1600" b="1"/>
        </a:p>
      </xdr:txBody>
    </xdr:sp>
    <xdr:clientData/>
  </xdr:twoCellAnchor>
  <xdr:twoCellAnchor>
    <xdr:from>
      <xdr:col>6</xdr:col>
      <xdr:colOff>1024823</xdr:colOff>
      <xdr:row>0</xdr:row>
      <xdr:rowOff>205782</xdr:rowOff>
    </xdr:from>
    <xdr:to>
      <xdr:col>18</xdr:col>
      <xdr:colOff>17318</xdr:colOff>
      <xdr:row>5</xdr:row>
      <xdr:rowOff>69273</xdr:rowOff>
    </xdr:to>
    <xdr:sp macro="" textlink="">
      <xdr:nvSpPr>
        <xdr:cNvPr id="4" name="正方形/長方形 3">
          <a:extLst>
            <a:ext uri="{FF2B5EF4-FFF2-40B4-BE49-F238E27FC236}">
              <a16:creationId xmlns:a16="http://schemas.microsoft.com/office/drawing/2014/main" id="{2AE4F94A-E43D-41C4-B6CD-4B70EACCD1ED}"/>
            </a:ext>
          </a:extLst>
        </xdr:cNvPr>
        <xdr:cNvSpPr/>
      </xdr:nvSpPr>
      <xdr:spPr>
        <a:xfrm>
          <a:off x="10425998" y="205782"/>
          <a:ext cx="16613745" cy="1435116"/>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b="1"/>
            <a:t>＜シートの構成＞</a:t>
          </a:r>
          <a:endParaRPr kumimoji="1" lang="en-US" altLang="ja-JP" sz="1800" b="1"/>
        </a:p>
        <a:p>
          <a:pPr algn="l"/>
          <a:r>
            <a:rPr kumimoji="1" lang="ja-JP" altLang="en-US" sz="1800" b="1"/>
            <a:t>「</a:t>
          </a:r>
          <a:r>
            <a:rPr kumimoji="1" lang="en-US" altLang="ja-JP" sz="1800" b="1"/>
            <a:t>1_</a:t>
          </a:r>
          <a:r>
            <a:rPr kumimoji="1" lang="ja-JP" altLang="en-US" sz="1800" b="1"/>
            <a:t>入力シート」：建築物に使用した木材の情報の入力をするシート　　　　　「</a:t>
          </a:r>
          <a:r>
            <a:rPr kumimoji="1" lang="en-US" altLang="ja-JP" sz="1800" b="1"/>
            <a:t>2_</a:t>
          </a:r>
          <a:r>
            <a:rPr kumimoji="1" lang="ja-JP" altLang="en-US" sz="1800" b="1"/>
            <a:t>出力シート」：炭素貯蔵量等の算定結果を表示するシート</a:t>
          </a:r>
          <a:endParaRPr kumimoji="1" lang="en-US" altLang="ja-JP" sz="1800" b="1"/>
        </a:p>
        <a:p>
          <a:pPr algn="l"/>
          <a:r>
            <a:rPr kumimoji="1" lang="ja-JP" altLang="en-US" sz="1800" b="1"/>
            <a:t>「</a:t>
          </a:r>
          <a:r>
            <a:rPr kumimoji="1" lang="en-US" altLang="ja-JP" sz="1800" b="1"/>
            <a:t>0_</a:t>
          </a:r>
          <a:r>
            <a:rPr kumimoji="1" lang="ja-JP" altLang="en-US" sz="1800" b="1"/>
            <a:t>入力例」：「</a:t>
          </a:r>
          <a:r>
            <a:rPr kumimoji="1" lang="en-US" altLang="ja-JP" sz="1800" b="1"/>
            <a:t>1_</a:t>
          </a:r>
          <a:r>
            <a:rPr kumimoji="1" lang="ja-JP" altLang="en-US" sz="1800" b="1"/>
            <a:t>入力シート」の入力例があるシート　　　　　　　　　　　「</a:t>
          </a:r>
          <a:r>
            <a:rPr kumimoji="1" lang="en-US" altLang="ja-JP" sz="1800" b="1"/>
            <a:t>99_</a:t>
          </a:r>
          <a:r>
            <a:rPr kumimoji="1" lang="ja-JP" altLang="en-US" sz="1800" b="1"/>
            <a:t>データベース」：木材の密度の自動表示を行うために必要なデータシート</a:t>
          </a:r>
          <a:endParaRPr kumimoji="1" lang="en-US" altLang="ja-JP" sz="1800" b="1"/>
        </a:p>
      </xdr:txBody>
    </xdr:sp>
    <xdr:clientData/>
  </xdr:twoCellAnchor>
  <xdr:twoCellAnchor>
    <xdr:from>
      <xdr:col>4</xdr:col>
      <xdr:colOff>557893</xdr:colOff>
      <xdr:row>24</xdr:row>
      <xdr:rowOff>285750</xdr:rowOff>
    </xdr:from>
    <xdr:to>
      <xdr:col>7</xdr:col>
      <xdr:colOff>1306286</xdr:colOff>
      <xdr:row>27</xdr:row>
      <xdr:rowOff>13606</xdr:rowOff>
    </xdr:to>
    <xdr:sp macro="" textlink="">
      <xdr:nvSpPr>
        <xdr:cNvPr id="5" name="吹き出し: 四角形 4">
          <a:extLst>
            <a:ext uri="{FF2B5EF4-FFF2-40B4-BE49-F238E27FC236}">
              <a16:creationId xmlns:a16="http://schemas.microsoft.com/office/drawing/2014/main" id="{6857C9D0-C823-4C9D-9450-2A7FFC5A6821}"/>
            </a:ext>
          </a:extLst>
        </xdr:cNvPr>
        <xdr:cNvSpPr/>
      </xdr:nvSpPr>
      <xdr:spPr>
        <a:xfrm>
          <a:off x="6815818" y="8010525"/>
          <a:ext cx="5463268" cy="670831"/>
        </a:xfrm>
        <a:prstGeom prst="wedgeRectCallout">
          <a:avLst>
            <a:gd name="adj1" fmla="val -38382"/>
            <a:gd name="adj2" fmla="val -892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プルダウンで無い樹種は手動で入力下さい。（全角カタカナ）</a:t>
          </a:r>
          <a:endParaRPr kumimoji="1" lang="en-US" altLang="ja-JP" sz="1100">
            <a:solidFill>
              <a:sysClr val="windowText" lastClr="000000"/>
            </a:solidFill>
          </a:endParaRPr>
        </a:p>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データベース」の樹種名を入力すると自動で木材密度が表示されます。</a:t>
          </a:r>
        </a:p>
      </xdr:txBody>
    </xdr:sp>
    <xdr:clientData/>
  </xdr:twoCellAnchor>
  <xdr:twoCellAnchor>
    <xdr:from>
      <xdr:col>8</xdr:col>
      <xdr:colOff>612321</xdr:colOff>
      <xdr:row>29</xdr:row>
      <xdr:rowOff>285750</xdr:rowOff>
    </xdr:from>
    <xdr:to>
      <xdr:col>11</xdr:col>
      <xdr:colOff>1836965</xdr:colOff>
      <xdr:row>31</xdr:row>
      <xdr:rowOff>258536</xdr:rowOff>
    </xdr:to>
    <xdr:sp macro="" textlink="">
      <xdr:nvSpPr>
        <xdr:cNvPr id="6" name="吹き出し: 四角形 5">
          <a:extLst>
            <a:ext uri="{FF2B5EF4-FFF2-40B4-BE49-F238E27FC236}">
              <a16:creationId xmlns:a16="http://schemas.microsoft.com/office/drawing/2014/main" id="{82BA84F6-3621-44E2-904C-C19970C04214}"/>
            </a:ext>
          </a:extLst>
        </xdr:cNvPr>
        <xdr:cNvSpPr/>
      </xdr:nvSpPr>
      <xdr:spPr>
        <a:xfrm>
          <a:off x="13156746" y="9582150"/>
          <a:ext cx="5939519" cy="601436"/>
        </a:xfrm>
        <a:prstGeom prst="wedgeRectCallout">
          <a:avLst>
            <a:gd name="adj1" fmla="val -35477"/>
            <a:gd name="adj2" fmla="val -9697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a:t>
          </a:r>
          <a:r>
            <a:rPr kumimoji="1" lang="en-US" altLang="ja-JP" sz="1100">
              <a:solidFill>
                <a:sysClr val="windowText" lastClr="000000"/>
              </a:solidFill>
            </a:rPr>
            <a:t>99_</a:t>
          </a:r>
          <a:r>
            <a:rPr kumimoji="1" lang="ja-JP" altLang="en-US" sz="1100">
              <a:solidFill>
                <a:sysClr val="windowText" lastClr="000000"/>
              </a:solidFill>
            </a:rPr>
            <a:t>データベース」にない樹種は、利用者が調べた文献等の値を手動入力する、又はデフォルト値としてスギの値（このシートでは</a:t>
          </a:r>
          <a:r>
            <a:rPr kumimoji="1" lang="en-US" altLang="ja-JP" sz="1100">
              <a:solidFill>
                <a:sysClr val="windowText" lastClr="000000"/>
              </a:solidFill>
            </a:rPr>
            <a:t>0.330</a:t>
          </a:r>
          <a:r>
            <a:rPr kumimoji="1" lang="ja-JP" altLang="en-US" sz="1100">
              <a:solidFill>
                <a:sysClr val="windowText" lastClr="000000"/>
              </a:solidFill>
            </a:rPr>
            <a:t>）の値を用いることができます。</a:t>
          </a:r>
        </a:p>
      </xdr:txBody>
    </xdr:sp>
    <xdr:clientData/>
  </xdr:twoCellAnchor>
  <xdr:twoCellAnchor>
    <xdr:from>
      <xdr:col>3</xdr:col>
      <xdr:colOff>1864179</xdr:colOff>
      <xdr:row>35</xdr:row>
      <xdr:rowOff>244929</xdr:rowOff>
    </xdr:from>
    <xdr:to>
      <xdr:col>7</xdr:col>
      <xdr:colOff>742952</xdr:colOff>
      <xdr:row>37</xdr:row>
      <xdr:rowOff>21772</xdr:rowOff>
    </xdr:to>
    <xdr:sp macro="" textlink="">
      <xdr:nvSpPr>
        <xdr:cNvPr id="7" name="吹き出し: 四角形 6">
          <a:extLst>
            <a:ext uri="{FF2B5EF4-FFF2-40B4-BE49-F238E27FC236}">
              <a16:creationId xmlns:a16="http://schemas.microsoft.com/office/drawing/2014/main" id="{073E1AD1-106C-4022-A449-99FCD2AB7175}"/>
            </a:ext>
          </a:extLst>
        </xdr:cNvPr>
        <xdr:cNvSpPr/>
      </xdr:nvSpPr>
      <xdr:spPr>
        <a:xfrm>
          <a:off x="5617029" y="12046404"/>
          <a:ext cx="6098723" cy="405493"/>
        </a:xfrm>
        <a:prstGeom prst="wedgeRectCallout">
          <a:avLst>
            <a:gd name="adj1" fmla="val -35916"/>
            <a:gd name="adj2" fmla="val -9237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１つの製品に複数の国産樹種が入る場合は、行を二つ活用するなどして入力できます。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149678</xdr:colOff>
      <xdr:row>39</xdr:row>
      <xdr:rowOff>231322</xdr:rowOff>
    </xdr:from>
    <xdr:to>
      <xdr:col>7</xdr:col>
      <xdr:colOff>1532166</xdr:colOff>
      <xdr:row>41</xdr:row>
      <xdr:rowOff>195943</xdr:rowOff>
    </xdr:to>
    <xdr:sp macro="" textlink="">
      <xdr:nvSpPr>
        <xdr:cNvPr id="8" name="吹き出し: 四角形 7">
          <a:extLst>
            <a:ext uri="{FF2B5EF4-FFF2-40B4-BE49-F238E27FC236}">
              <a16:creationId xmlns:a16="http://schemas.microsoft.com/office/drawing/2014/main" id="{7136D50C-81DD-4D07-BC19-5F167A316F63}"/>
            </a:ext>
          </a:extLst>
        </xdr:cNvPr>
        <xdr:cNvSpPr/>
      </xdr:nvSpPr>
      <xdr:spPr>
        <a:xfrm>
          <a:off x="6407603" y="13290097"/>
          <a:ext cx="6097363" cy="593271"/>
        </a:xfrm>
        <a:prstGeom prst="wedgeRectCallout">
          <a:avLst>
            <a:gd name="adj1" fmla="val -37028"/>
            <a:gd name="adj2" fmla="val -9067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製材区分以外では、樹種に依らない、木材の密度の値をガイドラインで示しているため、樹種を並記して書けます。</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xdr:col>
      <xdr:colOff>190500</xdr:colOff>
      <xdr:row>45</xdr:row>
      <xdr:rowOff>149678</xdr:rowOff>
    </xdr:from>
    <xdr:to>
      <xdr:col>7</xdr:col>
      <xdr:colOff>1572988</xdr:colOff>
      <xdr:row>47</xdr:row>
      <xdr:rowOff>166006</xdr:rowOff>
    </xdr:to>
    <xdr:sp macro="" textlink="">
      <xdr:nvSpPr>
        <xdr:cNvPr id="9" name="吹き出し: 四角形 8">
          <a:extLst>
            <a:ext uri="{FF2B5EF4-FFF2-40B4-BE49-F238E27FC236}">
              <a16:creationId xmlns:a16="http://schemas.microsoft.com/office/drawing/2014/main" id="{AF1DBF8E-3AF5-426B-BD3B-276846F81ED1}"/>
            </a:ext>
          </a:extLst>
        </xdr:cNvPr>
        <xdr:cNvSpPr/>
      </xdr:nvSpPr>
      <xdr:spPr>
        <a:xfrm>
          <a:off x="6448425" y="15094403"/>
          <a:ext cx="6097363" cy="644978"/>
        </a:xfrm>
        <a:prstGeom prst="wedgeRectCallout">
          <a:avLst>
            <a:gd name="adj1" fmla="val -36361"/>
            <a:gd name="adj2" fmla="val -1164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１の製品に国産材と外国産材が混合する場合は、製品情報等から、国産材と外国産材の割合を調べて、量を按分して入力できます。</a:t>
          </a:r>
        </a:p>
      </xdr:txBody>
    </xdr:sp>
    <xdr:clientData/>
  </xdr:twoCellAnchor>
  <xdr:twoCellAnchor>
    <xdr:from>
      <xdr:col>7</xdr:col>
      <xdr:colOff>317787</xdr:colOff>
      <xdr:row>50</xdr:row>
      <xdr:rowOff>62222</xdr:rowOff>
    </xdr:from>
    <xdr:to>
      <xdr:col>9</xdr:col>
      <xdr:colOff>1558636</xdr:colOff>
      <xdr:row>51</xdr:row>
      <xdr:rowOff>155864</xdr:rowOff>
    </xdr:to>
    <xdr:sp macro="" textlink="">
      <xdr:nvSpPr>
        <xdr:cNvPr id="12" name="吹き出し: 四角形 11">
          <a:extLst>
            <a:ext uri="{FF2B5EF4-FFF2-40B4-BE49-F238E27FC236}">
              <a16:creationId xmlns:a16="http://schemas.microsoft.com/office/drawing/2014/main" id="{026BD858-E8E3-4DFB-B76F-AF41D7557C21}"/>
            </a:ext>
          </a:extLst>
        </xdr:cNvPr>
        <xdr:cNvSpPr/>
      </xdr:nvSpPr>
      <xdr:spPr>
        <a:xfrm>
          <a:off x="11332151" y="16462540"/>
          <a:ext cx="4392758" cy="405369"/>
        </a:xfrm>
        <a:prstGeom prst="wedgeRectCallout">
          <a:avLst>
            <a:gd name="adj1" fmla="val -42669"/>
            <a:gd name="adj2" fmla="val -14210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国産材・国産材以外の区分不明の場合、「樹種不明」を選ぶ。</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435427</xdr:colOff>
      <xdr:row>1</xdr:row>
      <xdr:rowOff>95249</xdr:rowOff>
    </xdr:from>
    <xdr:to>
      <xdr:col>22</xdr:col>
      <xdr:colOff>625928</xdr:colOff>
      <xdr:row>7</xdr:row>
      <xdr:rowOff>27215</xdr:rowOff>
    </xdr:to>
    <xdr:sp macro="" textlink="">
      <xdr:nvSpPr>
        <xdr:cNvPr id="2" name="正方形/長方形 1">
          <a:extLst>
            <a:ext uri="{FF2B5EF4-FFF2-40B4-BE49-F238E27FC236}">
              <a16:creationId xmlns:a16="http://schemas.microsoft.com/office/drawing/2014/main" id="{74EB2004-30AD-4E82-8CA4-0CBBB042CAA6}"/>
            </a:ext>
          </a:extLst>
        </xdr:cNvPr>
        <xdr:cNvSpPr/>
      </xdr:nvSpPr>
      <xdr:spPr>
        <a:xfrm>
          <a:off x="15446827" y="333374"/>
          <a:ext cx="6362701" cy="16750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表の「引用元」は下記の記号と対応しています。</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引用元</a:t>
          </a:r>
          <a:r>
            <a:rPr kumimoji="1" lang="en-US" altLang="ja-JP" sz="1200">
              <a:solidFill>
                <a:sysClr val="windowText" lastClr="000000"/>
              </a:solidFill>
            </a:rPr>
            <a:t>】</a:t>
          </a:r>
        </a:p>
        <a:p>
          <a:pPr algn="l"/>
          <a:r>
            <a:rPr kumimoji="1" lang="ja-JP" altLang="en-US" sz="1200">
              <a:solidFill>
                <a:sysClr val="windowText" lastClr="000000"/>
              </a:solidFill>
            </a:rPr>
            <a:t>①　村田誠四郎（</a:t>
          </a:r>
          <a:r>
            <a:rPr kumimoji="1" lang="en-US" altLang="ja-JP" sz="1200">
              <a:solidFill>
                <a:sysClr val="windowText" lastClr="000000"/>
              </a:solidFill>
            </a:rPr>
            <a:t>2004</a:t>
          </a:r>
          <a:r>
            <a:rPr kumimoji="1" lang="ja-JP" altLang="en-US" sz="1200">
              <a:solidFill>
                <a:sysClr val="windowText" lastClr="000000"/>
              </a:solidFill>
            </a:rPr>
            <a:t>）木材工業ハンドブック改訂４版</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丸善株式会社</a:t>
          </a:r>
          <a:r>
            <a:rPr kumimoji="1" lang="en-US" altLang="ja-JP" sz="1200">
              <a:solidFill>
                <a:sysClr val="windowText" lastClr="000000"/>
              </a:solidFill>
            </a:rPr>
            <a:t>.</a:t>
          </a:r>
        </a:p>
        <a:p>
          <a:pPr algn="l"/>
          <a:r>
            <a:rPr kumimoji="1" lang="ja-JP" altLang="en-US" sz="1200">
              <a:solidFill>
                <a:sysClr val="windowText" lastClr="000000"/>
              </a:solidFill>
            </a:rPr>
            <a:t>②　真柴孝次（</a:t>
          </a:r>
          <a:r>
            <a:rPr kumimoji="1" lang="en-US" altLang="ja-JP" sz="1200">
              <a:solidFill>
                <a:sysClr val="windowText" lastClr="000000"/>
              </a:solidFill>
            </a:rPr>
            <a:t>1998</a:t>
          </a:r>
          <a:r>
            <a:rPr kumimoji="1" lang="ja-JP" altLang="en-US" sz="1200">
              <a:solidFill>
                <a:sysClr val="windowText" lastClr="000000"/>
              </a:solidFill>
            </a:rPr>
            <a:t>）林業技術ハンドブック</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社団法人全国林業改良普及協会</a:t>
          </a:r>
          <a:r>
            <a:rPr kumimoji="1" lang="en-US" altLang="ja-JP" sz="1200">
              <a:solidFill>
                <a:sysClr val="windowText" lastClr="000000"/>
              </a:solidFill>
            </a:rPr>
            <a:t>.</a:t>
          </a:r>
        </a:p>
        <a:p>
          <a:pPr algn="l"/>
          <a:r>
            <a:rPr kumimoji="1" lang="ja-JP" altLang="en-US" sz="1200">
              <a:solidFill>
                <a:sysClr val="windowText" lastClr="000000"/>
              </a:solidFill>
            </a:rPr>
            <a:t>③　貴島恒夫ら（</a:t>
          </a:r>
          <a:r>
            <a:rPr kumimoji="1" lang="en-US" altLang="ja-JP" sz="1200">
              <a:solidFill>
                <a:sysClr val="windowText" lastClr="000000"/>
              </a:solidFill>
            </a:rPr>
            <a:t>1977</a:t>
          </a:r>
          <a:r>
            <a:rPr kumimoji="1" lang="ja-JP" altLang="en-US" sz="1200">
              <a:solidFill>
                <a:sysClr val="windowText" lastClr="000000"/>
              </a:solidFill>
            </a:rPr>
            <a:t>）原色木材大図鑑</a:t>
          </a:r>
          <a:r>
            <a:rPr kumimoji="1" lang="en-US" altLang="ja-JP" sz="1200">
              <a:solidFill>
                <a:sysClr val="windowText" lastClr="000000"/>
              </a:solidFill>
            </a:rPr>
            <a:t>.</a:t>
          </a:r>
          <a:r>
            <a:rPr kumimoji="1" lang="ja-JP" altLang="en-US" sz="1200" baseline="0">
              <a:solidFill>
                <a:sysClr val="windowText" lastClr="000000"/>
              </a:solidFill>
            </a:rPr>
            <a:t> </a:t>
          </a:r>
          <a:r>
            <a:rPr kumimoji="1" lang="ja-JP" altLang="en-US" sz="1200">
              <a:solidFill>
                <a:sysClr val="windowText" lastClr="000000"/>
              </a:solidFill>
            </a:rPr>
            <a:t>保育社</a:t>
          </a:r>
          <a:r>
            <a:rPr kumimoji="1" lang="en-US" altLang="ja-JP" sz="1200">
              <a:solidFill>
                <a:sysClr val="windowText" lastClr="000000"/>
              </a:solidFill>
            </a:rPr>
            <a:t>.</a:t>
          </a:r>
        </a:p>
        <a:p>
          <a:pPr algn="l"/>
          <a:r>
            <a:rPr kumimoji="1" lang="ja-JP" altLang="en-US" sz="1200">
              <a:solidFill>
                <a:sysClr val="windowText" lastClr="000000"/>
              </a:solidFill>
            </a:rPr>
            <a:t>④　須藤彰司（</a:t>
          </a:r>
          <a:r>
            <a:rPr kumimoji="1" lang="en-US" altLang="ja-JP" sz="1200">
              <a:solidFill>
                <a:sysClr val="windowText" lastClr="000000"/>
              </a:solidFill>
            </a:rPr>
            <a:t>1998</a:t>
          </a:r>
          <a:r>
            <a:rPr kumimoji="1" lang="ja-JP" altLang="en-US" sz="1200">
              <a:solidFill>
                <a:sysClr val="windowText" lastClr="000000"/>
              </a:solidFill>
            </a:rPr>
            <a:t>）カラーで見る世界の木材</a:t>
          </a:r>
          <a:r>
            <a:rPr kumimoji="1" lang="en-US" altLang="ja-JP" sz="1200">
              <a:solidFill>
                <a:sysClr val="windowText" lastClr="000000"/>
              </a:solidFill>
            </a:rPr>
            <a:t>200</a:t>
          </a:r>
          <a:r>
            <a:rPr kumimoji="1" lang="ja-JP" altLang="en-US" sz="1200">
              <a:solidFill>
                <a:sysClr val="windowText" lastClr="000000"/>
              </a:solidFill>
            </a:rPr>
            <a:t>種</a:t>
          </a:r>
          <a:r>
            <a:rPr kumimoji="1" lang="en-US" altLang="ja-JP" sz="1200">
              <a:solidFill>
                <a:sysClr val="windowText" lastClr="000000"/>
              </a:solidFill>
            </a:rPr>
            <a:t>. </a:t>
          </a:r>
          <a:r>
            <a:rPr kumimoji="1" lang="ja-JP" altLang="en-US" sz="1200">
              <a:solidFill>
                <a:sysClr val="windowText" lastClr="000000"/>
              </a:solidFill>
            </a:rPr>
            <a:t>産調出版</a:t>
          </a:r>
          <a:r>
            <a:rPr kumimoji="1" lang="en-US" altLang="ja-JP" sz="1200">
              <a:solidFill>
                <a:sysClr val="windowText" lastClr="000000"/>
              </a:solidFill>
            </a:rPr>
            <a:t>.</a:t>
          </a: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xdr:colOff>
      <xdr:row>0</xdr:row>
      <xdr:rowOff>180976</xdr:rowOff>
    </xdr:from>
    <xdr:to>
      <xdr:col>3</xdr:col>
      <xdr:colOff>2771775</xdr:colOff>
      <xdr:row>2</xdr:row>
      <xdr:rowOff>9526</xdr:rowOff>
    </xdr:to>
    <xdr:sp macro="" textlink="">
      <xdr:nvSpPr>
        <xdr:cNvPr id="2" name="正方形/長方形 1">
          <a:extLst>
            <a:ext uri="{FF2B5EF4-FFF2-40B4-BE49-F238E27FC236}">
              <a16:creationId xmlns:a16="http://schemas.microsoft.com/office/drawing/2014/main" id="{9BD20764-D66A-4DDF-B076-87528C4283B4}"/>
            </a:ext>
          </a:extLst>
        </xdr:cNvPr>
        <xdr:cNvSpPr/>
      </xdr:nvSpPr>
      <xdr:spPr>
        <a:xfrm>
          <a:off x="257176" y="180976"/>
          <a:ext cx="4438649" cy="304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ただいまのバージョン：　</a:t>
          </a:r>
          <a:r>
            <a:rPr kumimoji="1" lang="en-US" altLang="ja-JP" sz="1100">
              <a:solidFill>
                <a:sysClr val="windowText" lastClr="000000"/>
              </a:solidFill>
            </a:rPr>
            <a:t>2.5.3</a:t>
          </a:r>
          <a:r>
            <a:rPr kumimoji="1" lang="ja-JP" altLang="en-US" sz="1100">
              <a:solidFill>
                <a:sysClr val="windowText" lastClr="000000"/>
              </a:solidFill>
            </a:rPr>
            <a:t>　（更新日時：令和４年 </a:t>
          </a:r>
          <a:r>
            <a:rPr kumimoji="1" lang="en-US" altLang="ja-JP" sz="1100">
              <a:solidFill>
                <a:sysClr val="windowText" lastClr="000000"/>
              </a:solidFill>
            </a:rPr>
            <a:t>1/25</a:t>
          </a:r>
          <a:r>
            <a:rPr kumimoji="1" lang="ja-JP" altLang="en-US" sz="1100">
              <a:solidFill>
                <a:sysClr val="windowText" lastClr="000000"/>
              </a:solidFill>
            </a:rPr>
            <a:t>）</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2A972-0620-4834-A5EE-E119BC4B35AD}">
  <sheetPr>
    <tabColor rgb="FF00B0F0"/>
    <pageSetUpPr fitToPage="1"/>
  </sheetPr>
  <dimension ref="B8:O62"/>
  <sheetViews>
    <sheetView topLeftCell="A4" zoomScale="70" zoomScaleNormal="70" workbookViewId="0">
      <selection activeCell="B16" sqref="B16:L17"/>
    </sheetView>
  </sheetViews>
  <sheetFormatPr defaultColWidth="10.296875" defaultRowHeight="25" customHeight="1" x14ac:dyDescent="0.2"/>
  <cols>
    <col min="1" max="2" width="10.296875" style="1"/>
    <col min="3" max="3" width="35.69921875" style="1" customWidth="1"/>
    <col min="4" max="4" width="37.59765625" style="1" customWidth="1"/>
    <col min="5" max="11" width="23.59765625" style="1" customWidth="1"/>
    <col min="12" max="12" width="29.09765625" style="1" customWidth="1"/>
    <col min="13" max="13" width="19.296875" style="1" customWidth="1"/>
    <col min="14" max="14" width="30.296875" style="1" customWidth="1"/>
    <col min="15" max="16" width="23.59765625" style="1" customWidth="1"/>
    <col min="17" max="16384" width="10.296875" style="1"/>
  </cols>
  <sheetData>
    <row r="8" spans="2:15" ht="25" customHeight="1" x14ac:dyDescent="0.2">
      <c r="M8" s="2" t="s">
        <v>0</v>
      </c>
      <c r="N8" s="3"/>
    </row>
    <row r="9" spans="2:15" ht="25" customHeight="1" x14ac:dyDescent="0.2">
      <c r="M9" s="2" t="s">
        <v>1</v>
      </c>
      <c r="N9" s="4"/>
      <c r="O9" s="5"/>
    </row>
    <row r="10" spans="2:15" ht="25" customHeight="1" x14ac:dyDescent="0.2">
      <c r="M10" s="2" t="s">
        <v>2</v>
      </c>
      <c r="N10" s="4" t="s">
        <v>222</v>
      </c>
      <c r="O10" s="5"/>
    </row>
    <row r="11" spans="2:15" ht="25" customHeight="1" x14ac:dyDescent="0.2">
      <c r="M11" s="2" t="s">
        <v>3</v>
      </c>
      <c r="N11" s="6">
        <v>200</v>
      </c>
      <c r="O11" s="1" t="s">
        <v>4</v>
      </c>
    </row>
    <row r="12" spans="2:15" ht="25" customHeight="1" x14ac:dyDescent="0.2">
      <c r="M12" s="2" t="s">
        <v>5</v>
      </c>
      <c r="N12" s="4"/>
      <c r="O12" s="5"/>
    </row>
    <row r="16" spans="2:15" ht="25" customHeight="1" x14ac:dyDescent="0.2">
      <c r="B16" s="130" t="s">
        <v>6</v>
      </c>
      <c r="C16" s="130"/>
      <c r="D16" s="130"/>
      <c r="E16" s="130"/>
      <c r="F16" s="130"/>
      <c r="G16" s="130"/>
      <c r="H16" s="130"/>
      <c r="I16" s="130"/>
      <c r="J16" s="130"/>
      <c r="K16" s="130"/>
      <c r="L16" s="130"/>
    </row>
    <row r="17" spans="2:15" ht="25" customHeight="1" x14ac:dyDescent="0.2">
      <c r="B17" s="130"/>
      <c r="C17" s="130"/>
      <c r="D17" s="130"/>
      <c r="E17" s="130"/>
      <c r="F17" s="130"/>
      <c r="G17" s="130"/>
      <c r="H17" s="130"/>
      <c r="I17" s="130"/>
      <c r="J17" s="130"/>
      <c r="K17" s="130"/>
      <c r="L17" s="130"/>
    </row>
    <row r="19" spans="2:15" ht="25" customHeight="1" x14ac:dyDescent="0.2">
      <c r="B19" s="131" t="s">
        <v>7</v>
      </c>
      <c r="C19" s="134" t="s">
        <v>8</v>
      </c>
      <c r="D19" s="7"/>
      <c r="E19" s="137" t="s">
        <v>9</v>
      </c>
      <c r="F19" s="138"/>
      <c r="G19" s="138"/>
      <c r="H19" s="138"/>
      <c r="I19" s="138"/>
      <c r="J19" s="138"/>
      <c r="K19" s="139"/>
      <c r="L19" s="140" t="s">
        <v>10</v>
      </c>
      <c r="M19" s="152" t="s">
        <v>11</v>
      </c>
      <c r="N19" s="139" t="s">
        <v>12</v>
      </c>
      <c r="O19" s="143"/>
    </row>
    <row r="20" spans="2:15" ht="27" customHeight="1" x14ac:dyDescent="0.2">
      <c r="B20" s="132"/>
      <c r="C20" s="135"/>
      <c r="D20" s="8" t="s">
        <v>13</v>
      </c>
      <c r="E20" s="144" t="s">
        <v>217</v>
      </c>
      <c r="F20" s="145"/>
      <c r="G20" s="146"/>
      <c r="H20" s="147" t="s">
        <v>218</v>
      </c>
      <c r="I20" s="148"/>
      <c r="J20" s="149"/>
      <c r="K20" s="150" t="s">
        <v>15</v>
      </c>
      <c r="L20" s="141"/>
      <c r="M20" s="153"/>
      <c r="N20" s="150" t="s">
        <v>219</v>
      </c>
      <c r="O20" s="150" t="s">
        <v>220</v>
      </c>
    </row>
    <row r="21" spans="2:15" ht="36.75" customHeight="1" x14ac:dyDescent="0.2">
      <c r="B21" s="133"/>
      <c r="C21" s="136"/>
      <c r="D21" s="9"/>
      <c r="E21" s="10" t="s">
        <v>18</v>
      </c>
      <c r="F21" s="10" t="s">
        <v>19</v>
      </c>
      <c r="G21" s="10" t="s">
        <v>20</v>
      </c>
      <c r="H21" s="11" t="s">
        <v>18</v>
      </c>
      <c r="I21" s="11" t="s">
        <v>19</v>
      </c>
      <c r="J21" s="11" t="s">
        <v>20</v>
      </c>
      <c r="K21" s="151"/>
      <c r="L21" s="142"/>
      <c r="M21" s="154"/>
      <c r="N21" s="151"/>
      <c r="O21" s="151"/>
    </row>
    <row r="22" spans="2:15" ht="25" customHeight="1" x14ac:dyDescent="0.2">
      <c r="B22" s="2">
        <v>1</v>
      </c>
      <c r="C22" s="12" t="s">
        <v>22</v>
      </c>
      <c r="D22" s="13" t="s">
        <v>221</v>
      </c>
      <c r="E22" s="14" t="s">
        <v>33</v>
      </c>
      <c r="F22" s="14">
        <v>13</v>
      </c>
      <c r="G22" s="15">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0.3306</v>
      </c>
      <c r="H22" s="14" t="s">
        <v>25</v>
      </c>
      <c r="I22" s="14">
        <v>12</v>
      </c>
      <c r="J22" s="15">
        <f>IFERROR(IF(C22='99_データベース'!$B$3,VLOOKUP(H22,'99_データベース'!$J$3:$L$85,3,FALSE),IF(C22='99_データベース'!$B$4,'99_データベース'!$C$4,IF(C22='99_データベース'!$B$5,'99_データベース'!$C$5,IF(C22='99_データベース'!$B$6,'99_データベース'!$C$6,IF(C22='99_データベース'!$B$7,'99_データベース'!$C$7,IF(C22='99_データベース'!$B$8,'99_データベース'!$C$8,"")))))),"")</f>
        <v>0.47850000000000004</v>
      </c>
      <c r="K22" s="16">
        <f>IF(F22+I22=0,"",F22+I22)</f>
        <v>25</v>
      </c>
      <c r="L22" s="17">
        <f>IFERROR(VLOOKUP(C22,'99_データベース'!$B$3:$D$8,3,FALSE),"")</f>
        <v>0.5</v>
      </c>
      <c r="M22" s="16" cm="1">
        <f t="array" ref="M22">IF(IFERROR(SUM(IF(ISERROR(N22:O22),"",N22:O22)),"")=0,"",IFERROR(SUM(IF(ISERROR(N22:O22),"",N22:O22)),""))</f>
        <v>18.399999999999999</v>
      </c>
      <c r="N22" s="16">
        <f>IF(IFERROR(ROUND(F22*G22*L22*44/12,1),"")=0,"",IFERROR(ROUND(F22*G22*L22*44/12,1),""))</f>
        <v>7.9</v>
      </c>
      <c r="O22" s="16">
        <f>IF(IFERROR(ROUND(I22*J22*L22*44/12,1),"")=0,"",IFERROR(ROUND(I22*J22*L22*44/12,1),""))</f>
        <v>10.5</v>
      </c>
    </row>
    <row r="23" spans="2:15" ht="25" customHeight="1" x14ac:dyDescent="0.2">
      <c r="B23" s="2">
        <v>2</v>
      </c>
      <c r="C23" s="12"/>
      <c r="D23" s="13"/>
      <c r="E23" s="14"/>
      <c r="F23" s="14"/>
      <c r="G23" s="15" t="str">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
      </c>
      <c r="H23" s="14"/>
      <c r="I23" s="14"/>
      <c r="J23" s="15" t="str">
        <f>IFERROR(IF(C23='99_データベース'!$B$3,VLOOKUP(H23,'99_データベース'!$J$3:$L$85,3,FALSE),IF(C23='99_データベース'!$B$4,'99_データベース'!$C$4,IF(C23='99_データベース'!$B$5,'99_データベース'!$C$5,IF(C23='99_データベース'!$B$6,'99_データベース'!$C$6,IF(C23='99_データベース'!$B$7,'99_データベース'!$C$7,IF(C23='99_データベース'!$B$8,'99_データベース'!$C$8,"")))))),"")</f>
        <v/>
      </c>
      <c r="K23" s="16" t="str">
        <f>IF(F23+I23=0,"",F23+I23)</f>
        <v/>
      </c>
      <c r="L23" s="17" t="str">
        <f>IFERROR(VLOOKUP(C23,'99_データベース'!$B$3:$D$8,3,FALSE),"")</f>
        <v/>
      </c>
      <c r="M23" s="16" t="str" cm="1">
        <f t="array" ref="M23">IF(IFERROR(SUM(IF(ISERROR(N23:O23),"",N23:O23)),"")=0,"",IFERROR(SUM(IF(ISERROR(N23:O23),"",N23:O23)),""))</f>
        <v/>
      </c>
      <c r="N23" s="16" t="str">
        <f>IF(IFERROR(ROUND(F23*G23*L23*44/12,1),"")=0,"",IFERROR(ROUND(F23*G23*L23*44/12,1),""))</f>
        <v/>
      </c>
      <c r="O23" s="16" t="str">
        <f>IF(IFERROR(ROUND(I23*J23*L23*44/12,1),"")=0,"",IFERROR(ROUND(I23*J23*L23*44/12,1),""))</f>
        <v/>
      </c>
    </row>
    <row r="24" spans="2:15" ht="25" customHeight="1" x14ac:dyDescent="0.2">
      <c r="B24" s="2">
        <v>3</v>
      </c>
      <c r="C24" s="12"/>
      <c r="D24" s="13"/>
      <c r="E24" s="14"/>
      <c r="F24" s="14"/>
      <c r="G24" s="15" t="str">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
      </c>
      <c r="H24" s="14"/>
      <c r="I24" s="14"/>
      <c r="J24" s="15" t="str">
        <f>IFERROR(IF(C24='99_データベース'!$B$3,VLOOKUP(H24,'99_データベース'!$J$3:$L$85,3,FALSE),IF(C24='99_データベース'!$B$4,'99_データベース'!$C$4,IF(C24='99_データベース'!$B$5,'99_データベース'!$C$5,IF(C24='99_データベース'!$B$6,'99_データベース'!$C$6,IF(C24='99_データベース'!$B$7,'99_データベース'!$C$7,IF(C24='99_データベース'!$B$8,'99_データベース'!$C$8,"")))))),"")</f>
        <v/>
      </c>
      <c r="K24" s="16" t="str">
        <f>IF(F24+I24=0,"",F24+I24)</f>
        <v/>
      </c>
      <c r="L24" s="17" t="str">
        <f>IFERROR(VLOOKUP(C24,'99_データベース'!$B$3:$D$8,3,FALSE),"")</f>
        <v/>
      </c>
      <c r="M24" s="16" t="str" cm="1">
        <f t="array" ref="M24">IF(IFERROR(SUM(IF(ISERROR(N24:O24),"",N24:O24)),"")=0,"",IFERROR(SUM(IF(ISERROR(N24:O24),"",N24:O24)),""))</f>
        <v/>
      </c>
      <c r="N24" s="16" t="str">
        <f>IF(IFERROR(ROUND(F24*G24*L24*44/12,1),"")=0,"",IFERROR(ROUND(F24*G24*L24*44/12,1),""))</f>
        <v/>
      </c>
      <c r="O24" s="16" t="str">
        <f>IF(IFERROR(ROUND(I24*J24*L24*44/12,1),"")=0,"",IFERROR(ROUND(I24*J24*L24*44/12,1),""))</f>
        <v/>
      </c>
    </row>
    <row r="25" spans="2:15" ht="25" customHeight="1" x14ac:dyDescent="0.2">
      <c r="B25" s="2">
        <v>4</v>
      </c>
      <c r="C25" s="12"/>
      <c r="D25" s="13"/>
      <c r="E25" s="14"/>
      <c r="F25" s="14"/>
      <c r="G25" s="15"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4"/>
      <c r="I25" s="14"/>
      <c r="J25" s="15" t="str">
        <f>IFERROR(IF(C25='99_データベース'!$B$3,VLOOKUP(H25,'99_データベース'!$J$3:$L$85,3,FALSE),IF(C25='99_データベース'!$B$4,'99_データベース'!$C$4,IF(C25='99_データベース'!$B$5,'99_データベース'!$C$5,IF(C25='99_データベース'!$B$6,'99_データベース'!$C$6,IF(C25='99_データベース'!$B$7,'99_データベース'!$C$7,IF(C25='99_データベース'!$B$8,'99_データベース'!$C$8,"")))))),"")</f>
        <v/>
      </c>
      <c r="K25" s="16" t="str">
        <f>IF(F25+I25=0,"",F25+I25)</f>
        <v/>
      </c>
      <c r="L25" s="17" t="str">
        <f>IFERROR(VLOOKUP(C25,'99_データベース'!$B$3:$D$8,3,FALSE),"")</f>
        <v/>
      </c>
      <c r="M25" s="16" t="str" cm="1">
        <f t="array" ref="M25">IF(IFERROR(SUM(IF(ISERROR(N25:O25),"",N25:O25)),"")=0,"",IFERROR(SUM(IF(ISERROR(N25:O25),"",N25:O25)),""))</f>
        <v/>
      </c>
      <c r="N25" s="16" t="str">
        <f>IF(IFERROR(ROUND(F25*G25*L25*44/12,1),"")=0,"",IFERROR(ROUND(F25*G25*L25*44/12,1),""))</f>
        <v/>
      </c>
      <c r="O25" s="16" t="str">
        <f>IF(IFERROR(ROUND(I25*J25*L25*44/12,1),"")=0,"",IFERROR(ROUND(I25*J25*L25*44/12,1),""))</f>
        <v/>
      </c>
    </row>
    <row r="26" spans="2:15" ht="25" customHeight="1" x14ac:dyDescent="0.2">
      <c r="B26" s="2">
        <v>5</v>
      </c>
      <c r="C26" s="12"/>
      <c r="D26" s="13"/>
      <c r="E26" s="14"/>
      <c r="F26" s="14"/>
      <c r="G26" s="15"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4"/>
      <c r="I26" s="14"/>
      <c r="J26" s="15" t="str">
        <f>IFERROR(IF(C26='99_データベース'!$B$3,VLOOKUP(H26,'99_データベース'!$J$3:$L$85,3,FALSE),IF(C26='99_データベース'!$B$4,'99_データベース'!$C$4,IF(C26='99_データベース'!$B$5,'99_データベース'!$C$5,IF(C26='99_データベース'!$B$6,'99_データベース'!$C$6,IF(C26='99_データベース'!$B$7,'99_データベース'!$C$7,IF(C26='99_データベース'!$B$8,'99_データベース'!$C$8,"")))))),"")</f>
        <v/>
      </c>
      <c r="K26" s="16" t="str">
        <f>IF(F26+I26=0,"",F26+I26)</f>
        <v/>
      </c>
      <c r="L26" s="17" t="str">
        <f>IFERROR(VLOOKUP(C26,'99_データベース'!$B$3:$D$8,3,FALSE),"")</f>
        <v/>
      </c>
      <c r="M26" s="16" t="str" cm="1">
        <f t="array" ref="M26">IF(IFERROR(SUM(IF(ISERROR(N26:O26),"",N26:O26)),"")=0,"",IFERROR(SUM(IF(ISERROR(N26:O26),"",N26:O26)),""))</f>
        <v/>
      </c>
      <c r="N26" s="16" t="str">
        <f>IF(IFERROR(ROUND(F26*G26*L26*44/12,1),"")=0,"",IFERROR(ROUND(F26*G26*L26*44/12,1),""))</f>
        <v/>
      </c>
      <c r="O26" s="16" t="str">
        <f t="shared" ref="O26:O61" si="0">IF(IFERROR(ROUND(I26*J26*L26*44/12,1),"")=0,"",IFERROR(ROUND(I26*J26*L26*44/12,1),""))</f>
        <v/>
      </c>
    </row>
    <row r="27" spans="2:15" ht="25" customHeight="1" x14ac:dyDescent="0.2">
      <c r="B27" s="2">
        <v>6</v>
      </c>
      <c r="C27" s="12"/>
      <c r="D27" s="13"/>
      <c r="E27" s="14"/>
      <c r="F27" s="14"/>
      <c r="G27" s="15"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4"/>
      <c r="I27" s="14"/>
      <c r="J27" s="15" t="str">
        <f>IFERROR(IF(C27='99_データベース'!$B$3,VLOOKUP(H27,'99_データベース'!$J$3:$L$85,3,FALSE),IF(C27='99_データベース'!$B$4,'99_データベース'!$C$4,IF(C27='99_データベース'!$B$5,'99_データベース'!$C$5,IF(C27='99_データベース'!$B$6,'99_データベース'!$C$6,IF(C27='99_データベース'!$B$7,'99_データベース'!$C$7,IF(C27='99_データベース'!$B$8,'99_データベース'!$C$8,"")))))),"")</f>
        <v/>
      </c>
      <c r="K27" s="16" t="str">
        <f t="shared" ref="K27:K61" si="1">IF(F27+I27=0,"",F27+I27)</f>
        <v/>
      </c>
      <c r="L27" s="17" t="str">
        <f>IFERROR(VLOOKUP(C27,'99_データベース'!$B$3:$D$8,3,FALSE),"")</f>
        <v/>
      </c>
      <c r="M27" s="16" t="str" cm="1">
        <f t="array" ref="M27">IF(IFERROR(SUM(IF(ISERROR(N27:O27),"",N27:O27)),"")=0,"",IFERROR(SUM(IF(ISERROR(N27:O27),"",N27:O27)),""))</f>
        <v/>
      </c>
      <c r="N27" s="16" t="str">
        <f t="shared" ref="N27:N61" si="2">IF(IFERROR(ROUND(F27*G27*L27*44/12,1),"")=0,"",IFERROR(ROUND(F27*G27*L27*44/12,1),""))</f>
        <v/>
      </c>
      <c r="O27" s="16" t="str">
        <f t="shared" si="0"/>
        <v/>
      </c>
    </row>
    <row r="28" spans="2:15" ht="25" customHeight="1" x14ac:dyDescent="0.2">
      <c r="B28" s="2">
        <v>7</v>
      </c>
      <c r="C28" s="12"/>
      <c r="D28" s="13"/>
      <c r="E28" s="14"/>
      <c r="F28" s="14"/>
      <c r="G28" s="15"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14"/>
      <c r="I28" s="14"/>
      <c r="J28" s="15" t="str">
        <f>IFERROR(IF(C28='99_データベース'!$B$3,VLOOKUP(H28,'99_データベース'!$J$3:$L$85,3,FALSE),IF(C28='99_データベース'!$B$4,'99_データベース'!$C$4,IF(C28='99_データベース'!$B$5,'99_データベース'!$C$5,IF(C28='99_データベース'!$B$6,'99_データベース'!$C$6,IF(C28='99_データベース'!$B$7,'99_データベース'!$C$7,IF(C28='99_データベース'!$B$8,'99_データベース'!$C$8,"")))))),"")</f>
        <v/>
      </c>
      <c r="K28" s="16" t="str">
        <f t="shared" si="1"/>
        <v/>
      </c>
      <c r="L28" s="17" t="str">
        <f>IFERROR(VLOOKUP(C28,'99_データベース'!$B$3:$D$8,3,FALSE),"")</f>
        <v/>
      </c>
      <c r="M28" s="16" t="str" cm="1">
        <f t="array" ref="M28">IF(IFERROR(SUM(IF(ISERROR(N28:O28),"",N28:O28)),"")=0,"",IFERROR(SUM(IF(ISERROR(N28:O28),"",N28:O28)),""))</f>
        <v/>
      </c>
      <c r="N28" s="16" t="str">
        <f t="shared" si="2"/>
        <v/>
      </c>
      <c r="O28" s="16" t="str">
        <f t="shared" si="0"/>
        <v/>
      </c>
    </row>
    <row r="29" spans="2:15" ht="25" customHeight="1" x14ac:dyDescent="0.2">
      <c r="B29" s="2">
        <v>8</v>
      </c>
      <c r="C29" s="12"/>
      <c r="D29" s="13"/>
      <c r="E29" s="14"/>
      <c r="F29" s="14"/>
      <c r="G29" s="15"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14"/>
      <c r="I29" s="14"/>
      <c r="J29" s="15" t="str">
        <f>IFERROR(IF(C29='99_データベース'!$B$3,VLOOKUP(H29,'99_データベース'!$J$3:$L$85,3,FALSE),IF(C29='99_データベース'!$B$4,'99_データベース'!$C$4,IF(C29='99_データベース'!$B$5,'99_データベース'!$C$5,IF(C29='99_データベース'!$B$6,'99_データベース'!$C$6,IF(C29='99_データベース'!$B$7,'99_データベース'!$C$7,IF(C29='99_データベース'!$B$8,'99_データベース'!$C$8,"")))))),"")</f>
        <v/>
      </c>
      <c r="K29" s="16" t="str">
        <f t="shared" si="1"/>
        <v/>
      </c>
      <c r="L29" s="17" t="str">
        <f>IFERROR(VLOOKUP(C29,'99_データベース'!$B$3:$D$8,3,FALSE),"")</f>
        <v/>
      </c>
      <c r="M29" s="16" t="str" cm="1">
        <f t="array" ref="M29">IF(IFERROR(SUM(IF(ISERROR(N29:O29),"",N29:O29)),"")=0,"",IFERROR(SUM(IF(ISERROR(N29:O29),"",N29:O29)),""))</f>
        <v/>
      </c>
      <c r="N29" s="16" t="str">
        <f t="shared" si="2"/>
        <v/>
      </c>
      <c r="O29" s="16" t="str">
        <f t="shared" si="0"/>
        <v/>
      </c>
    </row>
    <row r="30" spans="2:15" ht="25" customHeight="1" x14ac:dyDescent="0.2">
      <c r="B30" s="2">
        <v>9</v>
      </c>
      <c r="C30" s="12"/>
      <c r="D30" s="13"/>
      <c r="E30" s="14"/>
      <c r="F30" s="14"/>
      <c r="G30" s="15"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14"/>
      <c r="I30" s="14"/>
      <c r="J30" s="15" t="str">
        <f>IFERROR(IF(C30='99_データベース'!$B$3,VLOOKUP(H30,'99_データベース'!$J$3:$L$85,3,FALSE),IF(C30='99_データベース'!$B$4,'99_データベース'!$C$4,IF(C30='99_データベース'!$B$5,'99_データベース'!$C$5,IF(C30='99_データベース'!$B$6,'99_データベース'!$C$6,IF(C30='99_データベース'!$B$7,'99_データベース'!$C$7,IF(C30='99_データベース'!$B$8,'99_データベース'!$C$8,"")))))),"")</f>
        <v/>
      </c>
      <c r="K30" s="16" t="str">
        <f t="shared" si="1"/>
        <v/>
      </c>
      <c r="L30" s="17" t="str">
        <f>IFERROR(VLOOKUP(C30,'99_データベース'!$B$3:$D$8,3,FALSE),"")</f>
        <v/>
      </c>
      <c r="M30" s="16" t="str" cm="1">
        <f t="array" ref="M30">IF(IFERROR(SUM(IF(ISERROR(N30:O30),"",N30:O30)),"")=0,"",IFERROR(SUM(IF(ISERROR(N30:O30),"",N30:O30)),""))</f>
        <v/>
      </c>
      <c r="N30" s="16" t="str">
        <f t="shared" si="2"/>
        <v/>
      </c>
      <c r="O30" s="16" t="str">
        <f t="shared" si="0"/>
        <v/>
      </c>
    </row>
    <row r="31" spans="2:15" ht="25" customHeight="1" x14ac:dyDescent="0.2">
      <c r="B31" s="2">
        <v>10</v>
      </c>
      <c r="C31" s="12"/>
      <c r="D31" s="13"/>
      <c r="E31" s="14"/>
      <c r="F31" s="14"/>
      <c r="G31" s="15"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4"/>
      <c r="I31" s="14"/>
      <c r="J31" s="15" t="str">
        <f>IFERROR(IF(C31='99_データベース'!$B$3,VLOOKUP(H31,'99_データベース'!$J$3:$L$85,3,FALSE),IF(C31='99_データベース'!$B$4,'99_データベース'!$C$4,IF(C31='99_データベース'!$B$5,'99_データベース'!$C$5,IF(C31='99_データベース'!$B$6,'99_データベース'!$C$6,IF(C31='99_データベース'!$B$7,'99_データベース'!$C$7,IF(C31='99_データベース'!$B$8,'99_データベース'!$C$8,"")))))),"")</f>
        <v/>
      </c>
      <c r="K31" s="16" t="str">
        <f t="shared" si="1"/>
        <v/>
      </c>
      <c r="L31" s="17" t="str">
        <f>IFERROR(VLOOKUP(C31,'99_データベース'!$B$3:$D$8,3,FALSE),"")</f>
        <v/>
      </c>
      <c r="M31" s="16" t="str" cm="1">
        <f t="array" ref="M31">IF(IFERROR(SUM(IF(ISERROR(N31:O31),"",N31:O31)),"")=0,"",IFERROR(SUM(IF(ISERROR(N31:O31),"",N31:O31)),""))</f>
        <v/>
      </c>
      <c r="N31" s="16" t="str">
        <f t="shared" si="2"/>
        <v/>
      </c>
      <c r="O31" s="16" t="str">
        <f t="shared" si="0"/>
        <v/>
      </c>
    </row>
    <row r="32" spans="2:15" ht="25" customHeight="1" x14ac:dyDescent="0.2">
      <c r="B32" s="2">
        <v>11</v>
      </c>
      <c r="C32" s="12"/>
      <c r="D32" s="13"/>
      <c r="E32" s="14"/>
      <c r="F32" s="14"/>
      <c r="G32" s="15"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4"/>
      <c r="I32" s="14"/>
      <c r="J32" s="15" t="str">
        <f>IFERROR(IF(C32='99_データベース'!$B$3,VLOOKUP(H32,'99_データベース'!$J$3:$L$85,3,FALSE),IF(C32='99_データベース'!$B$4,'99_データベース'!$C$4,IF(C32='99_データベース'!$B$5,'99_データベース'!$C$5,IF(C32='99_データベース'!$B$6,'99_データベース'!$C$6,IF(C32='99_データベース'!$B$7,'99_データベース'!$C$7,IF(C32='99_データベース'!$B$8,'99_データベース'!$C$8,"")))))),"")</f>
        <v/>
      </c>
      <c r="K32" s="16" t="str">
        <f t="shared" si="1"/>
        <v/>
      </c>
      <c r="L32" s="17" t="str">
        <f>IFERROR(VLOOKUP(C32,'99_データベース'!$B$3:$D$8,3,FALSE),"")</f>
        <v/>
      </c>
      <c r="M32" s="16" t="str" cm="1">
        <f t="array" ref="M32">IF(IFERROR(SUM(IF(ISERROR(N32:O32),"",N32:O32)),"")=0,"",IFERROR(SUM(IF(ISERROR(N32:O32),"",N32:O32)),""))</f>
        <v/>
      </c>
      <c r="N32" s="16" t="str">
        <f t="shared" si="2"/>
        <v/>
      </c>
      <c r="O32" s="16" t="str">
        <f t="shared" si="0"/>
        <v/>
      </c>
    </row>
    <row r="33" spans="2:15" ht="25" customHeight="1" x14ac:dyDescent="0.2">
      <c r="B33" s="2">
        <v>12</v>
      </c>
      <c r="C33" s="12"/>
      <c r="D33" s="18"/>
      <c r="E33" s="14"/>
      <c r="F33" s="14"/>
      <c r="G33" s="15" t="str">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
      </c>
      <c r="H33" s="14"/>
      <c r="I33" s="14"/>
      <c r="J33" s="15" t="str">
        <f>IFERROR(IF(C33='99_データベース'!$B$3,VLOOKUP(H33,'99_データベース'!$J$3:$L$85,3,FALSE),IF(C33='99_データベース'!$B$4,'99_データベース'!$C$4,IF(C33='99_データベース'!$B$5,'99_データベース'!$C$5,IF(C33='99_データベース'!$B$6,'99_データベース'!$C$6,IF(C33='99_データベース'!$B$7,'99_データベース'!$C$7,IF(C33='99_データベース'!$B$8,'99_データベース'!$C$8,"")))))),"")</f>
        <v/>
      </c>
      <c r="K33" s="16" t="str">
        <f t="shared" si="1"/>
        <v/>
      </c>
      <c r="L33" s="17" t="str">
        <f>IFERROR(VLOOKUP(C33,'99_データベース'!$B$3:$D$8,3,FALSE),"")</f>
        <v/>
      </c>
      <c r="M33" s="16" t="str" cm="1">
        <f t="array" ref="M33">IF(IFERROR(SUM(IF(ISERROR(N33:O33),"",N33:O33)),"")=0,"",IFERROR(SUM(IF(ISERROR(N33:O33),"",N33:O33)),""))</f>
        <v/>
      </c>
      <c r="N33" s="16" t="str">
        <f t="shared" si="2"/>
        <v/>
      </c>
      <c r="O33" s="16" t="str">
        <f t="shared" si="0"/>
        <v/>
      </c>
    </row>
    <row r="34" spans="2:15" ht="25" customHeight="1" x14ac:dyDescent="0.2">
      <c r="B34" s="2">
        <v>13</v>
      </c>
      <c r="C34" s="12"/>
      <c r="D34" s="13"/>
      <c r="E34" s="14"/>
      <c r="F34" s="14"/>
      <c r="G34" s="15" t="str">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
      </c>
      <c r="H34" s="14"/>
      <c r="I34" s="14"/>
      <c r="J34" s="15" t="str">
        <f>IFERROR(IF(C34='99_データベース'!$B$3,VLOOKUP(H34,'99_データベース'!$J$3:$L$85,3,FALSE),IF(C34='99_データベース'!$B$4,'99_データベース'!$C$4,IF(C34='99_データベース'!$B$5,'99_データベース'!$C$5,IF(C34='99_データベース'!$B$6,'99_データベース'!$C$6,IF(C34='99_データベース'!$B$7,'99_データベース'!$C$7,IF(C34='99_データベース'!$B$8,'99_データベース'!$C$8,"")))))),"")</f>
        <v/>
      </c>
      <c r="K34" s="16" t="str">
        <f t="shared" si="1"/>
        <v/>
      </c>
      <c r="L34" s="17" t="str">
        <f>IFERROR(VLOOKUP(C34,'99_データベース'!$B$3:$D$8,3,FALSE),"")</f>
        <v/>
      </c>
      <c r="M34" s="16" t="str" cm="1">
        <f t="array" ref="M34">IF(IFERROR(SUM(IF(ISERROR(N34:O34),"",N34:O34)),"")=0,"",IFERROR(SUM(IF(ISERROR(N34:O34),"",N34:O34)),""))</f>
        <v/>
      </c>
      <c r="N34" s="16" t="str">
        <f t="shared" si="2"/>
        <v/>
      </c>
      <c r="O34" s="16" t="str">
        <f t="shared" si="0"/>
        <v/>
      </c>
    </row>
    <row r="35" spans="2:15" ht="25" customHeight="1" x14ac:dyDescent="0.2">
      <c r="B35" s="2">
        <v>14</v>
      </c>
      <c r="C35" s="12"/>
      <c r="D35" s="13"/>
      <c r="E35" s="14"/>
      <c r="F35" s="14"/>
      <c r="G35" s="15" t="str">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
      </c>
      <c r="H35" s="14"/>
      <c r="I35" s="14"/>
      <c r="J35" s="15" t="str">
        <f>IFERROR(IF(C35='99_データベース'!$B$3,VLOOKUP(H35,'99_データベース'!$J$3:$L$85,3,FALSE),IF(C35='99_データベース'!$B$4,'99_データベース'!$C$4,IF(C35='99_データベース'!$B$5,'99_データベース'!$C$5,IF(C35='99_データベース'!$B$6,'99_データベース'!$C$6,IF(C35='99_データベース'!$B$7,'99_データベース'!$C$7,IF(C35='99_データベース'!$B$8,'99_データベース'!$C$8,"")))))),"")</f>
        <v/>
      </c>
      <c r="K35" s="16" t="str">
        <f t="shared" si="1"/>
        <v/>
      </c>
      <c r="L35" s="17" t="str">
        <f>IFERROR(VLOOKUP(C35,'99_データベース'!$B$3:$D$8,3,FALSE),"")</f>
        <v/>
      </c>
      <c r="M35" s="16" t="str" cm="1">
        <f t="array" ref="M35">IF(IFERROR(SUM(IF(ISERROR(N35:O35),"",N35:O35)),"")=0,"",IFERROR(SUM(IF(ISERROR(N35:O35),"",N35:O35)),""))</f>
        <v/>
      </c>
      <c r="N35" s="16" t="str">
        <f t="shared" si="2"/>
        <v/>
      </c>
      <c r="O35" s="16" t="str">
        <f t="shared" si="0"/>
        <v/>
      </c>
    </row>
    <row r="36" spans="2:15" ht="25" customHeight="1" x14ac:dyDescent="0.2">
      <c r="B36" s="2">
        <v>15</v>
      </c>
      <c r="C36" s="12"/>
      <c r="D36" s="13"/>
      <c r="E36" s="14"/>
      <c r="F36" s="14"/>
      <c r="G36" s="15"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4"/>
      <c r="I36" s="14"/>
      <c r="J36" s="15" t="str">
        <f>IFERROR(IF(C36='99_データベース'!$B$3,VLOOKUP(H36,'99_データベース'!$J$3:$L$85,3,FALSE),IF(C36='99_データベース'!$B$4,'99_データベース'!$C$4,IF(C36='99_データベース'!$B$5,'99_データベース'!$C$5,IF(C36='99_データベース'!$B$6,'99_データベース'!$C$6,IF(C36='99_データベース'!$B$7,'99_データベース'!$C$7,IF(C36='99_データベース'!$B$8,'99_データベース'!$C$8,"")))))),"")</f>
        <v/>
      </c>
      <c r="K36" s="16" t="str">
        <f t="shared" si="1"/>
        <v/>
      </c>
      <c r="L36" s="17" t="str">
        <f>IFERROR(VLOOKUP(C36,'99_データベース'!$B$3:$D$8,3,FALSE),"")</f>
        <v/>
      </c>
      <c r="M36" s="16" t="str" cm="1">
        <f t="array" ref="M36">IF(IFERROR(SUM(IF(ISERROR(N36:O36),"",N36:O36)),"")=0,"",IFERROR(SUM(IF(ISERROR(N36:O36),"",N36:O36)),""))</f>
        <v/>
      </c>
      <c r="N36" s="16" t="str">
        <f t="shared" si="2"/>
        <v/>
      </c>
      <c r="O36" s="16" t="str">
        <f t="shared" si="0"/>
        <v/>
      </c>
    </row>
    <row r="37" spans="2:15" ht="25" customHeight="1" x14ac:dyDescent="0.2">
      <c r="B37" s="2">
        <v>16</v>
      </c>
      <c r="C37" s="12"/>
      <c r="D37" s="13"/>
      <c r="E37" s="14"/>
      <c r="F37" s="14"/>
      <c r="G37" s="15"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4"/>
      <c r="I37" s="14"/>
      <c r="J37" s="15" t="str">
        <f>IFERROR(IF(C37='99_データベース'!$B$3,VLOOKUP(H37,'99_データベース'!$J$3:$L$85,3,FALSE),IF(C37='99_データベース'!$B$4,'99_データベース'!$C$4,IF(C37='99_データベース'!$B$5,'99_データベース'!$C$5,IF(C37='99_データベース'!$B$6,'99_データベース'!$C$6,IF(C37='99_データベース'!$B$7,'99_データベース'!$C$7,IF(C37='99_データベース'!$B$8,'99_データベース'!$C$8,"")))))),"")</f>
        <v/>
      </c>
      <c r="K37" s="16" t="str">
        <f t="shared" si="1"/>
        <v/>
      </c>
      <c r="L37" s="17" t="str">
        <f>IFERROR(VLOOKUP(C37,'99_データベース'!$B$3:$D$8,3,FALSE),"")</f>
        <v/>
      </c>
      <c r="M37" s="16" t="str" cm="1">
        <f t="array" ref="M37">IF(IFERROR(SUM(IF(ISERROR(N37:O37),"",N37:O37)),"")=0,"",IFERROR(SUM(IF(ISERROR(N37:O37),"",N37:O37)),""))</f>
        <v/>
      </c>
      <c r="N37" s="16" t="str">
        <f t="shared" si="2"/>
        <v/>
      </c>
      <c r="O37" s="16" t="str">
        <f t="shared" si="0"/>
        <v/>
      </c>
    </row>
    <row r="38" spans="2:15" ht="25" customHeight="1" x14ac:dyDescent="0.2">
      <c r="B38" s="2">
        <v>17</v>
      </c>
      <c r="C38" s="12"/>
      <c r="D38" s="13"/>
      <c r="E38" s="14"/>
      <c r="F38" s="14"/>
      <c r="G38" s="15"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4"/>
      <c r="I38" s="14"/>
      <c r="J38" s="15" t="str">
        <f>IFERROR(IF(C38='99_データベース'!$B$3,VLOOKUP(H38,'99_データベース'!$J$3:$L$85,3,FALSE),IF(C38='99_データベース'!$B$4,'99_データベース'!$C$4,IF(C38='99_データベース'!$B$5,'99_データベース'!$C$5,IF(C38='99_データベース'!$B$6,'99_データベース'!$C$6,IF(C38='99_データベース'!$B$7,'99_データベース'!$C$7,IF(C38='99_データベース'!$B$8,'99_データベース'!$C$8,"")))))),"")</f>
        <v/>
      </c>
      <c r="K38" s="16" t="str">
        <f t="shared" si="1"/>
        <v/>
      </c>
      <c r="L38" s="17" t="str">
        <f>IFERROR(VLOOKUP(C38,'99_データベース'!$B$3:$D$8,3,FALSE),"")</f>
        <v/>
      </c>
      <c r="M38" s="16" t="str" cm="1">
        <f t="array" ref="M38">IF(IFERROR(SUM(IF(ISERROR(N38:O38),"",N38:O38)),"")=0,"",IFERROR(SUM(IF(ISERROR(N38:O38),"",N38:O38)),""))</f>
        <v/>
      </c>
      <c r="N38" s="16" t="str">
        <f t="shared" si="2"/>
        <v/>
      </c>
      <c r="O38" s="16" t="str">
        <f t="shared" si="0"/>
        <v/>
      </c>
    </row>
    <row r="39" spans="2:15" ht="25" customHeight="1" x14ac:dyDescent="0.2">
      <c r="B39" s="2">
        <v>18</v>
      </c>
      <c r="C39" s="12"/>
      <c r="D39" s="13"/>
      <c r="E39" s="14"/>
      <c r="F39" s="14"/>
      <c r="G39" s="15" t="str">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
      </c>
      <c r="H39" s="14"/>
      <c r="I39" s="14"/>
      <c r="J39" s="15" t="str">
        <f>IFERROR(IF(C39='99_データベース'!$B$3,VLOOKUP(H39,'99_データベース'!$J$3:$L$85,3,FALSE),IF(C39='99_データベース'!$B$4,'99_データベース'!$C$4,IF(C39='99_データベース'!$B$5,'99_データベース'!$C$5,IF(C39='99_データベース'!$B$6,'99_データベース'!$C$6,IF(C39='99_データベース'!$B$7,'99_データベース'!$C$7,IF(C39='99_データベース'!$B$8,'99_データベース'!$C$8,"")))))),"")</f>
        <v/>
      </c>
      <c r="K39" s="16" t="str">
        <f t="shared" si="1"/>
        <v/>
      </c>
      <c r="L39" s="17" t="str">
        <f>IFERROR(VLOOKUP(C39,'99_データベース'!$B$3:$D$8,3,FALSE),"")</f>
        <v/>
      </c>
      <c r="M39" s="16" t="str" cm="1">
        <f t="array" ref="M39">IF(IFERROR(SUM(IF(ISERROR(N39:O39),"",N39:O39)),"")=0,"",IFERROR(SUM(IF(ISERROR(N39:O39),"",N39:O39)),""))</f>
        <v/>
      </c>
      <c r="N39" s="16" t="str">
        <f t="shared" si="2"/>
        <v/>
      </c>
      <c r="O39" s="16" t="str">
        <f t="shared" si="0"/>
        <v/>
      </c>
    </row>
    <row r="40" spans="2:15" ht="25" customHeight="1" x14ac:dyDescent="0.2">
      <c r="B40" s="2">
        <v>19</v>
      </c>
      <c r="C40" s="12"/>
      <c r="D40" s="13"/>
      <c r="E40" s="14"/>
      <c r="F40" s="14"/>
      <c r="G40" s="15"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4"/>
      <c r="I40" s="14"/>
      <c r="J40" s="15" t="str">
        <f>IFERROR(IF(C40='99_データベース'!$B$3,VLOOKUP(H40,'99_データベース'!$J$3:$L$85,3,FALSE),IF(C40='99_データベース'!$B$4,'99_データベース'!$C$4,IF(C40='99_データベース'!$B$5,'99_データベース'!$C$5,IF(C40='99_データベース'!$B$6,'99_データベース'!$C$6,IF(C40='99_データベース'!$B$7,'99_データベース'!$C$7,IF(C40='99_データベース'!$B$8,'99_データベース'!$C$8,"")))))),"")</f>
        <v/>
      </c>
      <c r="K40" s="16" t="str">
        <f t="shared" si="1"/>
        <v/>
      </c>
      <c r="L40" s="17" t="str">
        <f>IFERROR(VLOOKUP(C40,'99_データベース'!$B$3:$D$8,3,FALSE),"")</f>
        <v/>
      </c>
      <c r="M40" s="16" t="str" cm="1">
        <f t="array" ref="M40">IF(IFERROR(SUM(IF(ISERROR(N40:O40),"",N40:O40)),"")=0,"",IFERROR(SUM(IF(ISERROR(N40:O40),"",N40:O40)),""))</f>
        <v/>
      </c>
      <c r="N40" s="16" t="str">
        <f t="shared" si="2"/>
        <v/>
      </c>
      <c r="O40" s="16" t="str">
        <f t="shared" si="0"/>
        <v/>
      </c>
    </row>
    <row r="41" spans="2:15" ht="25" customHeight="1" x14ac:dyDescent="0.2">
      <c r="B41" s="2">
        <v>20</v>
      </c>
      <c r="C41" s="12"/>
      <c r="D41" s="13"/>
      <c r="E41" s="14"/>
      <c r="F41" s="14"/>
      <c r="G41" s="15"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4"/>
      <c r="I41" s="14"/>
      <c r="J41" s="15" t="str">
        <f>IFERROR(IF(C41='99_データベース'!$B$3,VLOOKUP(H41,'99_データベース'!$J$3:$L$85,3,FALSE),IF(C41='99_データベース'!$B$4,'99_データベース'!$C$4,IF(C41='99_データベース'!$B$5,'99_データベース'!$C$5,IF(C41='99_データベース'!$B$6,'99_データベース'!$C$6,IF(C41='99_データベース'!$B$7,'99_データベース'!$C$7,IF(C41='99_データベース'!$B$8,'99_データベース'!$C$8,"")))))),"")</f>
        <v/>
      </c>
      <c r="K41" s="16" t="str">
        <f t="shared" si="1"/>
        <v/>
      </c>
      <c r="L41" s="17" t="str">
        <f>IFERROR(VLOOKUP(C41,'99_データベース'!$B$3:$D$8,3,FALSE),"")</f>
        <v/>
      </c>
      <c r="M41" s="16" t="str" cm="1">
        <f t="array" ref="M41">IF(IFERROR(SUM(IF(ISERROR(N41:O41),"",N41:O41)),"")=0,"",IFERROR(SUM(IF(ISERROR(N41:O41),"",N41:O41)),""))</f>
        <v/>
      </c>
      <c r="N41" s="16" t="str">
        <f t="shared" si="2"/>
        <v/>
      </c>
      <c r="O41" s="16" t="str">
        <f t="shared" si="0"/>
        <v/>
      </c>
    </row>
    <row r="42" spans="2:15" ht="25" customHeight="1" x14ac:dyDescent="0.2">
      <c r="B42" s="2">
        <v>21</v>
      </c>
      <c r="C42" s="12"/>
      <c r="D42" s="13"/>
      <c r="E42" s="14"/>
      <c r="F42" s="14"/>
      <c r="G42" s="15"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14"/>
      <c r="I42" s="14"/>
      <c r="J42" s="15" t="str">
        <f>IFERROR(IF(C42='99_データベース'!$B$3,VLOOKUP(H42,'99_データベース'!$J$3:$L$85,3,FALSE),IF(C42='99_データベース'!$B$4,'99_データベース'!$C$4,IF(C42='99_データベース'!$B$5,'99_データベース'!$C$5,IF(C42='99_データベース'!$B$6,'99_データベース'!$C$6,IF(C42='99_データベース'!$B$7,'99_データベース'!$C$7,IF(C42='99_データベース'!$B$8,'99_データベース'!$C$8,"")))))),"")</f>
        <v/>
      </c>
      <c r="K42" s="16" t="str">
        <f t="shared" si="1"/>
        <v/>
      </c>
      <c r="L42" s="17" t="str">
        <f>IFERROR(VLOOKUP(C42,'99_データベース'!$B$3:$D$8,3,FALSE),"")</f>
        <v/>
      </c>
      <c r="M42" s="16" t="str" cm="1">
        <f t="array" ref="M42">IF(IFERROR(SUM(IF(ISERROR(N42:O42),"",N42:O42)),"")=0,"",IFERROR(SUM(IF(ISERROR(N42:O42),"",N42:O42)),""))</f>
        <v/>
      </c>
      <c r="N42" s="16" t="str">
        <f t="shared" si="2"/>
        <v/>
      </c>
      <c r="O42" s="16" t="str">
        <f t="shared" si="0"/>
        <v/>
      </c>
    </row>
    <row r="43" spans="2:15" ht="25" customHeight="1" x14ac:dyDescent="0.2">
      <c r="B43" s="2">
        <v>22</v>
      </c>
      <c r="C43" s="12"/>
      <c r="D43" s="13"/>
      <c r="E43" s="14"/>
      <c r="F43" s="14"/>
      <c r="G43" s="15" t="str">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
      </c>
      <c r="H43" s="14"/>
      <c r="I43" s="14"/>
      <c r="J43" s="15" t="str">
        <f>IFERROR(IF(C43='99_データベース'!$B$3,VLOOKUP(H43,'99_データベース'!$J$3:$L$85,3,FALSE),IF(C43='99_データベース'!$B$4,'99_データベース'!$C$4,IF(C43='99_データベース'!$B$5,'99_データベース'!$C$5,IF(C43='99_データベース'!$B$6,'99_データベース'!$C$6,IF(C43='99_データベース'!$B$7,'99_データベース'!$C$7,IF(C43='99_データベース'!$B$8,'99_データベース'!$C$8,"")))))),"")</f>
        <v/>
      </c>
      <c r="K43" s="16" t="str">
        <f t="shared" si="1"/>
        <v/>
      </c>
      <c r="L43" s="17" t="str">
        <f>IFERROR(VLOOKUP(C43,'99_データベース'!$B$3:$D$8,3,FALSE),"")</f>
        <v/>
      </c>
      <c r="M43" s="16" t="str" cm="1">
        <f t="array" ref="M43">IF(IFERROR(SUM(IF(ISERROR(N43:O43),"",N43:O43)),"")=0,"",IFERROR(SUM(IF(ISERROR(N43:O43),"",N43:O43)),""))</f>
        <v/>
      </c>
      <c r="N43" s="16" t="str">
        <f t="shared" si="2"/>
        <v/>
      </c>
      <c r="O43" s="16" t="str">
        <f t="shared" si="0"/>
        <v/>
      </c>
    </row>
    <row r="44" spans="2:15" ht="25" customHeight="1" x14ac:dyDescent="0.2">
      <c r="B44" s="2">
        <v>23</v>
      </c>
      <c r="C44" s="12"/>
      <c r="D44" s="13"/>
      <c r="E44" s="14"/>
      <c r="F44" s="14"/>
      <c r="G44" s="15" t="str">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
      </c>
      <c r="H44" s="14"/>
      <c r="I44" s="14"/>
      <c r="J44" s="15" t="str">
        <f>IFERROR(IF(C44='99_データベース'!$B$3,VLOOKUP(H44,'99_データベース'!$J$3:$L$85,3,FALSE),IF(C44='99_データベース'!$B$4,'99_データベース'!$C$4,IF(C44='99_データベース'!$B$5,'99_データベース'!$C$5,IF(C44='99_データベース'!$B$6,'99_データベース'!$C$6,IF(C44='99_データベース'!$B$7,'99_データベース'!$C$7,IF(C44='99_データベース'!$B$8,'99_データベース'!$C$8,"")))))),"")</f>
        <v/>
      </c>
      <c r="K44" s="16" t="str">
        <f t="shared" si="1"/>
        <v/>
      </c>
      <c r="L44" s="17" t="str">
        <f>IFERROR(VLOOKUP(C44,'99_データベース'!$B$3:$D$8,3,FALSE),"")</f>
        <v/>
      </c>
      <c r="M44" s="16" t="str" cm="1">
        <f t="array" ref="M44">IF(IFERROR(SUM(IF(ISERROR(N44:O44),"",N44:O44)),"")=0,"",IFERROR(SUM(IF(ISERROR(N44:O44),"",N44:O44)),""))</f>
        <v/>
      </c>
      <c r="N44" s="16" t="str">
        <f t="shared" si="2"/>
        <v/>
      </c>
      <c r="O44" s="16" t="str">
        <f t="shared" si="0"/>
        <v/>
      </c>
    </row>
    <row r="45" spans="2:15" ht="25" customHeight="1" x14ac:dyDescent="0.2">
      <c r="B45" s="2">
        <v>24</v>
      </c>
      <c r="C45" s="12"/>
      <c r="D45" s="13"/>
      <c r="E45" s="14"/>
      <c r="F45" s="14"/>
      <c r="G45" s="15"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14"/>
      <c r="I45" s="14"/>
      <c r="J45" s="15" t="str">
        <f>IFERROR(IF(C45='99_データベース'!$B$3,VLOOKUP(H45,'99_データベース'!$J$3:$L$85,3,FALSE),IF(C45='99_データベース'!$B$4,'99_データベース'!$C$4,IF(C45='99_データベース'!$B$5,'99_データベース'!$C$5,IF(C45='99_データベース'!$B$6,'99_データベース'!$C$6,IF(C45='99_データベース'!$B$7,'99_データベース'!$C$7,IF(C45='99_データベース'!$B$8,'99_データベース'!$C$8,"")))))),"")</f>
        <v/>
      </c>
      <c r="K45" s="16" t="str">
        <f t="shared" si="1"/>
        <v/>
      </c>
      <c r="L45" s="17" t="str">
        <f>IFERROR(VLOOKUP(C45,'99_データベース'!$B$3:$D$8,3,FALSE),"")</f>
        <v/>
      </c>
      <c r="M45" s="16" t="str" cm="1">
        <f t="array" ref="M45">IF(IFERROR(SUM(IF(ISERROR(N45:O45),"",N45:O45)),"")=0,"",IFERROR(SUM(IF(ISERROR(N45:O45),"",N45:O45)),""))</f>
        <v/>
      </c>
      <c r="N45" s="16" t="str">
        <f t="shared" si="2"/>
        <v/>
      </c>
      <c r="O45" s="16" t="str">
        <f t="shared" si="0"/>
        <v/>
      </c>
    </row>
    <row r="46" spans="2:15" ht="25" customHeight="1" x14ac:dyDescent="0.2">
      <c r="B46" s="2">
        <v>25</v>
      </c>
      <c r="C46" s="12"/>
      <c r="D46" s="13"/>
      <c r="E46" s="14"/>
      <c r="F46" s="14"/>
      <c r="G46" s="15"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4"/>
      <c r="I46" s="14"/>
      <c r="J46" s="15" t="str">
        <f>IFERROR(IF(C46='99_データベース'!$B$3,VLOOKUP(H46,'99_データベース'!$J$3:$L$85,3,FALSE),IF(C46='99_データベース'!$B$4,'99_データベース'!$C$4,IF(C46='99_データベース'!$B$5,'99_データベース'!$C$5,IF(C46='99_データベース'!$B$6,'99_データベース'!$C$6,IF(C46='99_データベース'!$B$7,'99_データベース'!$C$7,IF(C46='99_データベース'!$B$8,'99_データベース'!$C$8,"")))))),"")</f>
        <v/>
      </c>
      <c r="K46" s="16" t="str">
        <f t="shared" si="1"/>
        <v/>
      </c>
      <c r="L46" s="17" t="str">
        <f>IFERROR(VLOOKUP(C46,'99_データベース'!$B$3:$D$8,3,FALSE),"")</f>
        <v/>
      </c>
      <c r="M46" s="16" t="str" cm="1">
        <f t="array" ref="M46">IF(IFERROR(SUM(IF(ISERROR(N46:O46),"",N46:O46)),"")=0,"",IFERROR(SUM(IF(ISERROR(N46:O46),"",N46:O46)),""))</f>
        <v/>
      </c>
      <c r="N46" s="16" t="str">
        <f t="shared" si="2"/>
        <v/>
      </c>
      <c r="O46" s="16" t="str">
        <f t="shared" si="0"/>
        <v/>
      </c>
    </row>
    <row r="47" spans="2:15" ht="25" customHeight="1" x14ac:dyDescent="0.2">
      <c r="B47" s="2">
        <v>26</v>
      </c>
      <c r="C47" s="12"/>
      <c r="D47" s="13"/>
      <c r="E47" s="14"/>
      <c r="F47" s="14"/>
      <c r="G47" s="15"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4"/>
      <c r="I47" s="14"/>
      <c r="J47" s="15" t="str">
        <f>IFERROR(IF(C47='99_データベース'!$B$3,VLOOKUP(H47,'99_データベース'!$J$3:$L$85,3,FALSE),IF(C47='99_データベース'!$B$4,'99_データベース'!$C$4,IF(C47='99_データベース'!$B$5,'99_データベース'!$C$5,IF(C47='99_データベース'!$B$6,'99_データベース'!$C$6,IF(C47='99_データベース'!$B$7,'99_データベース'!$C$7,IF(C47='99_データベース'!$B$8,'99_データベース'!$C$8,"")))))),"")</f>
        <v/>
      </c>
      <c r="K47" s="16" t="str">
        <f t="shared" si="1"/>
        <v/>
      </c>
      <c r="L47" s="17" t="str">
        <f>IFERROR(VLOOKUP(C47,'99_データベース'!$B$3:$D$8,3,FALSE),"")</f>
        <v/>
      </c>
      <c r="M47" s="16" t="str" cm="1">
        <f t="array" ref="M47">IF(IFERROR(SUM(IF(ISERROR(N47:O47),"",N47:O47)),"")=0,"",IFERROR(SUM(IF(ISERROR(N47:O47),"",N47:O47)),""))</f>
        <v/>
      </c>
      <c r="N47" s="16" t="str">
        <f t="shared" si="2"/>
        <v/>
      </c>
      <c r="O47" s="16" t="str">
        <f t="shared" si="0"/>
        <v/>
      </c>
    </row>
    <row r="48" spans="2:15" ht="25" customHeight="1" x14ac:dyDescent="0.2">
      <c r="B48" s="2">
        <v>27</v>
      </c>
      <c r="C48" s="12"/>
      <c r="D48" s="13"/>
      <c r="E48" s="14"/>
      <c r="F48" s="14"/>
      <c r="G48" s="15"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14"/>
      <c r="I48" s="14"/>
      <c r="J48" s="15" t="str">
        <f>IFERROR(IF(C48='99_データベース'!$B$3,VLOOKUP(H48,'99_データベース'!$J$3:$L$85,3,FALSE),IF(C48='99_データベース'!$B$4,'99_データベース'!$C$4,IF(C48='99_データベース'!$B$5,'99_データベース'!$C$5,IF(C48='99_データベース'!$B$6,'99_データベース'!$C$6,IF(C48='99_データベース'!$B$7,'99_データベース'!$C$7,IF(C48='99_データベース'!$B$8,'99_データベース'!$C$8,"")))))),"")</f>
        <v/>
      </c>
      <c r="K48" s="16" t="str">
        <f t="shared" si="1"/>
        <v/>
      </c>
      <c r="L48" s="17" t="str">
        <f>IFERROR(VLOOKUP(C48,'99_データベース'!$B$3:$D$8,3,FALSE),"")</f>
        <v/>
      </c>
      <c r="M48" s="16" t="str" cm="1">
        <f t="array" ref="M48">IF(IFERROR(SUM(IF(ISERROR(N48:O48),"",N48:O48)),"")=0,"",IFERROR(SUM(IF(ISERROR(N48:O48),"",N48:O48)),""))</f>
        <v/>
      </c>
      <c r="N48" s="16" t="str">
        <f t="shared" si="2"/>
        <v/>
      </c>
      <c r="O48" s="16" t="str">
        <f t="shared" si="0"/>
        <v/>
      </c>
    </row>
    <row r="49" spans="2:15" ht="25" customHeight="1" x14ac:dyDescent="0.2">
      <c r="B49" s="2">
        <v>28</v>
      </c>
      <c r="C49" s="12"/>
      <c r="D49" s="13"/>
      <c r="E49" s="14"/>
      <c r="F49" s="14"/>
      <c r="G49" s="15" t="str">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
      </c>
      <c r="H49" s="14"/>
      <c r="I49" s="14"/>
      <c r="J49" s="15" t="str">
        <f>IFERROR(IF(C49='99_データベース'!$B$3,VLOOKUP(H49,'99_データベース'!$J$3:$L$85,3,FALSE),IF(C49='99_データベース'!$B$4,'99_データベース'!$C$4,IF(C49='99_データベース'!$B$5,'99_データベース'!$C$5,IF(C49='99_データベース'!$B$6,'99_データベース'!$C$6,IF(C49='99_データベース'!$B$7,'99_データベース'!$C$7,IF(C49='99_データベース'!$B$8,'99_データベース'!$C$8,"")))))),"")</f>
        <v/>
      </c>
      <c r="K49" s="16" t="str">
        <f t="shared" si="1"/>
        <v/>
      </c>
      <c r="L49" s="17" t="str">
        <f>IFERROR(VLOOKUP(C49,'99_データベース'!$B$3:$D$8,3,FALSE),"")</f>
        <v/>
      </c>
      <c r="M49" s="16" t="str" cm="1">
        <f t="array" ref="M49">IF(IFERROR(SUM(IF(ISERROR(N49:O49),"",N49:O49)),"")=0,"",IFERROR(SUM(IF(ISERROR(N49:O49),"",N49:O49)),""))</f>
        <v/>
      </c>
      <c r="N49" s="16" t="str">
        <f t="shared" si="2"/>
        <v/>
      </c>
      <c r="O49" s="16" t="str">
        <f t="shared" si="0"/>
        <v/>
      </c>
    </row>
    <row r="50" spans="2:15" ht="25" customHeight="1" x14ac:dyDescent="0.2">
      <c r="B50" s="2">
        <v>29</v>
      </c>
      <c r="C50" s="12"/>
      <c r="D50" s="13"/>
      <c r="E50" s="14"/>
      <c r="F50" s="14"/>
      <c r="G50" s="15"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14"/>
      <c r="I50" s="14"/>
      <c r="J50" s="15" t="str">
        <f>IFERROR(IF(C50='99_データベース'!$B$3,VLOOKUP(H50,'99_データベース'!$J$3:$L$85,3,FALSE),IF(C50='99_データベース'!$B$4,'99_データベース'!$C$4,IF(C50='99_データベース'!$B$5,'99_データベース'!$C$5,IF(C50='99_データベース'!$B$6,'99_データベース'!$C$6,IF(C50='99_データベース'!$B$7,'99_データベース'!$C$7,IF(C50='99_データベース'!$B$8,'99_データベース'!$C$8,"")))))),"")</f>
        <v/>
      </c>
      <c r="K50" s="16" t="str">
        <f t="shared" si="1"/>
        <v/>
      </c>
      <c r="L50" s="17" t="str">
        <f>IFERROR(VLOOKUP(C50,'99_データベース'!$B$3:$D$8,3,FALSE),"")</f>
        <v/>
      </c>
      <c r="M50" s="16" t="str" cm="1">
        <f t="array" ref="M50">IF(IFERROR(SUM(IF(ISERROR(N50:O50),"",N50:O50)),"")=0,"",IFERROR(SUM(IF(ISERROR(N50:O50),"",N50:O50)),""))</f>
        <v/>
      </c>
      <c r="N50" s="16" t="str">
        <f t="shared" si="2"/>
        <v/>
      </c>
      <c r="O50" s="16" t="str">
        <f t="shared" si="0"/>
        <v/>
      </c>
    </row>
    <row r="51" spans="2:15" ht="25" customHeight="1" x14ac:dyDescent="0.2">
      <c r="B51" s="2">
        <v>30</v>
      </c>
      <c r="C51" s="12"/>
      <c r="D51" s="13"/>
      <c r="E51" s="14"/>
      <c r="F51" s="14"/>
      <c r="G51" s="15"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4"/>
      <c r="I51" s="14"/>
      <c r="J51" s="15" t="str">
        <f>IFERROR(IF(C51='99_データベース'!$B$3,VLOOKUP(H51,'99_データベース'!$J$3:$L$85,3,FALSE),IF(C51='99_データベース'!$B$4,'99_データベース'!$C$4,IF(C51='99_データベース'!$B$5,'99_データベース'!$C$5,IF(C51='99_データベース'!$B$6,'99_データベース'!$C$6,IF(C51='99_データベース'!$B$7,'99_データベース'!$C$7,IF(C51='99_データベース'!$B$8,'99_データベース'!$C$8,"")))))),"")</f>
        <v/>
      </c>
      <c r="K51" s="16" t="str">
        <f t="shared" si="1"/>
        <v/>
      </c>
      <c r="L51" s="17" t="str">
        <f>IFERROR(VLOOKUP(C51,'99_データベース'!$B$3:$D$8,3,FALSE),"")</f>
        <v/>
      </c>
      <c r="M51" s="16" t="str" cm="1">
        <f t="array" ref="M51">IF(IFERROR(SUM(IF(ISERROR(N51:O51),"",N51:O51)),"")=0,"",IFERROR(SUM(IF(ISERROR(N51:O51),"",N51:O51)),""))</f>
        <v/>
      </c>
      <c r="N51" s="16" t="str">
        <f t="shared" si="2"/>
        <v/>
      </c>
      <c r="O51" s="16" t="str">
        <f t="shared" si="0"/>
        <v/>
      </c>
    </row>
    <row r="52" spans="2:15" ht="25" customHeight="1" x14ac:dyDescent="0.2">
      <c r="B52" s="2">
        <v>31</v>
      </c>
      <c r="C52" s="12"/>
      <c r="D52" s="13"/>
      <c r="E52" s="14"/>
      <c r="F52" s="14"/>
      <c r="G52" s="15"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4"/>
      <c r="I52" s="14"/>
      <c r="J52" s="15" t="str">
        <f>IFERROR(IF(C52='99_データベース'!$B$3,VLOOKUP(H52,'99_データベース'!$J$3:$L$85,3,FALSE),IF(C52='99_データベース'!$B$4,'99_データベース'!$C$4,IF(C52='99_データベース'!$B$5,'99_データベース'!$C$5,IF(C52='99_データベース'!$B$6,'99_データベース'!$C$6,IF(C52='99_データベース'!$B$7,'99_データベース'!$C$7,IF(C52='99_データベース'!$B$8,'99_データベース'!$C$8,"")))))),"")</f>
        <v/>
      </c>
      <c r="K52" s="16" t="str">
        <f t="shared" si="1"/>
        <v/>
      </c>
      <c r="L52" s="17" t="str">
        <f>IFERROR(VLOOKUP(C52,'99_データベース'!$B$3:$D$8,3,FALSE),"")</f>
        <v/>
      </c>
      <c r="M52" s="16" t="str" cm="1">
        <f t="array" ref="M52">IF(IFERROR(SUM(IF(ISERROR(N52:O52),"",N52:O52)),"")=0,"",IFERROR(SUM(IF(ISERROR(N52:O52),"",N52:O52)),""))</f>
        <v/>
      </c>
      <c r="N52" s="16" t="str">
        <f t="shared" si="2"/>
        <v/>
      </c>
      <c r="O52" s="16" t="str">
        <f t="shared" si="0"/>
        <v/>
      </c>
    </row>
    <row r="53" spans="2:15" ht="25" customHeight="1" x14ac:dyDescent="0.2">
      <c r="B53" s="2">
        <v>32</v>
      </c>
      <c r="C53" s="19"/>
      <c r="D53" s="13"/>
      <c r="E53" s="14"/>
      <c r="F53" s="14"/>
      <c r="G53" s="15"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4"/>
      <c r="I53" s="14"/>
      <c r="J53" s="15" t="str">
        <f>IFERROR(IF(C53='99_データベース'!$B$3,VLOOKUP(H53,'99_データベース'!$J$3:$L$85,3,FALSE),IF(C53='99_データベース'!$B$4,'99_データベース'!$C$4,IF(C53='99_データベース'!$B$5,'99_データベース'!$C$5,IF(C53='99_データベース'!$B$6,'99_データベース'!$C$6,IF(C53='99_データベース'!$B$7,'99_データベース'!$C$7,IF(C53='99_データベース'!$B$8,'99_データベース'!$C$8,"")))))),"")</f>
        <v/>
      </c>
      <c r="K53" s="16" t="str">
        <f t="shared" si="1"/>
        <v/>
      </c>
      <c r="L53" s="17" t="str">
        <f>IFERROR(VLOOKUP(C53,'99_データベース'!$B$3:$D$8,3,FALSE),"")</f>
        <v/>
      </c>
      <c r="M53" s="16" t="str" cm="1">
        <f t="array" ref="M53">IF(IFERROR(SUM(IF(ISERROR(N53:O53),"",N53:O53)),"")=0,"",IFERROR(SUM(IF(ISERROR(N53:O53),"",N53:O53)),""))</f>
        <v/>
      </c>
      <c r="N53" s="16" t="str">
        <f t="shared" si="2"/>
        <v/>
      </c>
      <c r="O53" s="16" t="str">
        <f t="shared" si="0"/>
        <v/>
      </c>
    </row>
    <row r="54" spans="2:15" ht="25" customHeight="1" x14ac:dyDescent="0.2">
      <c r="B54" s="2">
        <v>33</v>
      </c>
      <c r="C54" s="19"/>
      <c r="D54" s="13"/>
      <c r="E54" s="14"/>
      <c r="F54" s="14"/>
      <c r="G54" s="15"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4"/>
      <c r="I54" s="14"/>
      <c r="J54" s="15" t="str">
        <f>IFERROR(IF(C54='99_データベース'!$B$3,VLOOKUP(H54,'99_データベース'!$J$3:$L$85,3,FALSE),IF(C54='99_データベース'!$B$4,'99_データベース'!$C$4,IF(C54='99_データベース'!$B$5,'99_データベース'!$C$5,IF(C54='99_データベース'!$B$6,'99_データベース'!$C$6,IF(C54='99_データベース'!$B$7,'99_データベース'!$C$7,IF(C54='99_データベース'!$B$8,'99_データベース'!$C$8,"")))))),"")</f>
        <v/>
      </c>
      <c r="K54" s="16" t="str">
        <f t="shared" si="1"/>
        <v/>
      </c>
      <c r="L54" s="17" t="str">
        <f>IFERROR(VLOOKUP(C54,'99_データベース'!$B$3:$D$8,3,FALSE),"")</f>
        <v/>
      </c>
      <c r="M54" s="16" t="str" cm="1">
        <f t="array" ref="M54">IF(IFERROR(SUM(IF(ISERROR(N54:O54),"",N54:O54)),"")=0,"",IFERROR(SUM(IF(ISERROR(N54:O54),"",N54:O54)),""))</f>
        <v/>
      </c>
      <c r="N54" s="16" t="str">
        <f t="shared" si="2"/>
        <v/>
      </c>
      <c r="O54" s="16" t="str">
        <f t="shared" si="0"/>
        <v/>
      </c>
    </row>
    <row r="55" spans="2:15" ht="25" customHeight="1" x14ac:dyDescent="0.2">
      <c r="B55" s="2">
        <v>34</v>
      </c>
      <c r="C55" s="19"/>
      <c r="D55" s="13"/>
      <c r="E55" s="14"/>
      <c r="F55" s="14"/>
      <c r="G55" s="15"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4"/>
      <c r="I55" s="14"/>
      <c r="J55" s="15" t="str">
        <f>IFERROR(IF(C55='99_データベース'!$B$3,VLOOKUP(H55,'99_データベース'!$J$3:$L$85,3,FALSE),IF(C55='99_データベース'!$B$4,'99_データベース'!$C$4,IF(C55='99_データベース'!$B$5,'99_データベース'!$C$5,IF(C55='99_データベース'!$B$6,'99_データベース'!$C$6,IF(C55='99_データベース'!$B$7,'99_データベース'!$C$7,IF(C55='99_データベース'!$B$8,'99_データベース'!$C$8,"")))))),"")</f>
        <v/>
      </c>
      <c r="K55" s="16" t="str">
        <f t="shared" si="1"/>
        <v/>
      </c>
      <c r="L55" s="17" t="str">
        <f>IFERROR(VLOOKUP(C55,'99_データベース'!$B$3:$D$8,3,FALSE),"")</f>
        <v/>
      </c>
      <c r="M55" s="16" t="str" cm="1">
        <f t="array" ref="M55">IF(IFERROR(SUM(IF(ISERROR(N55:O55),"",N55:O55)),"")=0,"",IFERROR(SUM(IF(ISERROR(N55:O55),"",N55:O55)),""))</f>
        <v/>
      </c>
      <c r="N55" s="16" t="str">
        <f t="shared" si="2"/>
        <v/>
      </c>
      <c r="O55" s="16" t="str">
        <f t="shared" si="0"/>
        <v/>
      </c>
    </row>
    <row r="56" spans="2:15" ht="25" customHeight="1" x14ac:dyDescent="0.2">
      <c r="B56" s="2">
        <v>35</v>
      </c>
      <c r="C56" s="19"/>
      <c r="D56" s="13"/>
      <c r="E56" s="14"/>
      <c r="F56" s="14"/>
      <c r="G56" s="15"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4"/>
      <c r="I56" s="14"/>
      <c r="J56" s="15" t="str">
        <f>IFERROR(IF(C56='99_データベース'!$B$3,VLOOKUP(H56,'99_データベース'!$J$3:$L$85,3,FALSE),IF(C56='99_データベース'!$B$4,'99_データベース'!$C$4,IF(C56='99_データベース'!$B$5,'99_データベース'!$C$5,IF(C56='99_データベース'!$B$6,'99_データベース'!$C$6,IF(C56='99_データベース'!$B$7,'99_データベース'!$C$7,IF(C56='99_データベース'!$B$8,'99_データベース'!$C$8,"")))))),"")</f>
        <v/>
      </c>
      <c r="K56" s="16" t="str">
        <f t="shared" si="1"/>
        <v/>
      </c>
      <c r="L56" s="17" t="str">
        <f>IFERROR(VLOOKUP(C56,'99_データベース'!$B$3:$D$8,3,FALSE),"")</f>
        <v/>
      </c>
      <c r="M56" s="16" t="str" cm="1">
        <f t="array" ref="M56">IF(IFERROR(SUM(IF(ISERROR(N56:O56),"",N56:O56)),"")=0,"",IFERROR(SUM(IF(ISERROR(N56:O56),"",N56:O56)),""))</f>
        <v/>
      </c>
      <c r="N56" s="16" t="str">
        <f t="shared" si="2"/>
        <v/>
      </c>
      <c r="O56" s="16" t="str">
        <f t="shared" si="0"/>
        <v/>
      </c>
    </row>
    <row r="57" spans="2:15" ht="25" customHeight="1" x14ac:dyDescent="0.2">
      <c r="B57" s="2">
        <v>36</v>
      </c>
      <c r="C57" s="19"/>
      <c r="D57" s="13"/>
      <c r="E57" s="14"/>
      <c r="F57" s="14"/>
      <c r="G57" s="15"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4"/>
      <c r="I57" s="14"/>
      <c r="J57" s="15" t="str">
        <f>IFERROR(IF(C57='99_データベース'!$B$3,VLOOKUP(H57,'99_データベース'!$J$3:$L$85,3,FALSE),IF(C57='99_データベース'!$B$4,'99_データベース'!$C$4,IF(C57='99_データベース'!$B$5,'99_データベース'!$C$5,IF(C57='99_データベース'!$B$6,'99_データベース'!$C$6,IF(C57='99_データベース'!$B$7,'99_データベース'!$C$7,IF(C57='99_データベース'!$B$8,'99_データベース'!$C$8,"")))))),"")</f>
        <v/>
      </c>
      <c r="K57" s="16" t="str">
        <f t="shared" si="1"/>
        <v/>
      </c>
      <c r="L57" s="17" t="str">
        <f>IFERROR(VLOOKUP(C57,'99_データベース'!$B$3:$D$8,3,FALSE),"")</f>
        <v/>
      </c>
      <c r="M57" s="16" t="str" cm="1">
        <f t="array" ref="M57">IF(IFERROR(SUM(IF(ISERROR(N57:O57),"",N57:O57)),"")=0,"",IFERROR(SUM(IF(ISERROR(N57:O57),"",N57:O57)),""))</f>
        <v/>
      </c>
      <c r="N57" s="16" t="str">
        <f t="shared" si="2"/>
        <v/>
      </c>
      <c r="O57" s="16" t="str">
        <f t="shared" si="0"/>
        <v/>
      </c>
    </row>
    <row r="58" spans="2:15" ht="25" customHeight="1" x14ac:dyDescent="0.2">
      <c r="B58" s="2">
        <v>37</v>
      </c>
      <c r="C58" s="19"/>
      <c r="D58" s="13"/>
      <c r="E58" s="14"/>
      <c r="F58" s="14"/>
      <c r="G58" s="15"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4"/>
      <c r="I58" s="14"/>
      <c r="J58" s="15" t="str">
        <f>IFERROR(IF(C58='99_データベース'!$B$3,VLOOKUP(H58,'99_データベース'!$J$3:$L$85,3,FALSE),IF(C58='99_データベース'!$B$4,'99_データベース'!$C$4,IF(C58='99_データベース'!$B$5,'99_データベース'!$C$5,IF(C58='99_データベース'!$B$6,'99_データベース'!$C$6,IF(C58='99_データベース'!$B$7,'99_データベース'!$C$7,IF(C58='99_データベース'!$B$8,'99_データベース'!$C$8,"")))))),"")</f>
        <v/>
      </c>
      <c r="K58" s="16" t="str">
        <f t="shared" si="1"/>
        <v/>
      </c>
      <c r="L58" s="17" t="str">
        <f>IFERROR(VLOOKUP(C58,'99_データベース'!$B$3:$D$8,3,FALSE),"")</f>
        <v/>
      </c>
      <c r="M58" s="16" t="str" cm="1">
        <f t="array" ref="M58">IF(IFERROR(SUM(IF(ISERROR(N58:O58),"",N58:O58)),"")=0,"",IFERROR(SUM(IF(ISERROR(N58:O58),"",N58:O58)),""))</f>
        <v/>
      </c>
      <c r="N58" s="16" t="str">
        <f t="shared" si="2"/>
        <v/>
      </c>
      <c r="O58" s="16" t="str">
        <f t="shared" si="0"/>
        <v/>
      </c>
    </row>
    <row r="59" spans="2:15" ht="25" customHeight="1" x14ac:dyDescent="0.2">
      <c r="B59" s="2">
        <v>38</v>
      </c>
      <c r="C59" s="19"/>
      <c r="D59" s="13"/>
      <c r="E59" s="14"/>
      <c r="F59" s="14"/>
      <c r="G59" s="15"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4"/>
      <c r="I59" s="14"/>
      <c r="J59" s="15" t="str">
        <f>IFERROR(IF(C59='99_データベース'!$B$3,VLOOKUP(H59,'99_データベース'!$J$3:$L$85,3,FALSE),IF(C59='99_データベース'!$B$4,'99_データベース'!$C$4,IF(C59='99_データベース'!$B$5,'99_データベース'!$C$5,IF(C59='99_データベース'!$B$6,'99_データベース'!$C$6,IF(C59='99_データベース'!$B$7,'99_データベース'!$C$7,IF(C59='99_データベース'!$B$8,'99_データベース'!$C$8,"")))))),"")</f>
        <v/>
      </c>
      <c r="K59" s="16" t="str">
        <f t="shared" si="1"/>
        <v/>
      </c>
      <c r="L59" s="17" t="str">
        <f>IFERROR(VLOOKUP(C59,'99_データベース'!$B$3:$D$8,3,FALSE),"")</f>
        <v/>
      </c>
      <c r="M59" s="16" t="str" cm="1">
        <f t="array" ref="M59">IF(IFERROR(SUM(IF(ISERROR(N59:O59),"",N59:O59)),"")=0,"",IFERROR(SUM(IF(ISERROR(N59:O59),"",N59:O59)),""))</f>
        <v/>
      </c>
      <c r="N59" s="16" t="str">
        <f t="shared" si="2"/>
        <v/>
      </c>
      <c r="O59" s="16" t="str">
        <f t="shared" si="0"/>
        <v/>
      </c>
    </row>
    <row r="60" spans="2:15" ht="25" customHeight="1" x14ac:dyDescent="0.2">
      <c r="B60" s="2">
        <v>39</v>
      </c>
      <c r="C60" s="19"/>
      <c r="D60" s="13"/>
      <c r="E60" s="14"/>
      <c r="F60" s="14"/>
      <c r="G60" s="15"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4"/>
      <c r="I60" s="14"/>
      <c r="J60" s="15" t="str">
        <f>IFERROR(IF(C60='99_データベース'!$B$3,VLOOKUP(H60,'99_データベース'!$J$3:$L$85,3,FALSE),IF(C60='99_データベース'!$B$4,'99_データベース'!$C$4,IF(C60='99_データベース'!$B$5,'99_データベース'!$C$5,IF(C60='99_データベース'!$B$6,'99_データベース'!$C$6,IF(C60='99_データベース'!$B$7,'99_データベース'!$C$7,IF(C60='99_データベース'!$B$8,'99_データベース'!$C$8,"")))))),"")</f>
        <v/>
      </c>
      <c r="K60" s="16" t="str">
        <f t="shared" si="1"/>
        <v/>
      </c>
      <c r="L60" s="17" t="str">
        <f>IFERROR(VLOOKUP(C60,'99_データベース'!$B$3:$D$8,3,FALSE),"")</f>
        <v/>
      </c>
      <c r="M60" s="16" t="str" cm="1">
        <f t="array" ref="M60">IF(IFERROR(SUM(IF(ISERROR(N60:O60),"",N60:O60)),"")=0,"",IFERROR(SUM(IF(ISERROR(N60:O60),"",N60:O60)),""))</f>
        <v/>
      </c>
      <c r="N60" s="16" t="str">
        <f t="shared" si="2"/>
        <v/>
      </c>
      <c r="O60" s="16" t="str">
        <f t="shared" si="0"/>
        <v/>
      </c>
    </row>
    <row r="61" spans="2:15" ht="25" customHeight="1" thickBot="1" x14ac:dyDescent="0.25">
      <c r="B61" s="20">
        <v>40</v>
      </c>
      <c r="C61" s="21"/>
      <c r="D61" s="22"/>
      <c r="E61" s="23"/>
      <c r="F61" s="23"/>
      <c r="G61" s="24"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23"/>
      <c r="I61" s="23"/>
      <c r="J61" s="25" t="str">
        <f>IFERROR(IF(C61='99_データベース'!$B$3,VLOOKUP(H61,'99_データベース'!$J$3:$L$85,3,FALSE),IF(C61='99_データベース'!$B$4,'99_データベース'!$C$4,IF(C61='99_データベース'!$B$5,'99_データベース'!$C$5,IF(C61='99_データベース'!$B$6,'99_データベース'!$C$6,IF(C61='99_データベース'!$B$7,'99_データベース'!$C$7,IF(C61='99_データベース'!$B$8,'99_データベース'!$C$8,"")))))),"")</f>
        <v/>
      </c>
      <c r="K61" s="26" t="str">
        <f t="shared" si="1"/>
        <v/>
      </c>
      <c r="L61" s="27" t="str">
        <f>IFERROR(VLOOKUP(C61,'99_データベース'!$B$3:$D$8,3,FALSE),"")</f>
        <v/>
      </c>
      <c r="M61" s="26" t="str" cm="1">
        <f t="array" ref="M61">IF(IFERROR(SUM(IF(ISERROR(N61:O61),"",N61:O61)),"")=0,"",IFERROR(SUM(IF(ISERROR(N61:O61),"",N61:O61)),""))</f>
        <v/>
      </c>
      <c r="N61" s="26" t="str">
        <f t="shared" si="2"/>
        <v/>
      </c>
      <c r="O61" s="26" t="str">
        <f t="shared" si="0"/>
        <v/>
      </c>
    </row>
    <row r="62" spans="2:15" ht="36.75" customHeight="1" thickTop="1" thickBot="1" x14ac:dyDescent="0.25">
      <c r="B62" s="28" t="s">
        <v>21</v>
      </c>
      <c r="C62" s="29"/>
      <c r="D62" s="30"/>
      <c r="E62" s="31"/>
      <c r="F62" s="32">
        <f>SUM(F22:F61)</f>
        <v>13</v>
      </c>
      <c r="G62" s="33"/>
      <c r="H62" s="34"/>
      <c r="I62" s="35">
        <f>SUM(I22:I61)</f>
        <v>12</v>
      </c>
      <c r="J62" s="36"/>
      <c r="K62" s="32">
        <f>SUM(K22:K61)</f>
        <v>25</v>
      </c>
      <c r="L62" s="31"/>
      <c r="M62" s="37">
        <f>SUM(M22:M61)</f>
        <v>18.399999999999999</v>
      </c>
      <c r="N62" s="38">
        <f>SUM(N22:N61)</f>
        <v>7.9</v>
      </c>
      <c r="O62" s="39">
        <f>SUM(O22:O61)</f>
        <v>10.5</v>
      </c>
    </row>
  </sheetData>
  <autoFilter ref="B21:P21" xr:uid="{112A80B3-B0B8-4E15-9557-7281AEA78F43}"/>
  <mergeCells count="12">
    <mergeCell ref="N19:O19"/>
    <mergeCell ref="E20:G20"/>
    <mergeCell ref="H20:J20"/>
    <mergeCell ref="K20:K21"/>
    <mergeCell ref="N20:N21"/>
    <mergeCell ref="O20:O21"/>
    <mergeCell ref="M19:M21"/>
    <mergeCell ref="B16:L17"/>
    <mergeCell ref="B19:B21"/>
    <mergeCell ref="C19:C21"/>
    <mergeCell ref="E19:K19"/>
    <mergeCell ref="L19:L21"/>
  </mergeCells>
  <phoneticPr fontId="3"/>
  <pageMargins left="0.7" right="0.7" top="0.75" bottom="0.75" header="0.3" footer="0.3"/>
  <pageSetup paperSize="8" scale="47" orientation="landscape" r:id="rId1"/>
  <drawing r:id="rId2"/>
  <extLst>
    <ext xmlns:x14="http://schemas.microsoft.com/office/spreadsheetml/2009/9/main" uri="{CCE6A557-97BC-4b89-ADB6-D9C93CAAB3DF}">
      <x14:dataValidations xmlns:xm="http://schemas.microsoft.com/office/excel/2006/main" disablePrompts="1" count="3">
        <x14:dataValidation type="list" allowBlank="1" showInputMessage="1" xr:uid="{05655EC5-6958-476D-8C33-378E955AE99E}">
          <x14:formula1>
            <xm:f>'99_データベース'!$O$11:$O$19</xm:f>
          </x14:formula1>
          <xm:sqref>H22:H61</xm:sqref>
        </x14:dataValidation>
        <x14:dataValidation type="list" allowBlank="1" showInputMessage="1" xr:uid="{4D6921BB-08DF-4034-8C9B-28B933F9AEF3}">
          <x14:formula1>
            <xm:f>'99_データベース'!$F$3:$F$9</xm:f>
          </x14:formula1>
          <xm:sqref>E22:E61</xm:sqref>
        </x14:dataValidation>
        <x14:dataValidation type="list" allowBlank="1" showInputMessage="1" showErrorMessage="1" xr:uid="{B837D31C-4B0B-4D7E-832A-98B5117C2CB3}">
          <x14:formula1>
            <xm:f>'99_データベース'!$B$3:$B$8</xm:f>
          </x14:formula1>
          <xm:sqref>C22:C61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6F171-7E98-4B7D-923A-3832F272CB1E}">
  <dimension ref="A1:J23"/>
  <sheetViews>
    <sheetView tabSelected="1" zoomScale="130" zoomScaleNormal="130" zoomScaleSheetLayoutView="100" workbookViewId="0">
      <selection activeCell="B7" sqref="B7"/>
    </sheetView>
  </sheetViews>
  <sheetFormatPr defaultRowHeight="12" x14ac:dyDescent="0.2"/>
  <cols>
    <col min="2" max="3" width="12.3984375" customWidth="1"/>
    <col min="4" max="4" width="6.296875" bestFit="1" customWidth="1"/>
    <col min="5" max="5" width="10" bestFit="1" customWidth="1"/>
    <col min="6" max="6" width="4.296875" bestFit="1" customWidth="1"/>
    <col min="7" max="7" width="11" customWidth="1"/>
  </cols>
  <sheetData>
    <row r="1" spans="1:9" ht="18" customHeight="1" x14ac:dyDescent="0.2">
      <c r="A1" s="122" t="s">
        <v>225</v>
      </c>
      <c r="B1" s="117"/>
      <c r="C1" s="117"/>
      <c r="D1" s="117"/>
      <c r="E1" s="117"/>
      <c r="F1" s="117"/>
      <c r="G1" s="117"/>
      <c r="H1" s="117"/>
      <c r="I1" s="117"/>
    </row>
    <row r="2" spans="1:9" ht="16.5" customHeight="1" x14ac:dyDescent="0.2">
      <c r="A2" s="117"/>
      <c r="B2" s="117"/>
      <c r="C2" s="117"/>
      <c r="D2" s="117"/>
      <c r="E2" s="117"/>
      <c r="F2" s="117"/>
      <c r="G2" s="117"/>
      <c r="H2" s="117"/>
      <c r="I2" s="117"/>
    </row>
    <row r="3" spans="1:9" x14ac:dyDescent="0.2">
      <c r="A3" s="117"/>
      <c r="B3" s="162" t="s">
        <v>230</v>
      </c>
      <c r="C3" s="162"/>
      <c r="D3" s="162"/>
      <c r="E3" s="162"/>
      <c r="F3" s="162"/>
      <c r="G3" s="162"/>
      <c r="H3" s="117"/>
      <c r="I3" s="117"/>
    </row>
    <row r="4" spans="1:9" ht="16.5" customHeight="1" x14ac:dyDescent="0.2">
      <c r="A4" s="117"/>
      <c r="B4" s="162" t="s">
        <v>224</v>
      </c>
      <c r="C4" s="162"/>
      <c r="D4" s="162"/>
      <c r="E4" s="162"/>
      <c r="F4" s="162"/>
      <c r="G4" s="162"/>
      <c r="H4" s="117"/>
      <c r="I4" s="117"/>
    </row>
    <row r="5" spans="1:9" x14ac:dyDescent="0.2">
      <c r="A5" s="117"/>
      <c r="B5" s="117"/>
      <c r="C5" s="117"/>
      <c r="D5" s="117"/>
      <c r="E5" s="117"/>
      <c r="F5" s="117"/>
      <c r="G5" s="117"/>
      <c r="H5" s="117"/>
      <c r="I5" s="117"/>
    </row>
    <row r="6" spans="1:9" ht="13" x14ac:dyDescent="0.2">
      <c r="A6" s="117"/>
      <c r="B6" s="123" t="s">
        <v>231</v>
      </c>
      <c r="C6" s="124"/>
      <c r="D6" s="124"/>
      <c r="E6" s="124"/>
      <c r="F6" s="124"/>
      <c r="G6" s="124"/>
      <c r="H6" s="117"/>
      <c r="I6" s="117"/>
    </row>
    <row r="7" spans="1:9" ht="13" x14ac:dyDescent="0.2">
      <c r="A7" s="117"/>
      <c r="B7" s="124" t="s">
        <v>223</v>
      </c>
      <c r="C7" s="124"/>
      <c r="D7" s="124"/>
      <c r="E7" s="124"/>
      <c r="F7" s="124"/>
      <c r="G7" s="124"/>
      <c r="H7" s="117"/>
      <c r="I7" s="117"/>
    </row>
    <row r="8" spans="1:9" x14ac:dyDescent="0.2">
      <c r="A8" s="117"/>
      <c r="B8" s="117"/>
      <c r="C8" s="117"/>
      <c r="D8" s="117"/>
      <c r="E8" s="117"/>
      <c r="F8" s="117"/>
      <c r="G8" s="117"/>
      <c r="H8" s="117"/>
      <c r="I8" s="117"/>
    </row>
    <row r="9" spans="1:9" x14ac:dyDescent="0.2">
      <c r="A9" s="117"/>
      <c r="B9" s="117"/>
      <c r="C9" s="117"/>
      <c r="D9" s="117"/>
      <c r="E9" s="117"/>
      <c r="F9" s="117"/>
      <c r="G9" s="117"/>
      <c r="H9" s="117"/>
      <c r="I9" s="117"/>
    </row>
    <row r="10" spans="1:9" ht="15.75" customHeight="1" x14ac:dyDescent="0.2">
      <c r="A10" s="117"/>
      <c r="B10" s="155" t="s">
        <v>215</v>
      </c>
      <c r="C10" s="156"/>
      <c r="D10" s="159" t="s">
        <v>216</v>
      </c>
      <c r="E10" s="160"/>
      <c r="F10" s="160"/>
      <c r="G10" s="161"/>
      <c r="H10" s="117"/>
      <c r="I10" s="117"/>
    </row>
    <row r="11" spans="1:9" ht="23.25" customHeight="1" x14ac:dyDescent="0.2">
      <c r="A11" s="117"/>
      <c r="B11" s="118"/>
      <c r="C11" s="119" t="s">
        <v>227</v>
      </c>
      <c r="D11" s="120"/>
      <c r="E11" s="121"/>
      <c r="F11" s="157" t="s">
        <v>228</v>
      </c>
      <c r="G11" s="158"/>
      <c r="H11" s="117"/>
      <c r="I11" s="128"/>
    </row>
    <row r="12" spans="1:9" ht="33.75" customHeight="1" x14ac:dyDescent="0.2">
      <c r="A12" s="117"/>
      <c r="B12" s="125">
        <f>'1_入力シート'!$K$62</f>
        <v>25</v>
      </c>
      <c r="C12" s="125">
        <f>'1_入力シート'!$F$62</f>
        <v>13</v>
      </c>
      <c r="D12" s="126">
        <f>'1_入力シート'!$M$62</f>
        <v>18.399999999999999</v>
      </c>
      <c r="E12" s="127" t="s">
        <v>226</v>
      </c>
      <c r="F12" s="126">
        <f>'1_入力シート'!$N$62</f>
        <v>7.9</v>
      </c>
      <c r="G12" s="127" t="s">
        <v>226</v>
      </c>
      <c r="H12" s="117"/>
      <c r="I12" s="117"/>
    </row>
    <row r="13" spans="1:9" x14ac:dyDescent="0.2">
      <c r="A13" s="117"/>
      <c r="B13" s="117"/>
      <c r="C13" s="117"/>
      <c r="D13" s="117"/>
      <c r="E13" s="117"/>
      <c r="F13" s="117"/>
      <c r="G13" s="117"/>
      <c r="H13" s="117"/>
      <c r="I13" s="117"/>
    </row>
    <row r="14" spans="1:9" x14ac:dyDescent="0.2">
      <c r="A14" s="117"/>
      <c r="B14" s="117"/>
      <c r="C14" s="117"/>
      <c r="D14" s="117"/>
      <c r="E14" s="117"/>
      <c r="F14" s="117"/>
      <c r="G14" s="117"/>
      <c r="H14" s="117"/>
      <c r="I14" s="117"/>
    </row>
    <row r="15" spans="1:9" x14ac:dyDescent="0.2">
      <c r="A15" s="117"/>
      <c r="B15" s="117"/>
      <c r="C15" s="117"/>
      <c r="D15" s="117"/>
      <c r="E15" s="117"/>
      <c r="F15" s="117"/>
      <c r="G15" s="117"/>
      <c r="H15" s="117"/>
      <c r="I15" s="117"/>
    </row>
    <row r="16" spans="1:9" x14ac:dyDescent="0.2">
      <c r="A16" s="117"/>
      <c r="B16" s="117"/>
      <c r="C16" s="117"/>
      <c r="D16" s="117"/>
      <c r="E16" s="117"/>
      <c r="F16" s="117"/>
      <c r="G16" s="117"/>
      <c r="H16" s="117"/>
      <c r="I16" s="117"/>
    </row>
    <row r="17" spans="1:10" x14ac:dyDescent="0.2">
      <c r="A17" s="117"/>
      <c r="B17" s="117"/>
      <c r="C17" s="117"/>
      <c r="D17" s="117"/>
      <c r="E17" s="117"/>
      <c r="F17" s="117"/>
      <c r="G17" s="117"/>
      <c r="H17" s="117"/>
      <c r="I17" s="117"/>
    </row>
    <row r="18" spans="1:10" x14ac:dyDescent="0.2">
      <c r="A18" s="117"/>
      <c r="B18" s="117"/>
      <c r="C18" s="117"/>
      <c r="D18" s="117"/>
      <c r="E18" s="117"/>
      <c r="F18" s="117"/>
      <c r="G18" s="117"/>
      <c r="H18" s="117"/>
      <c r="I18" s="117"/>
      <c r="J18" s="129" t="s">
        <v>229</v>
      </c>
    </row>
    <row r="19" spans="1:10" x14ac:dyDescent="0.2">
      <c r="A19" s="117"/>
      <c r="B19" s="117"/>
      <c r="C19" s="117"/>
      <c r="D19" s="117"/>
      <c r="E19" s="117"/>
      <c r="F19" s="117"/>
      <c r="G19" s="117"/>
      <c r="H19" s="117"/>
      <c r="I19" s="117"/>
    </row>
    <row r="20" spans="1:10" x14ac:dyDescent="0.2">
      <c r="A20" s="117"/>
      <c r="B20" s="117"/>
      <c r="C20" s="117"/>
      <c r="D20" s="117"/>
      <c r="E20" s="117"/>
      <c r="F20" s="117"/>
      <c r="G20" s="117"/>
      <c r="H20" s="117"/>
      <c r="I20" s="117"/>
    </row>
    <row r="21" spans="1:10" x14ac:dyDescent="0.2">
      <c r="A21" s="117"/>
      <c r="B21" s="117"/>
      <c r="C21" s="117"/>
      <c r="D21" s="117"/>
      <c r="E21" s="117"/>
      <c r="F21" s="117"/>
      <c r="G21" s="117"/>
      <c r="H21" s="117"/>
      <c r="I21" s="117"/>
    </row>
    <row r="22" spans="1:10" x14ac:dyDescent="0.2">
      <c r="A22" s="117"/>
      <c r="B22" s="117"/>
      <c r="C22" s="117"/>
      <c r="D22" s="117"/>
      <c r="E22" s="117"/>
      <c r="F22" s="117"/>
      <c r="G22" s="117"/>
      <c r="H22" s="117"/>
      <c r="I22" s="117"/>
    </row>
    <row r="23" spans="1:10" x14ac:dyDescent="0.2">
      <c r="A23" s="117"/>
      <c r="B23" s="117"/>
      <c r="C23" s="117"/>
      <c r="D23" s="117"/>
      <c r="E23" s="117"/>
      <c r="F23" s="117"/>
      <c r="G23" s="117"/>
      <c r="H23" s="117"/>
    </row>
  </sheetData>
  <mergeCells count="5">
    <mergeCell ref="B10:C10"/>
    <mergeCell ref="F11:G11"/>
    <mergeCell ref="D10:G10"/>
    <mergeCell ref="B3:G3"/>
    <mergeCell ref="B4:G4"/>
  </mergeCells>
  <phoneticPr fontId="3"/>
  <printOptions horizontalCentered="1"/>
  <pageMargins left="0.70866141732283472" right="0.70866141732283472" top="0.74803149606299213" bottom="0.74803149606299213" header="0.31496062992125984" footer="0.31496062992125984"/>
  <pageSetup paperSize="9" scale="16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4573E-35A6-40AB-8AD4-C9A6A20DE1CA}">
  <dimension ref="A1:J16"/>
  <sheetViews>
    <sheetView zoomScale="130" zoomScaleNormal="130" zoomScaleSheetLayoutView="100" workbookViewId="0">
      <selection activeCell="E29" sqref="E29"/>
    </sheetView>
  </sheetViews>
  <sheetFormatPr defaultRowHeight="12" x14ac:dyDescent="0.2"/>
  <cols>
    <col min="2" max="3" width="12.3984375" customWidth="1"/>
    <col min="4" max="4" width="6.296875" bestFit="1" customWidth="1"/>
    <col min="5" max="5" width="10" bestFit="1" customWidth="1"/>
    <col min="6" max="6" width="4.296875" bestFit="1" customWidth="1"/>
    <col min="7" max="7" width="11" customWidth="1"/>
  </cols>
  <sheetData>
    <row r="1" spans="1:10" x14ac:dyDescent="0.2">
      <c r="A1" s="117"/>
      <c r="B1" s="117"/>
      <c r="C1" s="117"/>
      <c r="D1" s="117"/>
      <c r="E1" s="117"/>
      <c r="F1" s="117"/>
      <c r="G1" s="117"/>
      <c r="H1" s="117"/>
      <c r="I1" s="117"/>
    </row>
    <row r="2" spans="1:10" x14ac:dyDescent="0.2">
      <c r="A2" s="117"/>
      <c r="B2" s="117"/>
      <c r="C2" s="117"/>
      <c r="D2" s="117"/>
      <c r="E2" s="117"/>
      <c r="F2" s="117"/>
      <c r="G2" s="117"/>
      <c r="H2" s="117"/>
      <c r="I2" s="117"/>
    </row>
    <row r="3" spans="1:10" ht="15.75" customHeight="1" x14ac:dyDescent="0.2">
      <c r="A3" s="117"/>
      <c r="B3" s="155" t="s">
        <v>215</v>
      </c>
      <c r="C3" s="156"/>
      <c r="D3" s="159" t="s">
        <v>216</v>
      </c>
      <c r="E3" s="160"/>
      <c r="F3" s="160"/>
      <c r="G3" s="161"/>
      <c r="H3" s="117"/>
      <c r="I3" s="117"/>
    </row>
    <row r="4" spans="1:10" ht="23.25" customHeight="1" x14ac:dyDescent="0.2">
      <c r="A4" s="117"/>
      <c r="B4" s="118"/>
      <c r="C4" s="119" t="s">
        <v>227</v>
      </c>
      <c r="D4" s="120"/>
      <c r="E4" s="121"/>
      <c r="F4" s="157" t="s">
        <v>228</v>
      </c>
      <c r="G4" s="158"/>
      <c r="H4" s="117"/>
      <c r="I4" s="128"/>
    </row>
    <row r="5" spans="1:10" ht="33.75" customHeight="1" x14ac:dyDescent="0.2">
      <c r="A5" s="117"/>
      <c r="B5" s="125">
        <f>'1_入力シート'!$K$62</f>
        <v>25</v>
      </c>
      <c r="C5" s="125">
        <f>'1_入力シート'!$F$62</f>
        <v>13</v>
      </c>
      <c r="D5" s="126">
        <f>'1_入力シート'!$M$62</f>
        <v>18.399999999999999</v>
      </c>
      <c r="E5" s="127" t="s">
        <v>226</v>
      </c>
      <c r="F5" s="126">
        <f>'1_入力シート'!$N$62</f>
        <v>7.9</v>
      </c>
      <c r="G5" s="127" t="s">
        <v>226</v>
      </c>
      <c r="H5" s="117"/>
      <c r="I5" s="117"/>
    </row>
    <row r="6" spans="1:10" x14ac:dyDescent="0.2">
      <c r="A6" s="117"/>
      <c r="B6" s="117"/>
      <c r="C6" s="117"/>
      <c r="D6" s="117"/>
      <c r="E6" s="117"/>
      <c r="F6" s="117"/>
      <c r="G6" s="117"/>
      <c r="H6" s="117"/>
      <c r="I6" s="117"/>
    </row>
    <row r="7" spans="1:10" x14ac:dyDescent="0.2">
      <c r="A7" s="117"/>
      <c r="B7" s="117"/>
      <c r="C7" s="117"/>
      <c r="D7" s="117"/>
      <c r="E7" s="117"/>
      <c r="F7" s="117"/>
      <c r="G7" s="117"/>
      <c r="H7" s="117"/>
      <c r="I7" s="117"/>
    </row>
    <row r="8" spans="1:10" x14ac:dyDescent="0.2">
      <c r="A8" s="117"/>
      <c r="B8" s="117"/>
      <c r="C8" s="117"/>
      <c r="D8" s="117"/>
      <c r="E8" s="117"/>
      <c r="F8" s="117"/>
      <c r="G8" s="117"/>
      <c r="H8" s="117"/>
      <c r="I8" s="117"/>
    </row>
    <row r="9" spans="1:10" x14ac:dyDescent="0.2">
      <c r="A9" s="117"/>
      <c r="B9" s="117"/>
      <c r="C9" s="117"/>
      <c r="D9" s="117"/>
      <c r="E9" s="117"/>
      <c r="F9" s="117"/>
      <c r="G9" s="117"/>
      <c r="H9" s="117"/>
      <c r="I9" s="117"/>
    </row>
    <row r="10" spans="1:10" x14ac:dyDescent="0.2">
      <c r="A10" s="117"/>
      <c r="B10" s="117"/>
      <c r="C10" s="117"/>
      <c r="D10" s="117"/>
      <c r="E10" s="117"/>
      <c r="F10" s="117"/>
      <c r="G10" s="117"/>
      <c r="H10" s="117"/>
      <c r="I10" s="117"/>
    </row>
    <row r="11" spans="1:10" x14ac:dyDescent="0.2">
      <c r="A11" s="117"/>
      <c r="B11" s="117"/>
      <c r="C11" s="117"/>
      <c r="D11" s="117"/>
      <c r="E11" s="117"/>
      <c r="F11" s="117"/>
      <c r="G11" s="117"/>
      <c r="H11" s="117"/>
      <c r="I11" s="117"/>
      <c r="J11" s="129" t="s">
        <v>229</v>
      </c>
    </row>
    <row r="12" spans="1:10" x14ac:dyDescent="0.2">
      <c r="A12" s="117"/>
      <c r="B12" s="117"/>
      <c r="C12" s="117"/>
      <c r="D12" s="117"/>
      <c r="E12" s="117"/>
      <c r="F12" s="117"/>
      <c r="G12" s="117"/>
      <c r="H12" s="117"/>
      <c r="I12" s="117"/>
    </row>
    <row r="13" spans="1:10" x14ac:dyDescent="0.2">
      <c r="A13" s="117"/>
      <c r="B13" s="117"/>
      <c r="C13" s="117"/>
      <c r="D13" s="117"/>
      <c r="E13" s="117"/>
      <c r="F13" s="117"/>
      <c r="G13" s="117"/>
      <c r="H13" s="117"/>
      <c r="I13" s="117"/>
    </row>
    <row r="14" spans="1:10" x14ac:dyDescent="0.2">
      <c r="A14" s="117"/>
      <c r="B14" s="117"/>
      <c r="C14" s="117"/>
      <c r="D14" s="117"/>
      <c r="E14" s="117"/>
      <c r="F14" s="117"/>
      <c r="G14" s="117"/>
      <c r="H14" s="117"/>
      <c r="I14" s="117"/>
    </row>
    <row r="15" spans="1:10" x14ac:dyDescent="0.2">
      <c r="A15" s="117"/>
      <c r="B15" s="117"/>
      <c r="C15" s="117"/>
      <c r="D15" s="117"/>
      <c r="E15" s="117"/>
      <c r="F15" s="117"/>
      <c r="G15" s="117"/>
      <c r="H15" s="117"/>
      <c r="I15" s="117"/>
    </row>
    <row r="16" spans="1:10" x14ac:dyDescent="0.2">
      <c r="A16" s="117"/>
      <c r="B16" s="117"/>
      <c r="C16" s="117"/>
      <c r="D16" s="117"/>
      <c r="E16" s="117"/>
      <c r="F16" s="117"/>
      <c r="G16" s="117"/>
      <c r="H16" s="117"/>
    </row>
  </sheetData>
  <mergeCells count="3">
    <mergeCell ref="B3:C3"/>
    <mergeCell ref="D3:G3"/>
    <mergeCell ref="F4:G4"/>
  </mergeCells>
  <phoneticPr fontId="3"/>
  <printOptions horizontalCentered="1"/>
  <pageMargins left="0.70866141732283472" right="0.70866141732283472" top="0.74803149606299213" bottom="0.74803149606299213" header="0.31496062992125984" footer="0.31496062992125984"/>
  <pageSetup paperSize="9" scale="160"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7156A-E187-46ED-B58F-0EF7FAB61993}">
  <sheetPr>
    <tabColor theme="7" tint="0.79998168889431442"/>
    <pageSetUpPr fitToPage="1"/>
  </sheetPr>
  <dimension ref="B8:O62"/>
  <sheetViews>
    <sheetView zoomScale="55" zoomScaleNormal="55" workbookViewId="0">
      <selection activeCell="D54" sqref="D54"/>
    </sheetView>
  </sheetViews>
  <sheetFormatPr defaultColWidth="10.296875" defaultRowHeight="25" customHeight="1" x14ac:dyDescent="0.2"/>
  <cols>
    <col min="1" max="2" width="10.296875" style="1"/>
    <col min="3" max="3" width="35.69921875" style="1" customWidth="1"/>
    <col min="4" max="4" width="37.59765625" style="41" customWidth="1"/>
    <col min="5" max="11" width="23.59765625" style="1" customWidth="1"/>
    <col min="12" max="12" width="29.09765625" style="1" customWidth="1"/>
    <col min="13" max="13" width="19.296875" style="1" customWidth="1"/>
    <col min="14" max="14" width="30.296875" style="1" customWidth="1"/>
    <col min="15" max="16" width="23.59765625" style="1" customWidth="1"/>
    <col min="17" max="16384" width="10.296875" style="1"/>
  </cols>
  <sheetData>
    <row r="8" spans="2:15" ht="25" customHeight="1" x14ac:dyDescent="0.2">
      <c r="M8" s="2" t="s">
        <v>0</v>
      </c>
      <c r="N8" s="3"/>
    </row>
    <row r="9" spans="2:15" ht="25" customHeight="1" x14ac:dyDescent="0.2">
      <c r="M9" s="2" t="s">
        <v>1</v>
      </c>
      <c r="N9" s="4"/>
      <c r="O9" s="5"/>
    </row>
    <row r="10" spans="2:15" ht="25" customHeight="1" x14ac:dyDescent="0.2">
      <c r="M10" s="2" t="s">
        <v>2</v>
      </c>
      <c r="N10" s="4"/>
      <c r="O10" s="5"/>
    </row>
    <row r="11" spans="2:15" ht="25" customHeight="1" x14ac:dyDescent="0.2">
      <c r="M11" s="2" t="s">
        <v>3</v>
      </c>
      <c r="N11" s="6"/>
      <c r="O11" s="1" t="s">
        <v>4</v>
      </c>
    </row>
    <row r="12" spans="2:15" ht="25" customHeight="1" x14ac:dyDescent="0.2">
      <c r="M12" s="2" t="s">
        <v>5</v>
      </c>
      <c r="N12" s="4"/>
      <c r="O12" s="5"/>
    </row>
    <row r="16" spans="2:15" ht="25" customHeight="1" x14ac:dyDescent="0.2">
      <c r="B16" s="130" t="s">
        <v>6</v>
      </c>
      <c r="C16" s="130"/>
      <c r="D16" s="130"/>
      <c r="E16" s="130"/>
      <c r="F16" s="130"/>
      <c r="G16" s="130"/>
      <c r="H16" s="130"/>
      <c r="I16" s="130"/>
      <c r="J16" s="130"/>
      <c r="K16" s="130"/>
      <c r="L16" s="130"/>
    </row>
    <row r="17" spans="2:15" ht="25" customHeight="1" x14ac:dyDescent="0.2">
      <c r="B17" s="130"/>
      <c r="C17" s="130"/>
      <c r="D17" s="130"/>
      <c r="E17" s="130"/>
      <c r="F17" s="130"/>
      <c r="G17" s="130"/>
      <c r="H17" s="130"/>
      <c r="I17" s="130"/>
      <c r="J17" s="130"/>
      <c r="K17" s="130"/>
      <c r="L17" s="130"/>
    </row>
    <row r="19" spans="2:15" ht="25" customHeight="1" x14ac:dyDescent="0.2">
      <c r="B19" s="131" t="s">
        <v>7</v>
      </c>
      <c r="C19" s="134" t="s">
        <v>8</v>
      </c>
      <c r="D19" s="42"/>
      <c r="E19" s="137" t="s">
        <v>9</v>
      </c>
      <c r="F19" s="138"/>
      <c r="G19" s="138"/>
      <c r="H19" s="138"/>
      <c r="I19" s="138"/>
      <c r="J19" s="138"/>
      <c r="K19" s="139"/>
      <c r="L19" s="140" t="s">
        <v>10</v>
      </c>
      <c r="M19" s="152" t="s">
        <v>11</v>
      </c>
      <c r="N19" s="139" t="s">
        <v>12</v>
      </c>
      <c r="O19" s="143"/>
    </row>
    <row r="20" spans="2:15" ht="27" customHeight="1" x14ac:dyDescent="0.2">
      <c r="B20" s="132"/>
      <c r="C20" s="135"/>
      <c r="D20" s="43" t="s">
        <v>13</v>
      </c>
      <c r="E20" s="163" t="s">
        <v>14</v>
      </c>
      <c r="F20" s="164"/>
      <c r="G20" s="165"/>
      <c r="H20" s="147" t="s">
        <v>212</v>
      </c>
      <c r="I20" s="148"/>
      <c r="J20" s="149"/>
      <c r="K20" s="150" t="s">
        <v>15</v>
      </c>
      <c r="L20" s="141"/>
      <c r="M20" s="153"/>
      <c r="N20" s="150" t="s">
        <v>16</v>
      </c>
      <c r="O20" s="150" t="s">
        <v>17</v>
      </c>
    </row>
    <row r="21" spans="2:15" ht="36.75" customHeight="1" x14ac:dyDescent="0.2">
      <c r="B21" s="133"/>
      <c r="C21" s="136"/>
      <c r="D21" s="11"/>
      <c r="E21" s="10" t="s">
        <v>18</v>
      </c>
      <c r="F21" s="10" t="s">
        <v>19</v>
      </c>
      <c r="G21" s="10" t="s">
        <v>20</v>
      </c>
      <c r="H21" s="11" t="s">
        <v>18</v>
      </c>
      <c r="I21" s="11" t="s">
        <v>19</v>
      </c>
      <c r="J21" s="11" t="s">
        <v>20</v>
      </c>
      <c r="K21" s="151"/>
      <c r="L21" s="142"/>
      <c r="M21" s="154"/>
      <c r="N21" s="151"/>
      <c r="O21" s="151"/>
    </row>
    <row r="22" spans="2:15" ht="25" customHeight="1" x14ac:dyDescent="0.2">
      <c r="B22" s="2">
        <v>1</v>
      </c>
      <c r="C22" s="12" t="s">
        <v>22</v>
      </c>
      <c r="D22" s="18" t="s">
        <v>23</v>
      </c>
      <c r="E22" s="14" t="s">
        <v>24</v>
      </c>
      <c r="F22" s="14">
        <v>20</v>
      </c>
      <c r="G22" s="15">
        <f>IFERROR(IF(C22='99_データベース'!$B$3,VLOOKUP(E22,'99_データベース'!$F$3:$H$66,3,FALSE),IF(C22='99_データベース'!$B$4,'99_データベース'!$C$4,IF(C22='99_データベース'!$B$5,'99_データベース'!$C$5,IF(C22='99_データベース'!$B$6,'99_データベース'!$C$6,IF(C22='99_データベース'!$B$7,'99_データベース'!$C$7,IF(C22='99_データベース'!$B$8,'99_データベース'!$C$8,"")))))),"")</f>
        <v>0.3306</v>
      </c>
      <c r="H22" s="14" t="s">
        <v>25</v>
      </c>
      <c r="I22" s="14">
        <v>5</v>
      </c>
      <c r="J22" s="15">
        <f>IFERROR(IF(C22='99_データベース'!$B$3,VLOOKUP(H22,'99_データベース'!$J$3:$L$83,3,FALSE),IF(C22='99_データベース'!$B$4,'99_データベース'!$C$4,IF(C22='99_データベース'!$B$5,'99_データベース'!$C$5,IF(C22='99_データベース'!$B$6,'99_データベース'!$C$6,IF(C22='99_データベース'!$B$7,'99_データベース'!$C$7,IF(C22='99_データベース'!$B$8,'99_データベース'!$C$8,"")))))),"")</f>
        <v>0.47850000000000004</v>
      </c>
      <c r="K22" s="16">
        <f>IF(F22+I22=0,"",F22+I22)</f>
        <v>25</v>
      </c>
      <c r="L22" s="17">
        <f>IFERROR(VLOOKUP(C22,'99_データベース'!$B$3:$D$8,3,FALSE),"")</f>
        <v>0.5</v>
      </c>
      <c r="M22" s="16" cm="1">
        <f t="array" ref="M22">IF(IFERROR(SUM(IF(ISERROR(N22:O22),"",N22:O22)),"")=0,"",IFERROR(SUM(IF(ISERROR(N22:O22),"",N22:O22)),""))</f>
        <v>16.5</v>
      </c>
      <c r="N22" s="16">
        <f>IF(IFERROR(ROUND(F22*G22*L22*44/12,1),"")=0,"",IFERROR(ROUND(F22*G22*L22*44/12,1),""))</f>
        <v>12.1</v>
      </c>
      <c r="O22" s="16">
        <f>IF(IFERROR(ROUND(I22*J22*L22*44/12,1),"")=0,"",IFERROR(ROUND(I22*J22*L22*44/12,1),""))</f>
        <v>4.4000000000000004</v>
      </c>
    </row>
    <row r="23" spans="2:15" ht="25" customHeight="1" thickBot="1" x14ac:dyDescent="0.25">
      <c r="B23" s="2">
        <v>2</v>
      </c>
      <c r="C23" s="12" t="s">
        <v>22</v>
      </c>
      <c r="D23" s="18" t="s">
        <v>26</v>
      </c>
      <c r="E23" s="44" t="s">
        <v>24</v>
      </c>
      <c r="F23" s="44">
        <v>10</v>
      </c>
      <c r="G23" s="25">
        <f>IFERROR(IF(C23='99_データベース'!$B$3,VLOOKUP(E23,'99_データベース'!$F$3:$H$66,3,FALSE),IF(C23='99_データベース'!$B$4,'99_データベース'!$C$4,IF(C23='99_データベース'!$B$5,'99_データベース'!$C$5,IF(C23='99_データベース'!$B$6,'99_データベース'!$C$6,IF(C23='99_データベース'!$B$7,'99_データベース'!$C$7,IF(C23='99_データベース'!$B$8,'99_データベース'!$C$8,"")))))),"")</f>
        <v>0.3306</v>
      </c>
      <c r="H23" s="14"/>
      <c r="I23" s="14"/>
      <c r="J23" s="15" t="str">
        <f>IFERROR(IF(C23='99_データベース'!$B$3,VLOOKUP(H23,'99_データベース'!$J$3:$L$83,3,FALSE),IF(C23='99_データベース'!$B$4,'99_データベース'!$C$4,IF(C23='99_データベース'!$B$5,'99_データベース'!$C$5,IF(C23='99_データベース'!$B$6,'99_データベース'!$C$6,IF(C23='99_データベース'!$B$7,'99_データベース'!$C$7,IF(C23='99_データベース'!$B$8,'99_データベース'!$C$8,"")))))),"")</f>
        <v/>
      </c>
      <c r="K23" s="16">
        <f t="shared" ref="K23:K28" si="0">IF(F23+I23=0,"",F23+I23)</f>
        <v>10</v>
      </c>
      <c r="L23" s="17">
        <f>IFERROR(VLOOKUP(C23,'99_データベース'!$B$3:$D$8,3,FALSE),"")</f>
        <v>0.5</v>
      </c>
      <c r="M23" s="16" cm="1">
        <f t="array" ref="M23">IF(IFERROR(SUM(IF(ISERROR(N23:O23),"",N23:O23)),"")=0,"",IFERROR(SUM(IF(ISERROR(N23:O23),"",N23:O23)),""))</f>
        <v>6.1</v>
      </c>
      <c r="N23" s="16">
        <f t="shared" ref="N23:N61" si="1">IF(IFERROR(ROUND(F23*G23*L23*44/12,1),"")=0,"",IFERROR(ROUND(F23*G23*L23*44/12,1),""))</f>
        <v>6.1</v>
      </c>
      <c r="O23" s="16" t="str">
        <f t="shared" ref="O23:O61" si="2">IF(IFERROR(ROUND(I23*J23*L23*44/12,1),"")=0,"",IFERROR(ROUND(I23*J23*L23*44/12,1),""))</f>
        <v/>
      </c>
    </row>
    <row r="24" spans="2:15" ht="25" customHeight="1" thickBot="1" x14ac:dyDescent="0.25">
      <c r="B24" s="2">
        <v>3</v>
      </c>
      <c r="C24" s="12" t="s">
        <v>22</v>
      </c>
      <c r="D24" s="45" t="s">
        <v>27</v>
      </c>
      <c r="E24" s="46" t="s">
        <v>28</v>
      </c>
      <c r="F24" s="47">
        <v>15</v>
      </c>
      <c r="G24" s="48">
        <f>IFERROR(IF(C24='99_データベース'!$B$3,VLOOKUP(E24,'99_データベース'!$F$3:$H$66,3,FALSE),IF(C24='99_データベース'!$B$4,'99_データベース'!$C$4,IF(C24='99_データベース'!$B$5,'99_データベース'!$C$5,IF(C24='99_データベース'!$B$6,'99_データベース'!$C$6,IF(C24='99_データベース'!$B$7,'99_データベース'!$C$7,IF(C24='99_データベース'!$B$8,'99_データベース'!$C$8,"")))))),"")</f>
        <v>0.49589999999999995</v>
      </c>
      <c r="H24" s="49"/>
      <c r="I24" s="14"/>
      <c r="J24" s="15" t="str">
        <f>IFERROR(IF(C24='99_データベース'!$B$3,VLOOKUP(H24,'99_データベース'!$J$3:$L$83,3,FALSE),IF(C24='99_データベース'!$B$4,'99_データベース'!$C$4,IF(C24='99_データベース'!$B$5,'99_データベース'!$C$5,IF(C24='99_データベース'!$B$6,'99_データベース'!$C$6,IF(C24='99_データベース'!$B$7,'99_データベース'!$C$7,IF(C24='99_データベース'!$B$8,'99_データベース'!$C$8,"")))))),"")</f>
        <v/>
      </c>
      <c r="K24" s="16">
        <f t="shared" si="0"/>
        <v>15</v>
      </c>
      <c r="L24" s="17">
        <f>IFERROR(VLOOKUP(C24,'99_データベース'!$B$3:$D$8,3,FALSE),"")</f>
        <v>0.5</v>
      </c>
      <c r="M24" s="16" cm="1">
        <f t="array" ref="M24">IF(IFERROR(SUM(IF(ISERROR(N24:O24),"",N24:O24)),"")=0,"",IFERROR(SUM(IF(ISERROR(N24:O24),"",N24:O24)),""))</f>
        <v>13.6</v>
      </c>
      <c r="N24" s="16">
        <f t="shared" si="1"/>
        <v>13.6</v>
      </c>
      <c r="O24" s="16" t="str">
        <f t="shared" si="2"/>
        <v/>
      </c>
    </row>
    <row r="25" spans="2:15" ht="25" customHeight="1" x14ac:dyDescent="0.2">
      <c r="B25" s="2">
        <v>4</v>
      </c>
      <c r="C25" s="12"/>
      <c r="D25" s="18"/>
      <c r="E25" s="50"/>
      <c r="F25" s="50"/>
      <c r="G25" s="51" t="str">
        <f>IFERROR(IF(C25='99_データベース'!$B$3,VLOOKUP(E25,'99_データベース'!$F$3:$H$66,3,FALSE),IF(C25='99_データベース'!$B$4,'99_データベース'!$C$4,IF(C25='99_データベース'!$B$5,'99_データベース'!$C$5,IF(C25='99_データベース'!$B$6,'99_データベース'!$C$6,IF(C25='99_データベース'!$B$7,'99_データベース'!$C$7,IF(C25='99_データベース'!$B$8,'99_データベース'!$C$8,"")))))),"")</f>
        <v/>
      </c>
      <c r="H25" s="14"/>
      <c r="I25" s="14"/>
      <c r="J25" s="15" t="str">
        <f>IFERROR(IF(C25='99_データベース'!$B$3,VLOOKUP(H25,'99_データベース'!$J$3:$L$83,3,FALSE),IF(C25='99_データベース'!$B$4,'99_データベース'!$C$4,IF(C25='99_データベース'!$B$5,'99_データベース'!$C$5,IF(C25='99_データベース'!$B$6,'99_データベース'!$C$6,IF(C25='99_データベース'!$B$7,'99_データベース'!$C$7,IF(C25='99_データベース'!$B$8,'99_データベース'!$C$8,"")))))),"")</f>
        <v/>
      </c>
      <c r="K25" s="16" t="str">
        <f t="shared" si="0"/>
        <v/>
      </c>
      <c r="L25" s="17" t="str">
        <f>IFERROR(VLOOKUP(C25,'99_データベース'!$B$3:$D$8,3,FALSE),"")</f>
        <v/>
      </c>
      <c r="M25" s="16" t="str" cm="1">
        <f t="array" ref="M25">IF(IFERROR(SUM(IF(ISERROR(N25:O25),"",N25:O25)),"")=0,"",IFERROR(SUM(IF(ISERROR(N25:O25),"",N25:O25)),""))</f>
        <v/>
      </c>
      <c r="N25" s="16" t="str">
        <f t="shared" si="1"/>
        <v/>
      </c>
      <c r="O25" s="16" t="str">
        <f t="shared" si="2"/>
        <v/>
      </c>
    </row>
    <row r="26" spans="2:15" ht="25" customHeight="1" x14ac:dyDescent="0.2">
      <c r="B26" s="2">
        <v>5</v>
      </c>
      <c r="C26" s="12"/>
      <c r="D26" s="18"/>
      <c r="E26" s="14"/>
      <c r="F26" s="14"/>
      <c r="G26" s="15" t="str">
        <f>IFERROR(IF(C26='99_データベース'!$B$3,VLOOKUP(E26,'99_データベース'!$F$3:$H$66,3,FALSE),IF(C26='99_データベース'!$B$4,'99_データベース'!$C$4,IF(C26='99_データベース'!$B$5,'99_データベース'!$C$5,IF(C26='99_データベース'!$B$6,'99_データベース'!$C$6,IF(C26='99_データベース'!$B$7,'99_データベース'!$C$7,IF(C26='99_データベース'!$B$8,'99_データベース'!$C$8,"")))))),"")</f>
        <v/>
      </c>
      <c r="H26" s="14"/>
      <c r="I26" s="14"/>
      <c r="J26" s="15" t="str">
        <f>IFERROR(IF(C26='99_データベース'!$B$3,VLOOKUP(H26,'99_データベース'!$J$3:$L$83,3,FALSE),IF(C26='99_データベース'!$B$4,'99_データベース'!$C$4,IF(C26='99_データベース'!$B$5,'99_データベース'!$C$5,IF(C26='99_データベース'!$B$6,'99_データベース'!$C$6,IF(C26='99_データベース'!$B$7,'99_データベース'!$C$7,IF(C26='99_データベース'!$B$8,'99_データベース'!$C$8,"")))))),"")</f>
        <v/>
      </c>
      <c r="K26" s="16" t="str">
        <f t="shared" si="0"/>
        <v/>
      </c>
      <c r="L26" s="17" t="str">
        <f>IFERROR(VLOOKUP(C26,'99_データベース'!$B$3:$D$8,3,FALSE),"")</f>
        <v/>
      </c>
      <c r="M26" s="16" t="str" cm="1">
        <f t="array" ref="M26">IF(IFERROR(SUM(IF(ISERROR(N26:O26),"",N26:O26)),"")=0,"",IFERROR(SUM(IF(ISERROR(N26:O26),"",N26:O26)),""))</f>
        <v/>
      </c>
      <c r="N26" s="16" t="str">
        <f t="shared" si="1"/>
        <v/>
      </c>
      <c r="O26" s="16" t="str">
        <f t="shared" si="2"/>
        <v/>
      </c>
    </row>
    <row r="27" spans="2:15" ht="25" customHeight="1" x14ac:dyDescent="0.2">
      <c r="B27" s="2">
        <v>6</v>
      </c>
      <c r="C27" s="12"/>
      <c r="D27" s="18"/>
      <c r="E27" s="14"/>
      <c r="F27" s="14"/>
      <c r="G27" s="15" t="str">
        <f>IFERROR(IF(C27='99_データベース'!$B$3,VLOOKUP(E27,'99_データベース'!$F$3:$H$66,3,FALSE),IF(C27='99_データベース'!$B$4,'99_データベース'!$C$4,IF(C27='99_データベース'!$B$5,'99_データベース'!$C$5,IF(C27='99_データベース'!$B$6,'99_データベース'!$C$6,IF(C27='99_データベース'!$B$7,'99_データベース'!$C$7,IF(C27='99_データベース'!$B$8,'99_データベース'!$C$8,"")))))),"")</f>
        <v/>
      </c>
      <c r="H27" s="14"/>
      <c r="I27" s="14"/>
      <c r="J27" s="15" t="str">
        <f>IFERROR(IF(C27='99_データベース'!$B$3,VLOOKUP(H27,'99_データベース'!$J$3:$L$83,3,FALSE),IF(C27='99_データベース'!$B$4,'99_データベース'!$C$4,IF(C27='99_データベース'!$B$5,'99_データベース'!$C$5,IF(C27='99_データベース'!$B$6,'99_データベース'!$C$6,IF(C27='99_データベース'!$B$7,'99_データベース'!$C$7,IF(C27='99_データベース'!$B$8,'99_データベース'!$C$8,"")))))),"")</f>
        <v/>
      </c>
      <c r="K27" s="16" t="str">
        <f t="shared" si="0"/>
        <v/>
      </c>
      <c r="L27" s="17" t="str">
        <f>IFERROR(VLOOKUP(C27,'99_データベース'!$B$3:$D$8,3,FALSE),"")</f>
        <v/>
      </c>
      <c r="M27" s="16" t="str" cm="1">
        <f t="array" ref="M27">IF(IFERROR(SUM(IF(ISERROR(N27:O27),"",N27:O27)),"")=0,"",IFERROR(SUM(IF(ISERROR(N27:O27),"",N27:O27)),""))</f>
        <v/>
      </c>
      <c r="N27" s="16" t="str">
        <f t="shared" si="1"/>
        <v/>
      </c>
      <c r="O27" s="16" t="str">
        <f t="shared" si="2"/>
        <v/>
      </c>
    </row>
    <row r="28" spans="2:15" ht="25" customHeight="1" thickBot="1" x14ac:dyDescent="0.25">
      <c r="B28" s="2">
        <v>7</v>
      </c>
      <c r="C28" s="12"/>
      <c r="D28" s="18"/>
      <c r="E28" s="14"/>
      <c r="F28" s="14"/>
      <c r="G28" s="15" t="str">
        <f>IFERROR(IF(C28='99_データベース'!$B$3,VLOOKUP(E28,'99_データベース'!$F$3:$H$66,3,FALSE),IF(C28='99_データベース'!$B$4,'99_データベース'!$C$4,IF(C28='99_データベース'!$B$5,'99_データベース'!$C$5,IF(C28='99_データベース'!$B$6,'99_データベース'!$C$6,IF(C28='99_データベース'!$B$7,'99_データベース'!$C$7,IF(C28='99_データベース'!$B$8,'99_データベース'!$C$8,"")))))),"")</f>
        <v/>
      </c>
      <c r="H28" s="44"/>
      <c r="I28" s="44"/>
      <c r="J28" s="25" t="str">
        <f>IFERROR(IF(C28='99_データベース'!$B$3,VLOOKUP(H28,'99_データベース'!$J$3:$L$83,3,FALSE),IF(C28='99_データベース'!$B$4,'99_データベース'!$C$4,IF(C28='99_データベース'!$B$5,'99_データベース'!$C$5,IF(C28='99_データベース'!$B$6,'99_データベース'!$C$6,IF(C28='99_データベース'!$B$7,'99_データベース'!$C$7,IF(C28='99_データベース'!$B$8,'99_データベース'!$C$8,"")))))),"")</f>
        <v/>
      </c>
      <c r="K28" s="16" t="str">
        <f t="shared" si="0"/>
        <v/>
      </c>
      <c r="L28" s="17" t="str">
        <f>IFERROR(VLOOKUP(C28,'99_データベース'!$B$3:$D$8,3,FALSE),"")</f>
        <v/>
      </c>
      <c r="M28" s="16" t="str" cm="1">
        <f t="array" ref="M28">IF(IFERROR(SUM(IF(ISERROR(N28:O28),"",N28:O28)),"")=0,"",IFERROR(SUM(IF(ISERROR(N28:O28),"",N28:O28)),""))</f>
        <v/>
      </c>
      <c r="N28" s="16" t="str">
        <f t="shared" si="1"/>
        <v/>
      </c>
      <c r="O28" s="16" t="str">
        <f t="shared" si="2"/>
        <v/>
      </c>
    </row>
    <row r="29" spans="2:15" ht="25" customHeight="1" thickBot="1" x14ac:dyDescent="0.25">
      <c r="B29" s="2">
        <v>8</v>
      </c>
      <c r="C29" s="12" t="s">
        <v>22</v>
      </c>
      <c r="D29" s="18" t="s">
        <v>29</v>
      </c>
      <c r="E29" s="14"/>
      <c r="F29" s="14"/>
      <c r="G29" s="15" t="str">
        <f>IFERROR(IF(C29='99_データベース'!$B$3,VLOOKUP(E29,'99_データベース'!$F$3:$H$66,3,FALSE),IF(C29='99_データベース'!$B$4,'99_データベース'!$C$4,IF(C29='99_データベース'!$B$5,'99_データベース'!$C$5,IF(C29='99_データベース'!$B$6,'99_データベース'!$C$6,IF(C29='99_データベース'!$B$7,'99_データベース'!$C$7,IF(C29='99_データベース'!$B$8,'99_データベース'!$C$8,"")))))),"")</f>
        <v/>
      </c>
      <c r="H29" s="46" t="s">
        <v>30</v>
      </c>
      <c r="I29" s="47">
        <v>15</v>
      </c>
      <c r="J29" s="52" t="s">
        <v>31</v>
      </c>
      <c r="K29" s="53">
        <f>IF(F29+I29=0,"",F29+I29)</f>
        <v>15</v>
      </c>
      <c r="L29" s="17">
        <f>IFERROR(VLOOKUP(C29,'99_データベース'!$B$3:$D$8,3,FALSE),"")</f>
        <v>0.5</v>
      </c>
      <c r="M29" s="16" t="str" cm="1">
        <f t="array" ref="M29">IF(IFERROR(SUM(IF(ISERROR(N29:O29),"",N29:O29)),"")=0,"",IFERROR(SUM(IF(ISERROR(N29:O29),"",N29:O29)),""))</f>
        <v/>
      </c>
      <c r="N29" s="16" t="str">
        <f t="shared" si="1"/>
        <v/>
      </c>
      <c r="O29" s="16" t="str">
        <f t="shared" si="2"/>
        <v/>
      </c>
    </row>
    <row r="30" spans="2:15" ht="25" customHeight="1" x14ac:dyDescent="0.2">
      <c r="B30" s="2">
        <v>9</v>
      </c>
      <c r="C30" s="12"/>
      <c r="D30" s="18"/>
      <c r="E30" s="14"/>
      <c r="F30" s="14"/>
      <c r="G30" s="15" t="str">
        <f>IFERROR(IF(C30='99_データベース'!$B$3,VLOOKUP(E30,'99_データベース'!$F$3:$H$66,3,FALSE),IF(C30='99_データベース'!$B$4,'99_データベース'!$C$4,IF(C30='99_データベース'!$B$5,'99_データベース'!$C$5,IF(C30='99_データベース'!$B$6,'99_データベース'!$C$6,IF(C30='99_データベース'!$B$7,'99_データベース'!$C$7,IF(C30='99_データベース'!$B$8,'99_データベース'!$C$8,"")))))),"")</f>
        <v/>
      </c>
      <c r="H30" s="50"/>
      <c r="I30" s="50"/>
      <c r="J30" s="51" t="str">
        <f>IFERROR(IF(C30='99_データベース'!$B$3,VLOOKUP(H30,'99_データベース'!$J$3:$L$83,3,FALSE),IF(C30='99_データベース'!$B$4,'99_データベース'!$C$4,IF(C30='99_データベース'!$B$5,'99_データベース'!$C$5,IF(C30='99_データベース'!$B$6,'99_データベース'!$C$6,IF(C30='99_データベース'!$B$7,'99_データベース'!$C$7,IF(C30='99_データベース'!$B$8,'99_データベース'!$C$8,"")))))),"")</f>
        <v/>
      </c>
      <c r="K30" s="16" t="str">
        <f t="shared" ref="K30:K61" si="3">IF(F30+I30=0,"",F30+I30)</f>
        <v/>
      </c>
      <c r="L30" s="17" t="str">
        <f>IFERROR(VLOOKUP(C30,'99_データベース'!$B$3:$D$8,3,FALSE),"")</f>
        <v/>
      </c>
      <c r="M30" s="16" t="str" cm="1">
        <f t="array" ref="M30">IF(IFERROR(SUM(IF(ISERROR(N30:O30),"",N30:O30)),"")=0,"",IFERROR(SUM(IF(ISERROR(N30:O30),"",N30:O30)),""))</f>
        <v/>
      </c>
      <c r="N30" s="16" t="str">
        <f t="shared" si="1"/>
        <v/>
      </c>
      <c r="O30" s="16" t="str">
        <f t="shared" si="2"/>
        <v/>
      </c>
    </row>
    <row r="31" spans="2:15" ht="25" customHeight="1" x14ac:dyDescent="0.2">
      <c r="B31" s="2">
        <v>10</v>
      </c>
      <c r="C31" s="12"/>
      <c r="D31" s="18"/>
      <c r="E31" s="44"/>
      <c r="F31" s="14"/>
      <c r="G31" s="15" t="str">
        <f>IFERROR(IF(C31='99_データベース'!$B$3,VLOOKUP(E31,'99_データベース'!$F$3:$H$66,3,FALSE),IF(C31='99_データベース'!$B$4,'99_データベース'!$C$4,IF(C31='99_データベース'!$B$5,'99_データベース'!$C$5,IF(C31='99_データベース'!$B$6,'99_データベース'!$C$6,IF(C31='99_データベース'!$B$7,'99_データベース'!$C$7,IF(C31='99_データベース'!$B$8,'99_データベース'!$C$8,"")))))),"")</f>
        <v/>
      </c>
      <c r="H31" s="14"/>
      <c r="I31" s="14"/>
      <c r="J31" s="15" t="str">
        <f>IFERROR(IF(C31='99_データベース'!$B$3,VLOOKUP(H31,'99_データベース'!$J$3:$L$83,3,FALSE),IF(C31='99_データベース'!$B$4,'99_データベース'!$C$4,IF(C31='99_データベース'!$B$5,'99_データベース'!$C$5,IF(C31='99_データベース'!$B$6,'99_データベース'!$C$6,IF(C31='99_データベース'!$B$7,'99_データベース'!$C$7,IF(C31='99_データベース'!$B$8,'99_データベース'!$C$8,"")))))),"")</f>
        <v/>
      </c>
      <c r="K31" s="16" t="str">
        <f t="shared" si="3"/>
        <v/>
      </c>
      <c r="L31" s="17" t="str">
        <f>IFERROR(VLOOKUP(C31,'99_データベース'!$B$3:$D$8,3,FALSE),"")</f>
        <v/>
      </c>
      <c r="M31" s="16" t="str" cm="1">
        <f t="array" ref="M31">IF(IFERROR(SUM(IF(ISERROR(N31:O31),"",N31:O31)),"")=0,"",IFERROR(SUM(IF(ISERROR(N31:O31),"",N31:O31)),""))</f>
        <v/>
      </c>
      <c r="N31" s="16" t="str">
        <f t="shared" si="1"/>
        <v/>
      </c>
      <c r="O31" s="16" t="str">
        <f t="shared" si="2"/>
        <v/>
      </c>
    </row>
    <row r="32" spans="2:15" ht="25" customHeight="1" x14ac:dyDescent="0.2">
      <c r="B32" s="2">
        <v>11</v>
      </c>
      <c r="C32" s="54"/>
      <c r="D32" s="55"/>
      <c r="E32" s="56"/>
      <c r="F32" s="49"/>
      <c r="G32" s="15" t="str">
        <f>IFERROR(IF(C32='99_データベース'!$B$3,VLOOKUP(E32,'99_データベース'!$F$3:$H$66,3,FALSE),IF(C32='99_データベース'!$B$4,'99_データベース'!$C$4,IF(C32='99_データベース'!$B$5,'99_データベース'!$C$5,IF(C32='99_データベース'!$B$6,'99_データベース'!$C$6,IF(C32='99_データベース'!$B$7,'99_データベース'!$C$7,IF(C32='99_データベース'!$B$8,'99_データベース'!$C$8,"")))))),"")</f>
        <v/>
      </c>
      <c r="H32" s="14"/>
      <c r="I32" s="14"/>
      <c r="J32" s="15" t="str">
        <f>IFERROR(IF(C32='99_データベース'!$B$3,VLOOKUP(H32,'99_データベース'!$J$3:$L$83,3,FALSE),IF(C32='99_データベース'!$B$4,'99_データベース'!$C$4,IF(C32='99_データベース'!$B$5,'99_データベース'!$C$5,IF(C32='99_データベース'!$B$6,'99_データベース'!$C$6,IF(C32='99_データベース'!$B$7,'99_データベース'!$C$7,IF(C32='99_データベース'!$B$8,'99_データベース'!$C$8,"")))))),"")</f>
        <v/>
      </c>
      <c r="K32" s="16" t="str">
        <f t="shared" si="3"/>
        <v/>
      </c>
      <c r="L32" s="17" t="str">
        <f>IFERROR(VLOOKUP(C32,'99_データベース'!$B$3:$D$8,3,FALSE),"")</f>
        <v/>
      </c>
      <c r="M32" s="16" t="str" cm="1">
        <f t="array" ref="M32">IF(IFERROR(SUM(IF(ISERROR(N32:O32),"",N32:O32)),"")=0,"",IFERROR(SUM(IF(ISERROR(N32:O32),"",N32:O32)),""))</f>
        <v/>
      </c>
      <c r="N32" s="16" t="str">
        <f t="shared" si="1"/>
        <v/>
      </c>
      <c r="O32" s="16" t="str">
        <f t="shared" si="2"/>
        <v/>
      </c>
    </row>
    <row r="33" spans="2:15" ht="38.25" customHeight="1" thickBot="1" x14ac:dyDescent="0.25">
      <c r="B33" s="4">
        <v>12</v>
      </c>
      <c r="C33" s="57" t="s">
        <v>22</v>
      </c>
      <c r="D33" s="58" t="s">
        <v>32</v>
      </c>
      <c r="E33" s="59" t="s">
        <v>33</v>
      </c>
      <c r="F33" s="60">
        <v>15</v>
      </c>
      <c r="G33" s="15">
        <f>IFERROR(IF(C33='99_データベース'!$B$3,VLOOKUP(E33,'99_データベース'!$F$3:$H$66,3,FALSE),IF(C33='99_データベース'!$B$4,'99_データベース'!$C$4,IF(C33='99_データベース'!$B$5,'99_データベース'!$C$5,IF(C33='99_データベース'!$B$6,'99_データベース'!$C$6,IF(C33='99_データベース'!$B$7,'99_データベース'!$C$7,IF(C33='99_データベース'!$B$8,'99_データベース'!$C$8,"")))))),"")</f>
        <v>0.3306</v>
      </c>
      <c r="H33" s="14" t="s">
        <v>25</v>
      </c>
      <c r="I33" s="14">
        <v>5</v>
      </c>
      <c r="J33" s="15">
        <f>IFERROR(IF(C33='99_データベース'!$B$3,VLOOKUP(H33,'99_データベース'!$J$3:$L$83,3,FALSE),IF(C33='99_データベース'!$B$4,'99_データベース'!$C$4,IF(C33='99_データベース'!$B$5,'99_データベース'!$C$5,IF(C33='99_データベース'!$B$6,'99_データベース'!$C$6,IF(C33='99_データベース'!$B$7,'99_データベース'!$C$7,IF(C33='99_データベース'!$B$8,'99_データベース'!$C$8,"")))))),"")</f>
        <v>0.47850000000000004</v>
      </c>
      <c r="K33" s="16">
        <f t="shared" si="3"/>
        <v>20</v>
      </c>
      <c r="L33" s="17">
        <f>IFERROR(VLOOKUP(C33,'99_データベース'!$B$3:$D$8,3,FALSE),"")</f>
        <v>0.5</v>
      </c>
      <c r="M33" s="16" cm="1">
        <f t="array" ref="M33">IF(IFERROR(SUM(IF(ISERROR(N33:O33),"",N33:O33)),"")=0,"",IFERROR(SUM(IF(ISERROR(N33:O33),"",N33:O33)),""))</f>
        <v>13.5</v>
      </c>
      <c r="N33" s="16">
        <f t="shared" si="1"/>
        <v>9.1</v>
      </c>
      <c r="O33" s="16">
        <f t="shared" si="2"/>
        <v>4.4000000000000004</v>
      </c>
    </row>
    <row r="34" spans="2:15" ht="42" customHeight="1" x14ac:dyDescent="0.2">
      <c r="B34" s="4">
        <v>13</v>
      </c>
      <c r="C34" s="61" t="s">
        <v>22</v>
      </c>
      <c r="D34" s="62" t="s">
        <v>34</v>
      </c>
      <c r="E34" s="63" t="s">
        <v>33</v>
      </c>
      <c r="F34" s="64">
        <v>15</v>
      </c>
      <c r="G34" s="15">
        <f>IFERROR(IF(C34='99_データベース'!$B$3,VLOOKUP(E34,'99_データベース'!$F$3:$H$66,3,FALSE),IF(C34='99_データベース'!$B$4,'99_データベース'!$C$4,IF(C34='99_データベース'!$B$5,'99_データベース'!$C$5,IF(C34='99_データベース'!$B$6,'99_データベース'!$C$6,IF(C34='99_データベース'!$B$7,'99_データベース'!$C$7,IF(C34='99_データベース'!$B$8,'99_データベース'!$C$8,"")))))),"")</f>
        <v>0.3306</v>
      </c>
      <c r="H34" s="14"/>
      <c r="I34" s="14"/>
      <c r="J34" s="15" t="str">
        <f>IFERROR(IF(C34='99_データベース'!$B$3,VLOOKUP(H34,'99_データベース'!$J$3:$L$83,3,FALSE),IF(C34='99_データベース'!$B$4,'99_データベース'!$C$4,IF(C34='99_データベース'!$B$5,'99_データベース'!$C$5,IF(C34='99_データベース'!$B$6,'99_データベース'!$C$6,IF(C34='99_データベース'!$B$7,'99_データベース'!$C$7,IF(C34='99_データベース'!$B$8,'99_データベース'!$C$8,"")))))),"")</f>
        <v/>
      </c>
      <c r="K34" s="16">
        <f t="shared" si="3"/>
        <v>15</v>
      </c>
      <c r="L34" s="17">
        <f>IFERROR(VLOOKUP(C34,'99_データベース'!$B$3:$D$8,3,FALSE),"")</f>
        <v>0.5</v>
      </c>
      <c r="M34" s="16" cm="1">
        <f t="array" ref="M34">IF(IFERROR(SUM(IF(ISERROR(N34:O34),"",N34:O34)),"")=0,"",IFERROR(SUM(IF(ISERROR(N34:O34),"",N34:O34)),""))</f>
        <v>9.1</v>
      </c>
      <c r="N34" s="16">
        <f t="shared" si="1"/>
        <v>9.1</v>
      </c>
      <c r="O34" s="16" t="str">
        <f t="shared" si="2"/>
        <v/>
      </c>
    </row>
    <row r="35" spans="2:15" ht="42.75" customHeight="1" thickBot="1" x14ac:dyDescent="0.25">
      <c r="B35" s="4">
        <v>14</v>
      </c>
      <c r="C35" s="65" t="s">
        <v>22</v>
      </c>
      <c r="D35" s="66" t="s">
        <v>35</v>
      </c>
      <c r="E35" s="67" t="s">
        <v>36</v>
      </c>
      <c r="F35" s="68">
        <v>5</v>
      </c>
      <c r="G35" s="15">
        <f>IFERROR(IF(C35='99_データベース'!$B$3,VLOOKUP(E35,'99_データベース'!$F$3:$H$66,3,FALSE),IF(C35='99_データベース'!$B$4,'99_データベース'!$C$4,IF(C35='99_データベース'!$B$5,'99_データベース'!$C$5,IF(C35='99_データベース'!$B$6,'99_データベース'!$C$6,IF(C35='99_データベース'!$B$7,'99_データベース'!$C$7,IF(C35='99_データベース'!$B$8,'99_データベース'!$C$8,"")))))),"")</f>
        <v>0.435</v>
      </c>
      <c r="H35" s="14"/>
      <c r="I35" s="14"/>
      <c r="J35" s="15" t="str">
        <f>IFERROR(IF(C35='99_データベース'!$B$3,VLOOKUP(H35,'99_データベース'!$J$3:$L$83,3,FALSE),IF(C35='99_データベース'!$B$4,'99_データベース'!$C$4,IF(C35='99_データベース'!$B$5,'99_データベース'!$C$5,IF(C35='99_データベース'!$B$6,'99_データベース'!$C$6,IF(C35='99_データベース'!$B$7,'99_データベース'!$C$7,IF(C35='99_データベース'!$B$8,'99_データベース'!$C$8,"")))))),"")</f>
        <v/>
      </c>
      <c r="K35" s="16">
        <f t="shared" si="3"/>
        <v>5</v>
      </c>
      <c r="L35" s="17">
        <f>IFERROR(VLOOKUP(C35,'99_データベース'!$B$3:$D$8,3,FALSE),"")</f>
        <v>0.5</v>
      </c>
      <c r="M35" s="16" cm="1">
        <f t="array" ref="M35">IF(IFERROR(SUM(IF(ISERROR(N35:O35),"",N35:O35)),"")=0,"",IFERROR(SUM(IF(ISERROR(N35:O35),"",N35:O35)),""))</f>
        <v>4</v>
      </c>
      <c r="N35" s="16">
        <f t="shared" si="1"/>
        <v>4</v>
      </c>
      <c r="O35" s="16" t="str">
        <f t="shared" si="2"/>
        <v/>
      </c>
    </row>
    <row r="36" spans="2:15" ht="25" customHeight="1" x14ac:dyDescent="0.2">
      <c r="B36" s="4">
        <v>15</v>
      </c>
      <c r="C36" s="69"/>
      <c r="D36" s="70"/>
      <c r="E36" s="71"/>
      <c r="F36" s="72"/>
      <c r="G36" s="15" t="str">
        <f>IFERROR(IF(C36='99_データベース'!$B$3,VLOOKUP(E36,'99_データベース'!$F$3:$H$66,3,FALSE),IF(C36='99_データベース'!$B$4,'99_データベース'!$C$4,IF(C36='99_データベース'!$B$5,'99_データベース'!$C$5,IF(C36='99_データベース'!$B$6,'99_データベース'!$C$6,IF(C36='99_データベース'!$B$7,'99_データベース'!$C$7,IF(C36='99_データベース'!$B$8,'99_データベース'!$C$8,"")))))),"")</f>
        <v/>
      </c>
      <c r="H36" s="14"/>
      <c r="I36" s="14"/>
      <c r="J36" s="15" t="str">
        <f>IFERROR(IF(C36='99_データベース'!$B$3,VLOOKUP(H36,'99_データベース'!$J$3:$L$83,3,FALSE),IF(C36='99_データベース'!$B$4,'99_データベース'!$C$4,IF(C36='99_データベース'!$B$5,'99_データベース'!$C$5,IF(C36='99_データベース'!$B$6,'99_データベース'!$C$6,IF(C36='99_データベース'!$B$7,'99_データベース'!$C$7,IF(C36='99_データベース'!$B$8,'99_データベース'!$C$8,"")))))),"")</f>
        <v/>
      </c>
      <c r="K36" s="16" t="str">
        <f t="shared" si="3"/>
        <v/>
      </c>
      <c r="L36" s="17" t="str">
        <f>IFERROR(VLOOKUP(C36,'99_データベース'!$B$3:$D$8,3,FALSE),"")</f>
        <v/>
      </c>
      <c r="M36" s="16" t="str" cm="1">
        <f t="array" ref="M36">IF(IFERROR(SUM(IF(ISERROR(N36:O36),"",N36:O36)),"")=0,"",IFERROR(SUM(IF(ISERROR(N36:O36),"",N36:O36)),""))</f>
        <v/>
      </c>
      <c r="N36" s="16" t="str">
        <f t="shared" si="1"/>
        <v/>
      </c>
      <c r="O36" s="16" t="str">
        <f t="shared" si="2"/>
        <v/>
      </c>
    </row>
    <row r="37" spans="2:15" ht="25" customHeight="1" x14ac:dyDescent="0.2">
      <c r="B37" s="4">
        <v>16</v>
      </c>
      <c r="C37" s="73"/>
      <c r="D37" s="74"/>
      <c r="E37" s="56"/>
      <c r="F37" s="49"/>
      <c r="G37" s="15" t="str">
        <f>IFERROR(IF(C37='99_データベース'!$B$3,VLOOKUP(E37,'99_データベース'!$F$3:$H$66,3,FALSE),IF(C37='99_データベース'!$B$4,'99_データベース'!$C$4,IF(C37='99_データベース'!$B$5,'99_データベース'!$C$5,IF(C37='99_データベース'!$B$6,'99_データベース'!$C$6,IF(C37='99_データベース'!$B$7,'99_データベース'!$C$7,IF(C37='99_データベース'!$B$8,'99_データベース'!$C$8,"")))))),"")</f>
        <v/>
      </c>
      <c r="H37" s="14"/>
      <c r="I37" s="14"/>
      <c r="J37" s="15" t="str">
        <f>IFERROR(IF(C37='99_データベース'!$B$3,VLOOKUP(H37,'99_データベース'!$J$3:$L$83,3,FALSE),IF(C37='99_データベース'!$B$4,'99_データベース'!$C$4,IF(C37='99_データベース'!$B$5,'99_データベース'!$C$5,IF(C37='99_データベース'!$B$6,'99_データベース'!$C$6,IF(C37='99_データベース'!$B$7,'99_データベース'!$C$7,IF(C37='99_データベース'!$B$8,'99_データベース'!$C$8,"")))))),"")</f>
        <v/>
      </c>
      <c r="K37" s="16" t="str">
        <f t="shared" si="3"/>
        <v/>
      </c>
      <c r="L37" s="17" t="str">
        <f>IFERROR(VLOOKUP(C37,'99_データベース'!$B$3:$D$8,3,FALSE),"")</f>
        <v/>
      </c>
      <c r="M37" s="16" t="str" cm="1">
        <f t="array" ref="M37">IF(IFERROR(SUM(IF(ISERROR(N37:O37),"",N37:O37)),"")=0,"",IFERROR(SUM(IF(ISERROR(N37:O37),"",N37:O37)),""))</f>
        <v/>
      </c>
      <c r="N37" s="16" t="str">
        <f t="shared" si="1"/>
        <v/>
      </c>
      <c r="O37" s="16" t="str">
        <f t="shared" si="2"/>
        <v/>
      </c>
    </row>
    <row r="38" spans="2:15" ht="25" customHeight="1" thickBot="1" x14ac:dyDescent="0.25">
      <c r="B38" s="2">
        <v>17</v>
      </c>
      <c r="C38" s="75"/>
      <c r="D38" s="76"/>
      <c r="E38" s="77"/>
      <c r="F38" s="44"/>
      <c r="G38" s="25" t="str">
        <f>IFERROR(IF(C38='99_データベース'!$B$3,VLOOKUP(E38,'99_データベース'!$F$3:$H$66,3,FALSE),IF(C38='99_データベース'!$B$4,'99_データベース'!$C$4,IF(C38='99_データベース'!$B$5,'99_データベース'!$C$5,IF(C38='99_データベース'!$B$6,'99_データベース'!$C$6,IF(C38='99_データベース'!$B$7,'99_データベース'!$C$7,IF(C38='99_データベース'!$B$8,'99_データベース'!$C$8,"")))))),"")</f>
        <v/>
      </c>
      <c r="H38" s="14"/>
      <c r="I38" s="14"/>
      <c r="J38" s="15" t="str">
        <f>IFERROR(IF(C38='99_データベース'!$B$3,VLOOKUP(H38,'99_データベース'!$J$3:$L$83,3,FALSE),IF(C38='99_データベース'!$B$4,'99_データベース'!$C$4,IF(C38='99_データベース'!$B$5,'99_データベース'!$C$5,IF(C38='99_データベース'!$B$6,'99_データベース'!$C$6,IF(C38='99_データベース'!$B$7,'99_データベース'!$C$7,IF(C38='99_データベース'!$B$8,'99_データベース'!$C$8,"")))))),"")</f>
        <v/>
      </c>
      <c r="K38" s="16" t="str">
        <f t="shared" si="3"/>
        <v/>
      </c>
      <c r="L38" s="17" t="str">
        <f>IFERROR(VLOOKUP(C38,'99_データベース'!$B$3:$D$8,3,FALSE),"")</f>
        <v/>
      </c>
      <c r="M38" s="16" t="str" cm="1">
        <f t="array" ref="M38">IF(IFERROR(SUM(IF(ISERROR(N38:O38),"",N38:O38)),"")=0,"",IFERROR(SUM(IF(ISERROR(N38:O38),"",N38:O38)),""))</f>
        <v/>
      </c>
      <c r="N38" s="16" t="str">
        <f t="shared" si="1"/>
        <v/>
      </c>
      <c r="O38" s="16" t="str">
        <f t="shared" si="2"/>
        <v/>
      </c>
    </row>
    <row r="39" spans="2:15" ht="25" customHeight="1" thickBot="1" x14ac:dyDescent="0.25">
      <c r="B39" s="2">
        <v>18</v>
      </c>
      <c r="C39" s="12" t="s">
        <v>37</v>
      </c>
      <c r="D39" s="45" t="s">
        <v>38</v>
      </c>
      <c r="E39" s="46" t="s">
        <v>39</v>
      </c>
      <c r="F39" s="47">
        <v>15</v>
      </c>
      <c r="G39" s="48">
        <f>IFERROR(IF(C39='99_データベース'!$B$3,VLOOKUP(E39,'99_データベース'!$F$3:$H$66,3,FALSE),IF(C39='99_データベース'!$B$4,'99_データベース'!$C$4,IF(C39='99_データベース'!$B$5,'99_データベース'!$C$5,IF(C39='99_データベース'!$B$6,'99_データベース'!$C$6,IF(C39='99_データベース'!$B$7,'99_データベース'!$C$7,IF(C39='99_データベース'!$B$8,'99_データベース'!$C$8,"")))))),"")</f>
        <v>0.54200000000000004</v>
      </c>
      <c r="H39" s="49"/>
      <c r="I39" s="14"/>
      <c r="J39" s="15">
        <f>IFERROR(IF(C39='99_データベース'!$B$3,VLOOKUP(H39,'99_データベース'!$J$3:$L$83,3,FALSE),IF(C39='99_データベース'!$B$4,'99_データベース'!$C$4,IF(C39='99_データベース'!$B$5,'99_データベース'!$C$5,IF(C39='99_データベース'!$B$6,'99_データベース'!$C$6,IF(C39='99_データベース'!$B$7,'99_データベース'!$C$7,IF(C39='99_データベース'!$B$8,'99_データベース'!$C$8,"")))))),"")</f>
        <v>0.54200000000000004</v>
      </c>
      <c r="K39" s="16">
        <f t="shared" si="3"/>
        <v>15</v>
      </c>
      <c r="L39" s="17">
        <f>IFERROR(VLOOKUP(C39,'99_データベース'!$B$3:$D$8,3,FALSE),"")</f>
        <v>0.49299999999999999</v>
      </c>
      <c r="M39" s="16" cm="1">
        <f t="array" ref="M39">IF(IFERROR(SUM(IF(ISERROR(N39:O39),"",N39:O39)),"")=0,"",IFERROR(SUM(IF(ISERROR(N39:O39),"",N39:O39)),""))</f>
        <v>14.7</v>
      </c>
      <c r="N39" s="16">
        <f t="shared" si="1"/>
        <v>14.7</v>
      </c>
      <c r="O39" s="16" t="str">
        <f t="shared" si="2"/>
        <v/>
      </c>
    </row>
    <row r="40" spans="2:15" ht="25" customHeight="1" x14ac:dyDescent="0.2">
      <c r="B40" s="2">
        <v>19</v>
      </c>
      <c r="C40" s="12"/>
      <c r="D40" s="18"/>
      <c r="E40" s="50"/>
      <c r="F40" s="50"/>
      <c r="G40" s="51" t="str">
        <f>IFERROR(IF(C40='99_データベース'!$B$3,VLOOKUP(E40,'99_データベース'!$F$3:$H$66,3,FALSE),IF(C40='99_データベース'!$B$4,'99_データベース'!$C$4,IF(C40='99_データベース'!$B$5,'99_データベース'!$C$5,IF(C40='99_データベース'!$B$6,'99_データベース'!$C$6,IF(C40='99_データベース'!$B$7,'99_データベース'!$C$7,IF(C40='99_データベース'!$B$8,'99_データベース'!$C$8,"")))))),"")</f>
        <v/>
      </c>
      <c r="H40" s="14"/>
      <c r="I40" s="14"/>
      <c r="J40" s="15" t="str">
        <f>IFERROR(IF(C40='99_データベース'!$B$3,VLOOKUP(H40,'99_データベース'!$J$3:$L$83,3,FALSE),IF(C40='99_データベース'!$B$4,'99_データベース'!$C$4,IF(C40='99_データベース'!$B$5,'99_データベース'!$C$5,IF(C40='99_データベース'!$B$6,'99_データベース'!$C$6,IF(C40='99_データベース'!$B$7,'99_データベース'!$C$7,IF(C40='99_データベース'!$B$8,'99_データベース'!$C$8,"")))))),"")</f>
        <v/>
      </c>
      <c r="K40" s="16" t="str">
        <f t="shared" si="3"/>
        <v/>
      </c>
      <c r="L40" s="17" t="str">
        <f>IFERROR(VLOOKUP(C40,'99_データベース'!$B$3:$D$8,3,FALSE),"")</f>
        <v/>
      </c>
      <c r="M40" s="16" t="str" cm="1">
        <f t="array" ref="M40">IF(IFERROR(SUM(IF(ISERROR(N40:O40),"",N40:O40)),"")=0,"",IFERROR(SUM(IF(ISERROR(N40:O40),"",N40:O40)),""))</f>
        <v/>
      </c>
      <c r="N40" s="16" t="str">
        <f t="shared" si="1"/>
        <v/>
      </c>
      <c r="O40" s="16" t="str">
        <f t="shared" si="2"/>
        <v/>
      </c>
    </row>
    <row r="41" spans="2:15" ht="25" customHeight="1" x14ac:dyDescent="0.2">
      <c r="B41" s="2">
        <v>20</v>
      </c>
      <c r="C41" s="12"/>
      <c r="D41" s="18"/>
      <c r="E41" s="14"/>
      <c r="F41" s="14"/>
      <c r="G41" s="15" t="str">
        <f>IFERROR(IF(C41='99_データベース'!$B$3,VLOOKUP(E41,'99_データベース'!$F$3:$H$66,3,FALSE),IF(C41='99_データベース'!$B$4,'99_データベース'!$C$4,IF(C41='99_データベース'!$B$5,'99_データベース'!$C$5,IF(C41='99_データベース'!$B$6,'99_データベース'!$C$6,IF(C41='99_データベース'!$B$7,'99_データベース'!$C$7,IF(C41='99_データベース'!$B$8,'99_データベース'!$C$8,"")))))),"")</f>
        <v/>
      </c>
      <c r="H41" s="14"/>
      <c r="I41" s="14"/>
      <c r="J41" s="15" t="str">
        <f>IFERROR(IF(C41='99_データベース'!$B$3,VLOOKUP(H41,'99_データベース'!$J$3:$L$83,3,FALSE),IF(C41='99_データベース'!$B$4,'99_データベース'!$C$4,IF(C41='99_データベース'!$B$5,'99_データベース'!$C$5,IF(C41='99_データベース'!$B$6,'99_データベース'!$C$6,IF(C41='99_データベース'!$B$7,'99_データベース'!$C$7,IF(C41='99_データベース'!$B$8,'99_データベース'!$C$8,"")))))),"")</f>
        <v/>
      </c>
      <c r="K41" s="16" t="str">
        <f t="shared" si="3"/>
        <v/>
      </c>
      <c r="L41" s="17" t="str">
        <f>IFERROR(VLOOKUP(C41,'99_データベース'!$B$3:$D$8,3,FALSE),"")</f>
        <v/>
      </c>
      <c r="M41" s="16" t="str" cm="1">
        <f t="array" ref="M41">IF(IFERROR(SUM(IF(ISERROR(N41:O41),"",N41:O41)),"")=0,"",IFERROR(SUM(IF(ISERROR(N41:O41),"",N41:O41)),""))</f>
        <v/>
      </c>
      <c r="N41" s="16" t="str">
        <f t="shared" si="1"/>
        <v/>
      </c>
      <c r="O41" s="16" t="str">
        <f t="shared" si="2"/>
        <v/>
      </c>
    </row>
    <row r="42" spans="2:15" ht="25" customHeight="1" thickBot="1" x14ac:dyDescent="0.25">
      <c r="B42" s="2">
        <v>21</v>
      </c>
      <c r="C42" s="12"/>
      <c r="D42" s="78"/>
      <c r="E42" s="44"/>
      <c r="F42" s="44"/>
      <c r="G42" s="25" t="str">
        <f>IFERROR(IF(C42='99_データベース'!$B$3,VLOOKUP(E42,'99_データベース'!$F$3:$H$66,3,FALSE),IF(C42='99_データベース'!$B$4,'99_データベース'!$C$4,IF(C42='99_データベース'!$B$5,'99_データベース'!$C$5,IF(C42='99_データベース'!$B$6,'99_データベース'!$C$6,IF(C42='99_データベース'!$B$7,'99_データベース'!$C$7,IF(C42='99_データベース'!$B$8,'99_データベース'!$C$8,"")))))),"")</f>
        <v/>
      </c>
      <c r="H42" s="44"/>
      <c r="I42" s="44"/>
      <c r="J42" s="15" t="str">
        <f>IFERROR(IF(C42='99_データベース'!$B$3,VLOOKUP(H42,'99_データベース'!$J$3:$L$83,3,FALSE),IF(C42='99_データベース'!$B$4,'99_データベース'!$C$4,IF(C42='99_データベース'!$B$5,'99_データベース'!$C$5,IF(C42='99_データベース'!$B$6,'99_データベース'!$C$6,IF(C42='99_データベース'!$B$7,'99_データベース'!$C$7,IF(C42='99_データベース'!$B$8,'99_データベース'!$C$8,"")))))),"")</f>
        <v/>
      </c>
      <c r="K42" s="16" t="str">
        <f t="shared" si="3"/>
        <v/>
      </c>
      <c r="L42" s="17" t="str">
        <f>IFERROR(VLOOKUP(C42,'99_データベース'!$B$3:$D$8,3,FALSE),"")</f>
        <v/>
      </c>
      <c r="M42" s="16" t="str" cm="1">
        <f t="array" ref="M42">IF(IFERROR(SUM(IF(ISERROR(N42:O42),"",N42:O42)),"")=0,"",IFERROR(SUM(IF(ISERROR(N42:O42),"",N42:O42)),""))</f>
        <v/>
      </c>
      <c r="N42" s="16" t="str">
        <f t="shared" si="1"/>
        <v/>
      </c>
      <c r="O42" s="16" t="str">
        <f t="shared" si="2"/>
        <v/>
      </c>
    </row>
    <row r="43" spans="2:15" ht="25" customHeight="1" x14ac:dyDescent="0.2">
      <c r="B43" s="2">
        <v>22</v>
      </c>
      <c r="C43" s="12" t="s">
        <v>37</v>
      </c>
      <c r="D43" s="79" t="s">
        <v>40</v>
      </c>
      <c r="E43" s="80" t="s">
        <v>33</v>
      </c>
      <c r="F43" s="81">
        <v>5</v>
      </c>
      <c r="G43" s="82">
        <f>IFERROR(IF(C43='99_データベース'!$B$3,VLOOKUP(E43,'99_データベース'!$F$3:$H$66,3,FALSE),IF(C43='99_データベース'!$B$4,'99_データベース'!$C$4,IF(C43='99_データベース'!$B$5,'99_データベース'!$C$5,IF(C43='99_データベース'!$B$6,'99_データベース'!$C$6,IF(C43='99_データベース'!$B$7,'99_データベース'!$C$7,IF(C43='99_データベース'!$B$8,'99_データベース'!$C$8,"")))))),"")</f>
        <v>0.54200000000000004</v>
      </c>
      <c r="H43" s="81" t="s">
        <v>41</v>
      </c>
      <c r="I43" s="83">
        <v>5</v>
      </c>
      <c r="J43" s="15">
        <f>IFERROR(IF(C43='99_データベース'!$B$3,VLOOKUP(H43,'99_データベース'!$J$3:$L$83,3,FALSE),IF(C43='99_データベース'!$B$4,'99_データベース'!$C$4,IF(C43='99_データベース'!$B$5,'99_データベース'!$C$5,IF(C43='99_データベース'!$B$6,'99_データベース'!$C$6,IF(C43='99_データベース'!$B$7,'99_データベース'!$C$7,IF(C43='99_データベース'!$B$8,'99_データベース'!$C$8,"")))))),"")</f>
        <v>0.54200000000000004</v>
      </c>
      <c r="K43" s="16">
        <f t="shared" si="3"/>
        <v>10</v>
      </c>
      <c r="L43" s="17">
        <f>IFERROR(VLOOKUP(C43,'99_データベース'!$B$3:$D$8,3,FALSE),"")</f>
        <v>0.49299999999999999</v>
      </c>
      <c r="M43" s="16" cm="1">
        <f t="array" ref="M43">IF(IFERROR(SUM(IF(ISERROR(N43:O43),"",N43:O43)),"")=0,"",IFERROR(SUM(IF(ISERROR(N43:O43),"",N43:O43)),""))</f>
        <v>9.8000000000000007</v>
      </c>
      <c r="N43" s="16">
        <f t="shared" si="1"/>
        <v>4.9000000000000004</v>
      </c>
      <c r="O43" s="16">
        <f t="shared" si="2"/>
        <v>4.9000000000000004</v>
      </c>
    </row>
    <row r="44" spans="2:15" ht="25" customHeight="1" thickBot="1" x14ac:dyDescent="0.25">
      <c r="B44" s="2">
        <v>23</v>
      </c>
      <c r="C44" s="12" t="s">
        <v>53</v>
      </c>
      <c r="D44" s="84" t="s">
        <v>43</v>
      </c>
      <c r="E44" s="85" t="s">
        <v>41</v>
      </c>
      <c r="F44" s="86">
        <v>3.5</v>
      </c>
      <c r="G44" s="87">
        <f>IFERROR(IF(C44='99_データベース'!$B$3,VLOOKUP(E44,'99_データベース'!$F$3:$H$66,3,FALSE),IF(C44='99_データベース'!$B$4,'99_データベース'!$C$4,IF(C44='99_データベース'!$B$5,'99_データベース'!$C$5,IF(C44='99_データベース'!$B$6,'99_データベース'!$C$6,IF(C44='99_データベース'!$B$7,'99_データベース'!$C$7,IF(C44='99_データベース'!$B$8,'99_データベース'!$C$8,"")))))),"")</f>
        <v>0.59599999999999997</v>
      </c>
      <c r="H44" s="86" t="s">
        <v>41</v>
      </c>
      <c r="I44" s="88">
        <v>2.5</v>
      </c>
      <c r="J44" s="15">
        <f>IFERROR(IF(C44='99_データベース'!$B$3,VLOOKUP(H44,'99_データベース'!$J$3:$L$83,3,FALSE),IF(C44='99_データベース'!$B$4,'99_データベース'!$C$4,IF(C44='99_データベース'!$B$5,'99_データベース'!$C$5,IF(C44='99_データベース'!$B$6,'99_データベース'!$C$6,IF(C44='99_データベース'!$B$7,'99_データベース'!$C$7,IF(C44='99_データベース'!$B$8,'99_データベース'!$C$8,"")))))),"")</f>
        <v>0.59599999999999997</v>
      </c>
      <c r="K44" s="16">
        <f t="shared" si="3"/>
        <v>6</v>
      </c>
      <c r="L44" s="17">
        <f>IFERROR(VLOOKUP(C44,'99_データベース'!$B$3:$D$8,3,FALSE),"")</f>
        <v>0.45100000000000001</v>
      </c>
      <c r="M44" s="16" cm="1">
        <f t="array" ref="M44">IF(IFERROR(SUM(IF(ISERROR(N44:O44),"",N44:O44)),"")=0,"",IFERROR(SUM(IF(ISERROR(N44:O44),"",N44:O44)),""))</f>
        <v>5.9</v>
      </c>
      <c r="N44" s="16">
        <f t="shared" si="1"/>
        <v>3.4</v>
      </c>
      <c r="O44" s="16">
        <f t="shared" si="2"/>
        <v>2.5</v>
      </c>
    </row>
    <row r="45" spans="2:15" ht="25" customHeight="1" x14ac:dyDescent="0.2">
      <c r="B45" s="2">
        <v>24</v>
      </c>
      <c r="C45" s="12"/>
      <c r="D45" s="76"/>
      <c r="E45" s="50"/>
      <c r="F45" s="50"/>
      <c r="G45" s="51" t="str">
        <f>IFERROR(IF(C45='99_データベース'!$B$3,VLOOKUP(E45,'99_データベース'!$F$3:$H$66,3,FALSE),IF(C45='99_データベース'!$B$4,'99_データベース'!$C$4,IF(C45='99_データベース'!$B$5,'99_データベース'!$C$5,IF(C45='99_データベース'!$B$6,'99_データベース'!$C$6,IF(C45='99_データベース'!$B$7,'99_データベース'!$C$7,IF(C45='99_データベース'!$B$8,'99_データベース'!$C$8,"")))))),"")</f>
        <v/>
      </c>
      <c r="H45" s="50"/>
      <c r="I45" s="50"/>
      <c r="J45" s="15" t="str">
        <f>IFERROR(IF(C45='99_データベース'!$B$3,VLOOKUP(H45,'99_データベース'!$J$3:$L$83,3,FALSE),IF(C45='99_データベース'!$B$4,'99_データベース'!$C$4,IF(C45='99_データベース'!$B$5,'99_データベース'!$C$5,IF(C45='99_データベース'!$B$6,'99_データベース'!$C$6,IF(C45='99_データベース'!$B$7,'99_データベース'!$C$7,IF(C45='99_データベース'!$B$8,'99_データベース'!$C$8,"")))))),"")</f>
        <v/>
      </c>
      <c r="K45" s="16" t="str">
        <f t="shared" si="3"/>
        <v/>
      </c>
      <c r="L45" s="17" t="str">
        <f>IFERROR(VLOOKUP(C45,'99_データベース'!$B$3:$D$8,3,FALSE),"")</f>
        <v/>
      </c>
      <c r="M45" s="16" t="str" cm="1">
        <f t="array" ref="M45">IF(IFERROR(SUM(IF(ISERROR(N45:O45),"",N45:O45)),"")=0,"",IFERROR(SUM(IF(ISERROR(N45:O45),"",N45:O45)),""))</f>
        <v/>
      </c>
      <c r="N45" s="16" t="str">
        <f t="shared" si="1"/>
        <v/>
      </c>
      <c r="O45" s="16" t="str">
        <f t="shared" si="2"/>
        <v/>
      </c>
    </row>
    <row r="46" spans="2:15" ht="25" customHeight="1" x14ac:dyDescent="0.2">
      <c r="B46" s="2">
        <v>25</v>
      </c>
      <c r="C46" s="12"/>
      <c r="D46" s="18"/>
      <c r="E46" s="14"/>
      <c r="F46" s="14"/>
      <c r="G46" s="15" t="str">
        <f>IFERROR(IF(C46='99_データベース'!$B$3,VLOOKUP(E46,'99_データベース'!$F$3:$H$66,3,FALSE),IF(C46='99_データベース'!$B$4,'99_データベース'!$C$4,IF(C46='99_データベース'!$B$5,'99_データベース'!$C$5,IF(C46='99_データベース'!$B$6,'99_データベース'!$C$6,IF(C46='99_データベース'!$B$7,'99_データベース'!$C$7,IF(C46='99_データベース'!$B$8,'99_データベース'!$C$8,"")))))),"")</f>
        <v/>
      </c>
      <c r="H46" s="14"/>
      <c r="I46" s="14"/>
      <c r="J46" s="15" t="str">
        <f>IFERROR(IF(C46='99_データベース'!$B$3,VLOOKUP(H46,'99_データベース'!$J$3:$L$83,3,FALSE),IF(C46='99_データベース'!$B$4,'99_データベース'!$C$4,IF(C46='99_データベース'!$B$5,'99_データベース'!$C$5,IF(C46='99_データベース'!$B$6,'99_データベース'!$C$6,IF(C46='99_データベース'!$B$7,'99_データベース'!$C$7,IF(C46='99_データベース'!$B$8,'99_データベース'!$C$8,"")))))),"")</f>
        <v/>
      </c>
      <c r="K46" s="16" t="str">
        <f t="shared" si="3"/>
        <v/>
      </c>
      <c r="L46" s="17" t="str">
        <f>IFERROR(VLOOKUP(C46,'99_データベース'!$B$3:$D$8,3,FALSE),"")</f>
        <v/>
      </c>
      <c r="M46" s="16" t="str" cm="1">
        <f t="array" ref="M46">IF(IFERROR(SUM(IF(ISERROR(N46:O46),"",N46:O46)),"")=0,"",IFERROR(SUM(IF(ISERROR(N46:O46),"",N46:O46)),""))</f>
        <v/>
      </c>
      <c r="N46" s="16" t="str">
        <f t="shared" si="1"/>
        <v/>
      </c>
      <c r="O46" s="16" t="str">
        <f t="shared" si="2"/>
        <v/>
      </c>
    </row>
    <row r="47" spans="2:15" ht="25" customHeight="1" x14ac:dyDescent="0.2">
      <c r="B47" s="2">
        <v>26</v>
      </c>
      <c r="C47" s="12"/>
      <c r="D47" s="18"/>
      <c r="E47" s="14"/>
      <c r="F47" s="14"/>
      <c r="G47" s="15" t="str">
        <f>IFERROR(IF(C47='99_データベース'!$B$3,VLOOKUP(E47,'99_データベース'!$F$3:$H$66,3,FALSE),IF(C47='99_データベース'!$B$4,'99_データベース'!$C$4,IF(C47='99_データベース'!$B$5,'99_データベース'!$C$5,IF(C47='99_データベース'!$B$6,'99_データベース'!$C$6,IF(C47='99_データベース'!$B$7,'99_データベース'!$C$7,IF(C47='99_データベース'!$B$8,'99_データベース'!$C$8,"")))))),"")</f>
        <v/>
      </c>
      <c r="H47" s="14"/>
      <c r="I47" s="14"/>
      <c r="J47" s="15" t="str">
        <f>IFERROR(IF(C47='99_データベース'!$B$3,VLOOKUP(H47,'99_データベース'!$J$3:$L$83,3,FALSE),IF(C47='99_データベース'!$B$4,'99_データベース'!$C$4,IF(C47='99_データベース'!$B$5,'99_データベース'!$C$5,IF(C47='99_データベース'!$B$6,'99_データベース'!$C$6,IF(C47='99_データベース'!$B$7,'99_データベース'!$C$7,IF(C47='99_データベース'!$B$8,'99_データベース'!$C$8,"")))))),"")</f>
        <v/>
      </c>
      <c r="K47" s="16" t="str">
        <f t="shared" si="3"/>
        <v/>
      </c>
      <c r="L47" s="17" t="str">
        <f>IFERROR(VLOOKUP(C47,'99_データベース'!$B$3:$D$8,3,FALSE),"")</f>
        <v/>
      </c>
      <c r="M47" s="16" t="str" cm="1">
        <f t="array" ref="M47">IF(IFERROR(SUM(IF(ISERROR(N47:O47),"",N47:O47)),"")=0,"",IFERROR(SUM(IF(ISERROR(N47:O47),"",N47:O47)),""))</f>
        <v/>
      </c>
      <c r="N47" s="16" t="str">
        <f t="shared" si="1"/>
        <v/>
      </c>
      <c r="O47" s="16" t="str">
        <f t="shared" si="2"/>
        <v/>
      </c>
    </row>
    <row r="48" spans="2:15" ht="25" customHeight="1" thickBot="1" x14ac:dyDescent="0.25">
      <c r="B48" s="2">
        <v>27</v>
      </c>
      <c r="C48" s="12"/>
      <c r="D48" s="18"/>
      <c r="E48" s="14"/>
      <c r="F48" s="14"/>
      <c r="G48" s="15" t="str">
        <f>IFERROR(IF(C48='99_データベース'!$B$3,VLOOKUP(E48,'99_データベース'!$F$3:$H$66,3,FALSE),IF(C48='99_データベース'!$B$4,'99_データベース'!$C$4,IF(C48='99_データベース'!$B$5,'99_データベース'!$C$5,IF(C48='99_データベース'!$B$6,'99_データベース'!$C$6,IF(C48='99_データベース'!$B$7,'99_データベース'!$C$7,IF(C48='99_データベース'!$B$8,'99_データベース'!$C$8,"")))))),"")</f>
        <v/>
      </c>
      <c r="H48" s="44"/>
      <c r="I48" s="44"/>
      <c r="J48" s="25" t="str">
        <f>IFERROR(IF(C48='99_データベース'!$B$3,VLOOKUP(H48,'99_データベース'!$J$3:$L$83,3,FALSE),IF(C48='99_データベース'!$B$4,'99_データベース'!$C$4,IF(C48='99_データベース'!$B$5,'99_データベース'!$C$5,IF(C48='99_データベース'!$B$6,'99_データベース'!$C$6,IF(C48='99_データベース'!$B$7,'99_データベース'!$C$7,IF(C48='99_データベース'!$B$8,'99_データベース'!$C$8,"")))))),"")</f>
        <v/>
      </c>
      <c r="K48" s="16" t="str">
        <f t="shared" si="3"/>
        <v/>
      </c>
      <c r="L48" s="17" t="str">
        <f>IFERROR(VLOOKUP(C48,'99_データベース'!$B$3:$D$8,3,FALSE),"")</f>
        <v/>
      </c>
      <c r="M48" s="16" t="str" cm="1">
        <f t="array" ref="M48">IF(IFERROR(SUM(IF(ISERROR(N48:O48),"",N48:O48)),"")=0,"",IFERROR(SUM(IF(ISERROR(N48:O48),"",N48:O48)),""))</f>
        <v/>
      </c>
      <c r="N48" s="16" t="str">
        <f t="shared" si="1"/>
        <v/>
      </c>
      <c r="O48" s="16" t="str">
        <f t="shared" si="2"/>
        <v/>
      </c>
    </row>
    <row r="49" spans="2:15" ht="25" customHeight="1" thickBot="1" x14ac:dyDescent="0.25">
      <c r="B49" s="2">
        <v>28</v>
      </c>
      <c r="C49" s="12" t="s">
        <v>53</v>
      </c>
      <c r="D49" s="18" t="s">
        <v>213</v>
      </c>
      <c r="E49" s="14"/>
      <c r="F49" s="14"/>
      <c r="G49" s="115">
        <f>IFERROR(IF(C49='99_データベース'!$B$3,VLOOKUP(E49,'99_データベース'!$F$3:$H$66,3,FALSE),IF(C49='99_データベース'!$B$4,'99_データベース'!$C$4,IF(C49='99_データベース'!$B$5,'99_データベース'!$C$5,IF(C49='99_データベース'!$B$6,'99_データベース'!$C$6,IF(C49='99_データベース'!$B$7,'99_データベース'!$C$7,IF(C49='99_データベース'!$B$8,'99_データベース'!$C$8,"")))))),"")</f>
        <v>0.59599999999999997</v>
      </c>
      <c r="H49" s="46" t="s">
        <v>41</v>
      </c>
      <c r="I49" s="47">
        <v>5</v>
      </c>
      <c r="J49" s="48">
        <f>IFERROR(IF(C49='99_データベース'!$B$3,VLOOKUP(H49,'99_データベース'!$J$3:$L$83,3,FALSE),IF(C49='99_データベース'!$B$4,'99_データベース'!$C$4,IF(C49='99_データベース'!$B$5,'99_データベース'!$C$5,IF(C49='99_データベース'!$B$6,'99_データベース'!$C$6,IF(C49='99_データベース'!$B$7,'99_データベース'!$C$7,IF(C49='99_データベース'!$B$8,'99_データベース'!$C$8,"")))))),"")</f>
        <v>0.59599999999999997</v>
      </c>
      <c r="K49" s="53">
        <f t="shared" si="3"/>
        <v>5</v>
      </c>
      <c r="L49" s="17">
        <f>IFERROR(VLOOKUP(C49,'99_データベース'!$B$3:$D$8,3,FALSE),"")</f>
        <v>0.45100000000000001</v>
      </c>
      <c r="M49" s="16" cm="1">
        <f t="array" ref="M49">IF(IFERROR(SUM(IF(ISERROR(N49:O49),"",N49:O49)),"")=0,"",IFERROR(SUM(IF(ISERROR(N49:O49),"",N49:O49)),""))</f>
        <v>4.9000000000000004</v>
      </c>
      <c r="N49" s="16" t="str">
        <f t="shared" si="1"/>
        <v/>
      </c>
      <c r="O49" s="16">
        <f t="shared" si="2"/>
        <v>4.9000000000000004</v>
      </c>
    </row>
    <row r="50" spans="2:15" ht="25" customHeight="1" x14ac:dyDescent="0.2">
      <c r="B50" s="2">
        <v>29</v>
      </c>
      <c r="C50" s="12"/>
      <c r="D50" s="18"/>
      <c r="E50" s="14"/>
      <c r="F50" s="14"/>
      <c r="G50" s="15" t="str">
        <f>IFERROR(IF(C50='99_データベース'!$B$3,VLOOKUP(E50,'99_データベース'!$F$3:$H$66,3,FALSE),IF(C50='99_データベース'!$B$4,'99_データベース'!$C$4,IF(C50='99_データベース'!$B$5,'99_データベース'!$C$5,IF(C50='99_データベース'!$B$6,'99_データベース'!$C$6,IF(C50='99_データベース'!$B$7,'99_データベース'!$C$7,IF(C50='99_データベース'!$B$8,'99_データベース'!$C$8,"")))))),"")</f>
        <v/>
      </c>
      <c r="H50" s="50"/>
      <c r="I50" s="50"/>
      <c r="J50" s="51" t="str">
        <f>IFERROR(IF(C50='99_データベース'!$B$3,VLOOKUP(H50,'99_データベース'!$J$3:$L$83,3,FALSE),IF(C50='99_データベース'!$B$4,'99_データベース'!$C$4,IF(C50='99_データベース'!$B$5,'99_データベース'!$C$5,IF(C50='99_データベース'!$B$6,'99_データベース'!$C$6,IF(C50='99_データベース'!$B$7,'99_データベース'!$C$7,IF(C50='99_データベース'!$B$8,'99_データベース'!$C$8,"")))))),"")</f>
        <v/>
      </c>
      <c r="K50" s="16" t="str">
        <f t="shared" si="3"/>
        <v/>
      </c>
      <c r="L50" s="17" t="str">
        <f>IFERROR(VLOOKUP(C50,'99_データベース'!$B$3:$D$8,3,FALSE),"")</f>
        <v/>
      </c>
      <c r="M50" s="16" t="str" cm="1">
        <f t="array" ref="M50">IF(IFERROR(SUM(IF(ISERROR(N50:O50),"",N50:O50)),"")=0,"",IFERROR(SUM(IF(ISERROR(N50:O50),"",N50:O50)),""))</f>
        <v/>
      </c>
      <c r="N50" s="16" t="str">
        <f t="shared" si="1"/>
        <v/>
      </c>
      <c r="O50" s="16" t="str">
        <f t="shared" si="2"/>
        <v/>
      </c>
    </row>
    <row r="51" spans="2:15" ht="25" customHeight="1" x14ac:dyDescent="0.2">
      <c r="B51" s="2">
        <v>30</v>
      </c>
      <c r="C51" s="12"/>
      <c r="D51" s="18"/>
      <c r="E51" s="14"/>
      <c r="F51" s="14"/>
      <c r="G51" s="15" t="str">
        <f>IFERROR(IF(C51='99_データベース'!$B$3,VLOOKUP(E51,'99_データベース'!$F$3:$H$66,3,FALSE),IF(C51='99_データベース'!$B$4,'99_データベース'!$C$4,IF(C51='99_データベース'!$B$5,'99_データベース'!$C$5,IF(C51='99_データベース'!$B$6,'99_データベース'!$C$6,IF(C51='99_データベース'!$B$7,'99_データベース'!$C$7,IF(C51='99_データベース'!$B$8,'99_データベース'!$C$8,"")))))),"")</f>
        <v/>
      </c>
      <c r="H51" s="14"/>
      <c r="I51" s="14"/>
      <c r="J51" s="15" t="str">
        <f>IFERROR(IF(C51='99_データベース'!$B$3,VLOOKUP(H51,'99_データベース'!$J$3:$L$83,3,FALSE),IF(C51='99_データベース'!$B$4,'99_データベース'!$C$4,IF(C51='99_データベース'!$B$5,'99_データベース'!$C$5,IF(C51='99_データベース'!$B$6,'99_データベース'!$C$6,IF(C51='99_データベース'!$B$7,'99_データベース'!$C$7,IF(C51='99_データベース'!$B$8,'99_データベース'!$C$8,"")))))),"")</f>
        <v/>
      </c>
      <c r="K51" s="16" t="str">
        <f t="shared" si="3"/>
        <v/>
      </c>
      <c r="L51" s="17" t="str">
        <f>IFERROR(VLOOKUP(C51,'99_データベース'!$B$3:$D$8,3,FALSE),"")</f>
        <v/>
      </c>
      <c r="M51" s="16" t="str" cm="1">
        <f t="array" ref="M51">IF(IFERROR(SUM(IF(ISERROR(N51:O51),"",N51:O51)),"")=0,"",IFERROR(SUM(IF(ISERROR(N51:O51),"",N51:O51)),""))</f>
        <v/>
      </c>
      <c r="N51" s="16" t="str">
        <f t="shared" si="1"/>
        <v/>
      </c>
      <c r="O51" s="16" t="str">
        <f t="shared" si="2"/>
        <v/>
      </c>
    </row>
    <row r="52" spans="2:15" ht="25" customHeight="1" x14ac:dyDescent="0.2">
      <c r="B52" s="2">
        <v>31</v>
      </c>
      <c r="C52" s="12"/>
      <c r="D52" s="18"/>
      <c r="E52" s="14"/>
      <c r="F52" s="14"/>
      <c r="G52" s="15" t="str">
        <f>IFERROR(IF(C52='99_データベース'!$B$3,VLOOKUP(E52,'99_データベース'!$F$3:$H$66,3,FALSE),IF(C52='99_データベース'!$B$4,'99_データベース'!$C$4,IF(C52='99_データベース'!$B$5,'99_データベース'!$C$5,IF(C52='99_データベース'!$B$6,'99_データベース'!$C$6,IF(C52='99_データベース'!$B$7,'99_データベース'!$C$7,IF(C52='99_データベース'!$B$8,'99_データベース'!$C$8,"")))))),"")</f>
        <v/>
      </c>
      <c r="H52" s="14"/>
      <c r="I52" s="14"/>
      <c r="J52" s="15" t="str">
        <f>IFERROR(IF(C52='99_データベース'!$B$3,VLOOKUP(H52,'99_データベース'!$J$3:$L$83,3,FALSE),IF(C52='99_データベース'!$B$4,'99_データベース'!$C$4,IF(C52='99_データベース'!$B$5,'99_データベース'!$C$5,IF(C52='99_データベース'!$B$6,'99_データベース'!$C$6,IF(C52='99_データベース'!$B$7,'99_データベース'!$C$7,IF(C52='99_データベース'!$B$8,'99_データベース'!$C$8,"")))))),"")</f>
        <v/>
      </c>
      <c r="K52" s="16" t="str">
        <f t="shared" si="3"/>
        <v/>
      </c>
      <c r="L52" s="17" t="str">
        <f>IFERROR(VLOOKUP(C52,'99_データベース'!$B$3:$D$8,3,FALSE),"")</f>
        <v/>
      </c>
      <c r="M52" s="16" t="str" cm="1">
        <f t="array" ref="M52">IF(IFERROR(SUM(IF(ISERROR(N52:O52),"",N52:O52)),"")=0,"",IFERROR(SUM(IF(ISERROR(N52:O52),"",N52:O52)),""))</f>
        <v/>
      </c>
      <c r="N52" s="16" t="str">
        <f t="shared" si="1"/>
        <v/>
      </c>
      <c r="O52" s="16" t="str">
        <f t="shared" si="2"/>
        <v/>
      </c>
    </row>
    <row r="53" spans="2:15" ht="25" customHeight="1" x14ac:dyDescent="0.2">
      <c r="B53" s="2">
        <v>32</v>
      </c>
      <c r="C53" s="19"/>
      <c r="D53" s="18"/>
      <c r="E53" s="14"/>
      <c r="F53" s="14"/>
      <c r="G53" s="15" t="str">
        <f>IFERROR(IF(C53='99_データベース'!$B$3,VLOOKUP(E53,'99_データベース'!$F$3:$H$66,3,FALSE),IF(C53='99_データベース'!$B$4,'99_データベース'!$C$4,IF(C53='99_データベース'!$B$5,'99_データベース'!$C$5,IF(C53='99_データベース'!$B$6,'99_データベース'!$C$6,IF(C53='99_データベース'!$B$7,'99_データベース'!$C$7,IF(C53='99_データベース'!$B$8,'99_データベース'!$C$8,"")))))),"")</f>
        <v/>
      </c>
      <c r="H53" s="14"/>
      <c r="I53" s="14"/>
      <c r="J53" s="15" t="str">
        <f>IFERROR(IF(C53='99_データベース'!$B$3,VLOOKUP(H53,'99_データベース'!$J$3:$L$83,3,FALSE),IF(C53='99_データベース'!$B$4,'99_データベース'!$C$4,IF(C53='99_データベース'!$B$5,'99_データベース'!$C$5,IF(C53='99_データベース'!$B$6,'99_データベース'!$C$6,IF(C53='99_データベース'!$B$7,'99_データベース'!$C$7,IF(C53='99_データベース'!$B$8,'99_データベース'!$C$8,"")))))),"")</f>
        <v/>
      </c>
      <c r="K53" s="16" t="str">
        <f t="shared" si="3"/>
        <v/>
      </c>
      <c r="L53" s="17" t="str">
        <f>IFERROR(VLOOKUP(C53,'99_データベース'!$B$3:$D$8,3,FALSE),"")</f>
        <v/>
      </c>
      <c r="M53" s="16" t="str" cm="1">
        <f t="array" ref="M53">IF(IFERROR(SUM(IF(ISERROR(N53:O53),"",N53:O53)),"")=0,"",IFERROR(SUM(IF(ISERROR(N53:O53),"",N53:O53)),""))</f>
        <v/>
      </c>
      <c r="N53" s="16" t="str">
        <f t="shared" si="1"/>
        <v/>
      </c>
      <c r="O53" s="16" t="str">
        <f t="shared" si="2"/>
        <v/>
      </c>
    </row>
    <row r="54" spans="2:15" ht="25" customHeight="1" x14ac:dyDescent="0.2">
      <c r="B54" s="2">
        <v>33</v>
      </c>
      <c r="C54" s="19"/>
      <c r="D54" s="18"/>
      <c r="E54" s="14"/>
      <c r="F54" s="14"/>
      <c r="G54" s="15" t="str">
        <f>IFERROR(IF(C54='99_データベース'!$B$3,VLOOKUP(E54,'99_データベース'!$F$3:$H$66,3,FALSE),IF(C54='99_データベース'!$B$4,'99_データベース'!$C$4,IF(C54='99_データベース'!$B$5,'99_データベース'!$C$5,IF(C54='99_データベース'!$B$6,'99_データベース'!$C$6,IF(C54='99_データベース'!$B$7,'99_データベース'!$C$7,IF(C54='99_データベース'!$B$8,'99_データベース'!$C$8,"")))))),"")</f>
        <v/>
      </c>
      <c r="H54" s="14"/>
      <c r="I54" s="14"/>
      <c r="J54" s="15" t="str">
        <f>IFERROR(IF(C54='99_データベース'!$B$3,VLOOKUP(H54,'99_データベース'!$J$3:$L$83,3,FALSE),IF(C54='99_データベース'!$B$4,'99_データベース'!$C$4,IF(C54='99_データベース'!$B$5,'99_データベース'!$C$5,IF(C54='99_データベース'!$B$6,'99_データベース'!$C$6,IF(C54='99_データベース'!$B$7,'99_データベース'!$C$7,IF(C54='99_データベース'!$B$8,'99_データベース'!$C$8,"")))))),"")</f>
        <v/>
      </c>
      <c r="K54" s="16" t="str">
        <f t="shared" si="3"/>
        <v/>
      </c>
      <c r="L54" s="17" t="str">
        <f>IFERROR(VLOOKUP(C54,'99_データベース'!$B$3:$D$8,3,FALSE),"")</f>
        <v/>
      </c>
      <c r="M54" s="16" t="str" cm="1">
        <f t="array" ref="M54">IF(IFERROR(SUM(IF(ISERROR(N54:O54),"",N54:O54)),"")=0,"",IFERROR(SUM(IF(ISERROR(N54:O54),"",N54:O54)),""))</f>
        <v/>
      </c>
      <c r="N54" s="16" t="str">
        <f t="shared" si="1"/>
        <v/>
      </c>
      <c r="O54" s="16" t="str">
        <f t="shared" si="2"/>
        <v/>
      </c>
    </row>
    <row r="55" spans="2:15" ht="25" customHeight="1" x14ac:dyDescent="0.2">
      <c r="B55" s="2">
        <v>34</v>
      </c>
      <c r="C55" s="19"/>
      <c r="D55" s="18"/>
      <c r="E55" s="14"/>
      <c r="F55" s="14"/>
      <c r="G55" s="15" t="str">
        <f>IFERROR(IF(C55='99_データベース'!$B$3,VLOOKUP(E55,'99_データベース'!$F$3:$H$66,3,FALSE),IF(C55='99_データベース'!$B$4,'99_データベース'!$C$4,IF(C55='99_データベース'!$B$5,'99_データベース'!$C$5,IF(C55='99_データベース'!$B$6,'99_データベース'!$C$6,IF(C55='99_データベース'!$B$7,'99_データベース'!$C$7,IF(C55='99_データベース'!$B$8,'99_データベース'!$C$8,"")))))),"")</f>
        <v/>
      </c>
      <c r="H55" s="14"/>
      <c r="I55" s="14"/>
      <c r="J55" s="15" t="str">
        <f>IFERROR(IF(C55='99_データベース'!$B$3,VLOOKUP(H55,'99_データベース'!$J$3:$L$83,3,FALSE),IF(C55='99_データベース'!$B$4,'99_データベース'!$C$4,IF(C55='99_データベース'!$B$5,'99_データベース'!$C$5,IF(C55='99_データベース'!$B$6,'99_データベース'!$C$6,IF(C55='99_データベース'!$B$7,'99_データベース'!$C$7,IF(C55='99_データベース'!$B$8,'99_データベース'!$C$8,"")))))),"")</f>
        <v/>
      </c>
      <c r="K55" s="16" t="str">
        <f t="shared" si="3"/>
        <v/>
      </c>
      <c r="L55" s="17" t="str">
        <f>IFERROR(VLOOKUP(C55,'99_データベース'!$B$3:$D$8,3,FALSE),"")</f>
        <v/>
      </c>
      <c r="M55" s="16" t="str" cm="1">
        <f t="array" ref="M55">IF(IFERROR(SUM(IF(ISERROR(N55:O55),"",N55:O55)),"")=0,"",IFERROR(SUM(IF(ISERROR(N55:O55),"",N55:O55)),""))</f>
        <v/>
      </c>
      <c r="N55" s="16" t="str">
        <f t="shared" si="1"/>
        <v/>
      </c>
      <c r="O55" s="16" t="str">
        <f t="shared" si="2"/>
        <v/>
      </c>
    </row>
    <row r="56" spans="2:15" ht="25" customHeight="1" x14ac:dyDescent="0.2">
      <c r="B56" s="2">
        <v>35</v>
      </c>
      <c r="C56" s="19"/>
      <c r="D56" s="18"/>
      <c r="E56" s="14"/>
      <c r="F56" s="14"/>
      <c r="G56" s="15" t="str">
        <f>IFERROR(IF(C56='99_データベース'!$B$3,VLOOKUP(E56,'99_データベース'!$F$3:$H$66,3,FALSE),IF(C56='99_データベース'!$B$4,'99_データベース'!$C$4,IF(C56='99_データベース'!$B$5,'99_データベース'!$C$5,IF(C56='99_データベース'!$B$6,'99_データベース'!$C$6,IF(C56='99_データベース'!$B$7,'99_データベース'!$C$7,IF(C56='99_データベース'!$B$8,'99_データベース'!$C$8,"")))))),"")</f>
        <v/>
      </c>
      <c r="H56" s="14"/>
      <c r="I56" s="14"/>
      <c r="J56" s="15" t="str">
        <f>IFERROR(IF(C56='99_データベース'!$B$3,VLOOKUP(H56,'99_データベース'!$J$3:$L$83,3,FALSE),IF(C56='99_データベース'!$B$4,'99_データベース'!$C$4,IF(C56='99_データベース'!$B$5,'99_データベース'!$C$5,IF(C56='99_データベース'!$B$6,'99_データベース'!$C$6,IF(C56='99_データベース'!$B$7,'99_データベース'!$C$7,IF(C56='99_データベース'!$B$8,'99_データベース'!$C$8,"")))))),"")</f>
        <v/>
      </c>
      <c r="K56" s="16" t="str">
        <f t="shared" si="3"/>
        <v/>
      </c>
      <c r="L56" s="17" t="str">
        <f>IFERROR(VLOOKUP(C56,'99_データベース'!$B$3:$D$8,3,FALSE),"")</f>
        <v/>
      </c>
      <c r="M56" s="16" t="str" cm="1">
        <f t="array" ref="M56">IF(IFERROR(SUM(IF(ISERROR(N56:O56),"",N56:O56)),"")=0,"",IFERROR(SUM(IF(ISERROR(N56:O56),"",N56:O56)),""))</f>
        <v/>
      </c>
      <c r="N56" s="16" t="str">
        <f t="shared" si="1"/>
        <v/>
      </c>
      <c r="O56" s="16" t="str">
        <f t="shared" si="2"/>
        <v/>
      </c>
    </row>
    <row r="57" spans="2:15" ht="25" customHeight="1" x14ac:dyDescent="0.2">
      <c r="B57" s="2">
        <v>36</v>
      </c>
      <c r="C57" s="19"/>
      <c r="D57" s="18"/>
      <c r="E57" s="14"/>
      <c r="F57" s="14"/>
      <c r="G57" s="15" t="str">
        <f>IFERROR(IF(C57='99_データベース'!$B$3,VLOOKUP(E57,'99_データベース'!$F$3:$H$66,3,FALSE),IF(C57='99_データベース'!$B$4,'99_データベース'!$C$4,IF(C57='99_データベース'!$B$5,'99_データベース'!$C$5,IF(C57='99_データベース'!$B$6,'99_データベース'!$C$6,IF(C57='99_データベース'!$B$7,'99_データベース'!$C$7,IF(C57='99_データベース'!$B$8,'99_データベース'!$C$8,"")))))),"")</f>
        <v/>
      </c>
      <c r="H57" s="14"/>
      <c r="I57" s="14"/>
      <c r="J57" s="15" t="str">
        <f>IFERROR(IF(C57='99_データベース'!$B$3,VLOOKUP(H57,'99_データベース'!$J$3:$L$83,3,FALSE),IF(C57='99_データベース'!$B$4,'99_データベース'!$C$4,IF(C57='99_データベース'!$B$5,'99_データベース'!$C$5,IF(C57='99_データベース'!$B$6,'99_データベース'!$C$6,IF(C57='99_データベース'!$B$7,'99_データベース'!$C$7,IF(C57='99_データベース'!$B$8,'99_データベース'!$C$8,"")))))),"")</f>
        <v/>
      </c>
      <c r="K57" s="16" t="str">
        <f t="shared" si="3"/>
        <v/>
      </c>
      <c r="L57" s="17" t="str">
        <f>IFERROR(VLOOKUP(C57,'99_データベース'!$B$3:$D$8,3,FALSE),"")</f>
        <v/>
      </c>
      <c r="M57" s="16" t="str" cm="1">
        <f t="array" ref="M57">IF(IFERROR(SUM(IF(ISERROR(N57:O57),"",N57:O57)),"")=0,"",IFERROR(SUM(IF(ISERROR(N57:O57),"",N57:O57)),""))</f>
        <v/>
      </c>
      <c r="N57" s="16" t="str">
        <f t="shared" si="1"/>
        <v/>
      </c>
      <c r="O57" s="16" t="str">
        <f t="shared" si="2"/>
        <v/>
      </c>
    </row>
    <row r="58" spans="2:15" ht="25" customHeight="1" x14ac:dyDescent="0.2">
      <c r="B58" s="2">
        <v>37</v>
      </c>
      <c r="C58" s="19"/>
      <c r="D58" s="18"/>
      <c r="E58" s="14"/>
      <c r="F58" s="14"/>
      <c r="G58" s="15" t="str">
        <f>IFERROR(IF(C58='99_データベース'!$B$3,VLOOKUP(E58,'99_データベース'!$F$3:$H$66,3,FALSE),IF(C58='99_データベース'!$B$4,'99_データベース'!$C$4,IF(C58='99_データベース'!$B$5,'99_データベース'!$C$5,IF(C58='99_データベース'!$B$6,'99_データベース'!$C$6,IF(C58='99_データベース'!$B$7,'99_データベース'!$C$7,IF(C58='99_データベース'!$B$8,'99_データベース'!$C$8,"")))))),"")</f>
        <v/>
      </c>
      <c r="H58" s="14"/>
      <c r="I58" s="14"/>
      <c r="J58" s="15" t="str">
        <f>IFERROR(IF(C58='99_データベース'!$B$3,VLOOKUP(H58,'99_データベース'!$J$3:$L$83,3,FALSE),IF(C58='99_データベース'!$B$4,'99_データベース'!$C$4,IF(C58='99_データベース'!$B$5,'99_データベース'!$C$5,IF(C58='99_データベース'!$B$6,'99_データベース'!$C$6,IF(C58='99_データベース'!$B$7,'99_データベース'!$C$7,IF(C58='99_データベース'!$B$8,'99_データベース'!$C$8,"")))))),"")</f>
        <v/>
      </c>
      <c r="K58" s="16" t="str">
        <f t="shared" si="3"/>
        <v/>
      </c>
      <c r="L58" s="17" t="str">
        <f>IFERROR(VLOOKUP(C58,'99_データベース'!$B$3:$D$8,3,FALSE),"")</f>
        <v/>
      </c>
      <c r="M58" s="16" t="str" cm="1">
        <f t="array" ref="M58">IF(IFERROR(SUM(IF(ISERROR(N58:O58),"",N58:O58)),"")=0,"",IFERROR(SUM(IF(ISERROR(N58:O58),"",N58:O58)),""))</f>
        <v/>
      </c>
      <c r="N58" s="16" t="str">
        <f t="shared" si="1"/>
        <v/>
      </c>
      <c r="O58" s="16" t="str">
        <f t="shared" si="2"/>
        <v/>
      </c>
    </row>
    <row r="59" spans="2:15" ht="25" customHeight="1" x14ac:dyDescent="0.2">
      <c r="B59" s="2">
        <v>38</v>
      </c>
      <c r="C59" s="19"/>
      <c r="D59" s="18"/>
      <c r="E59" s="14"/>
      <c r="F59" s="14"/>
      <c r="G59" s="15" t="str">
        <f>IFERROR(IF(C59='99_データベース'!$B$3,VLOOKUP(E59,'99_データベース'!$F$3:$H$66,3,FALSE),IF(C59='99_データベース'!$B$4,'99_データベース'!$C$4,IF(C59='99_データベース'!$B$5,'99_データベース'!$C$5,IF(C59='99_データベース'!$B$6,'99_データベース'!$C$6,IF(C59='99_データベース'!$B$7,'99_データベース'!$C$7,IF(C59='99_データベース'!$B$8,'99_データベース'!$C$8,"")))))),"")</f>
        <v/>
      </c>
      <c r="H59" s="14"/>
      <c r="I59" s="14"/>
      <c r="J59" s="15" t="str">
        <f>IFERROR(IF(C59='99_データベース'!$B$3,VLOOKUP(H59,'99_データベース'!$J$3:$L$83,3,FALSE),IF(C59='99_データベース'!$B$4,'99_データベース'!$C$4,IF(C59='99_データベース'!$B$5,'99_データベース'!$C$5,IF(C59='99_データベース'!$B$6,'99_データベース'!$C$6,IF(C59='99_データベース'!$B$7,'99_データベース'!$C$7,IF(C59='99_データベース'!$B$8,'99_データベース'!$C$8,"")))))),"")</f>
        <v/>
      </c>
      <c r="K59" s="16" t="str">
        <f t="shared" si="3"/>
        <v/>
      </c>
      <c r="L59" s="17" t="str">
        <f>IFERROR(VLOOKUP(C59,'99_データベース'!$B$3:$D$8,3,FALSE),"")</f>
        <v/>
      </c>
      <c r="M59" s="16" t="str" cm="1">
        <f t="array" ref="M59">IF(IFERROR(SUM(IF(ISERROR(N59:O59),"",N59:O59)),"")=0,"",IFERROR(SUM(IF(ISERROR(N59:O59),"",N59:O59)),""))</f>
        <v/>
      </c>
      <c r="N59" s="16" t="str">
        <f t="shared" si="1"/>
        <v/>
      </c>
      <c r="O59" s="16" t="str">
        <f t="shared" si="2"/>
        <v/>
      </c>
    </row>
    <row r="60" spans="2:15" ht="25" customHeight="1" x14ac:dyDescent="0.2">
      <c r="B60" s="2">
        <v>39</v>
      </c>
      <c r="C60" s="19"/>
      <c r="D60" s="18"/>
      <c r="E60" s="14"/>
      <c r="F60" s="14"/>
      <c r="G60" s="15" t="str">
        <f>IFERROR(IF(C60='99_データベース'!$B$3,VLOOKUP(E60,'99_データベース'!$F$3:$H$66,3,FALSE),IF(C60='99_データベース'!$B$4,'99_データベース'!$C$4,IF(C60='99_データベース'!$B$5,'99_データベース'!$C$5,IF(C60='99_データベース'!$B$6,'99_データベース'!$C$6,IF(C60='99_データベース'!$B$7,'99_データベース'!$C$7,IF(C60='99_データベース'!$B$8,'99_データベース'!$C$8,"")))))),"")</f>
        <v/>
      </c>
      <c r="H60" s="14"/>
      <c r="I60" s="14"/>
      <c r="J60" s="15" t="str">
        <f>IFERROR(IF(C60='99_データベース'!$B$3,VLOOKUP(H60,'99_データベース'!$J$3:$L$83,3,FALSE),IF(C60='99_データベース'!$B$4,'99_データベース'!$C$4,IF(C60='99_データベース'!$B$5,'99_データベース'!$C$5,IF(C60='99_データベース'!$B$6,'99_データベース'!$C$6,IF(C60='99_データベース'!$B$7,'99_データベース'!$C$7,IF(C60='99_データベース'!$B$8,'99_データベース'!$C$8,"")))))),"")</f>
        <v/>
      </c>
      <c r="K60" s="16" t="str">
        <f t="shared" si="3"/>
        <v/>
      </c>
      <c r="L60" s="17" t="str">
        <f>IFERROR(VLOOKUP(C60,'99_データベース'!$B$3:$D$8,3,FALSE),"")</f>
        <v/>
      </c>
      <c r="M60" s="16" t="str" cm="1">
        <f t="array" ref="M60">IF(IFERROR(SUM(IF(ISERROR(N60:O60),"",N60:O60)),"")=0,"",IFERROR(SUM(IF(ISERROR(N60:O60),"",N60:O60)),""))</f>
        <v/>
      </c>
      <c r="N60" s="16" t="str">
        <f t="shared" si="1"/>
        <v/>
      </c>
      <c r="O60" s="16" t="str">
        <f t="shared" si="2"/>
        <v/>
      </c>
    </row>
    <row r="61" spans="2:15" ht="25" customHeight="1" thickBot="1" x14ac:dyDescent="0.25">
      <c r="B61" s="20">
        <v>40</v>
      </c>
      <c r="C61" s="21"/>
      <c r="D61" s="89"/>
      <c r="E61" s="23"/>
      <c r="F61" s="23"/>
      <c r="G61" s="24" t="str">
        <f>IFERROR(IF(C61='99_データベース'!$B$3,VLOOKUP(E61,'99_データベース'!$F$3:$H$66,3,FALSE),IF(C61='99_データベース'!$B$4,'99_データベース'!$C$4,IF(C61='99_データベース'!$B$5,'99_データベース'!$C$5,IF(C61='99_データベース'!$B$6,'99_データベース'!$C$6,IF(C61='99_データベース'!$B$7,'99_データベース'!$C$7,IF(C61='99_データベース'!$B$8,'99_データベース'!$C$8,"")))))),"")</f>
        <v/>
      </c>
      <c r="H61" s="23"/>
      <c r="I61" s="23"/>
      <c r="J61" s="24" t="str">
        <f>IFERROR(IF(C61='99_データベース'!$B$3,VLOOKUP(H61,'99_データベース'!$J$3:$L$83,3,FALSE),IF(C61='99_データベース'!$B$4,'99_データベース'!$C$4,IF(C61='99_データベース'!$B$5,'99_データベース'!$C$5,IF(C61='99_データベース'!$B$6,'99_データベース'!$C$6,IF(C61='99_データベース'!$B$7,'99_データベース'!$C$7,IF(C61='99_データベース'!$B$8,'99_データベース'!$C$8,"")))))),"")</f>
        <v/>
      </c>
      <c r="K61" s="26" t="str">
        <f t="shared" si="3"/>
        <v/>
      </c>
      <c r="L61" s="27" t="str">
        <f>IFERROR(VLOOKUP(C61,'99_データベース'!$B$3:$D$8,3,FALSE),"")</f>
        <v/>
      </c>
      <c r="M61" s="26" t="str" cm="1">
        <f t="array" ref="M61">IF(IFERROR(SUM(IF(ISERROR(N61:O61),"",N61:O61)),"")=0,"",IFERROR(SUM(IF(ISERROR(N61:O61),"",N61:O61)),""))</f>
        <v/>
      </c>
      <c r="N61" s="26" t="str">
        <f t="shared" si="1"/>
        <v/>
      </c>
      <c r="O61" s="26" t="str">
        <f t="shared" si="2"/>
        <v/>
      </c>
    </row>
    <row r="62" spans="2:15" ht="36.75" customHeight="1" thickTop="1" thickBot="1" x14ac:dyDescent="0.25">
      <c r="B62" s="28" t="s">
        <v>21</v>
      </c>
      <c r="C62" s="29"/>
      <c r="D62" s="90"/>
      <c r="E62" s="31"/>
      <c r="F62" s="32">
        <f>SUM(F22:F61)</f>
        <v>103.5</v>
      </c>
      <c r="G62" s="33"/>
      <c r="H62" s="34"/>
      <c r="I62" s="35">
        <f>SUM(I22:I61)</f>
        <v>37.5</v>
      </c>
      <c r="J62" s="31"/>
      <c r="K62" s="32">
        <f>SUM(K22:K61)</f>
        <v>141</v>
      </c>
      <c r="L62" s="31"/>
      <c r="M62" s="37">
        <f>SUM(M22:M61)</f>
        <v>98.100000000000009</v>
      </c>
      <c r="N62" s="38">
        <f>SUM(N22:N61)</f>
        <v>77.000000000000014</v>
      </c>
      <c r="O62" s="39">
        <f>SUM(O22:O61)</f>
        <v>21.1</v>
      </c>
    </row>
  </sheetData>
  <autoFilter ref="B21:P21" xr:uid="{112A80B3-B0B8-4E15-9557-7281AEA78F43}"/>
  <mergeCells count="12">
    <mergeCell ref="N19:O19"/>
    <mergeCell ref="E20:G20"/>
    <mergeCell ref="H20:J20"/>
    <mergeCell ref="K20:K21"/>
    <mergeCell ref="N20:N21"/>
    <mergeCell ref="O20:O21"/>
    <mergeCell ref="M19:M21"/>
    <mergeCell ref="B16:L17"/>
    <mergeCell ref="B19:B21"/>
    <mergeCell ref="C19:C21"/>
    <mergeCell ref="E19:K19"/>
    <mergeCell ref="L19:L21"/>
  </mergeCells>
  <phoneticPr fontId="3"/>
  <pageMargins left="0.7" right="0.7" top="0.75" bottom="0.75" header="0.3" footer="0.3"/>
  <pageSetup paperSize="8" scale="4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A394851-BCEA-47EF-97F6-D93CF41ED0CB}">
          <x14:formula1>
            <xm:f>'99_データベース'!$B$3:$B$8</xm:f>
          </x14:formula1>
          <xm:sqref>C22:C61</xm:sqref>
        </x14:dataValidation>
        <x14:dataValidation type="list" allowBlank="1" showInputMessage="1" xr:uid="{615F2967-543E-413C-9843-62FACFC6D1E5}">
          <x14:formula1>
            <xm:f>'99_データベース'!$F$3:$F$9</xm:f>
          </x14:formula1>
          <xm:sqref>E22:E61</xm:sqref>
        </x14:dataValidation>
        <x14:dataValidation type="list" allowBlank="1" showInputMessage="1" xr:uid="{B906198B-35D2-49B0-8753-A35E709C491D}">
          <x14:formula1>
            <xm:f>'99_データベース'!$J$3:$J$9</xm:f>
          </x14:formula1>
          <xm:sqref>H22:H61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0FDCD-770E-44CB-A9D7-4621C974F880}">
  <sheetPr>
    <tabColor theme="0" tint="-0.499984740745262"/>
    <pageSetUpPr fitToPage="1"/>
  </sheetPr>
  <dimension ref="B1:O85"/>
  <sheetViews>
    <sheetView zoomScale="70" zoomScaleNormal="70" workbookViewId="0">
      <selection activeCell="V16" sqref="V16"/>
    </sheetView>
  </sheetViews>
  <sheetFormatPr defaultColWidth="10.296875" defaultRowHeight="18" x14ac:dyDescent="0.2"/>
  <cols>
    <col min="1" max="1" width="10.296875" style="91"/>
    <col min="2" max="2" width="38.69921875" style="91" bestFit="1" customWidth="1"/>
    <col min="3" max="3" width="18.69921875" style="91" bestFit="1" customWidth="1"/>
    <col min="4" max="4" width="12.8984375" style="91" customWidth="1"/>
    <col min="5" max="5" width="10.296875" style="91"/>
    <col min="6" max="6" width="18.296875" style="91" customWidth="1"/>
    <col min="7" max="7" width="16.296875" style="91" bestFit="1" customWidth="1"/>
    <col min="8" max="8" width="19.59765625" style="91" customWidth="1"/>
    <col min="9" max="9" width="10.296875" style="91"/>
    <col min="10" max="10" width="23" style="91" customWidth="1"/>
    <col min="11" max="12" width="18.296875" style="91" customWidth="1"/>
    <col min="13" max="14" width="10.296875" style="91"/>
    <col min="15" max="15" width="0" style="91" hidden="1" customWidth="1"/>
    <col min="16" max="16384" width="10.296875" style="91"/>
  </cols>
  <sheetData>
    <row r="1" spans="2:15" x14ac:dyDescent="0.2">
      <c r="F1" s="91" t="s">
        <v>44</v>
      </c>
      <c r="J1" s="91" t="s">
        <v>45</v>
      </c>
    </row>
    <row r="2" spans="2:15" ht="43.5" customHeight="1" x14ac:dyDescent="0.2">
      <c r="B2" s="92" t="s">
        <v>46</v>
      </c>
      <c r="C2" s="92" t="s">
        <v>47</v>
      </c>
      <c r="D2" s="92" t="s">
        <v>48</v>
      </c>
      <c r="F2" s="92" t="s">
        <v>18</v>
      </c>
      <c r="G2" s="92" t="s">
        <v>49</v>
      </c>
      <c r="H2" s="93" t="s">
        <v>50</v>
      </c>
      <c r="I2" s="94" t="s">
        <v>51</v>
      </c>
      <c r="J2" s="95" t="s">
        <v>18</v>
      </c>
      <c r="K2" s="92" t="s">
        <v>49</v>
      </c>
      <c r="L2" s="93" t="s">
        <v>50</v>
      </c>
      <c r="M2" s="92" t="s">
        <v>51</v>
      </c>
    </row>
    <row r="3" spans="2:15" x14ac:dyDescent="0.2">
      <c r="B3" s="96" t="s">
        <v>22</v>
      </c>
      <c r="C3" s="97"/>
      <c r="D3" s="98">
        <v>0.5</v>
      </c>
      <c r="F3" s="96" t="s">
        <v>41</v>
      </c>
      <c r="G3" s="99">
        <v>0.38</v>
      </c>
      <c r="H3" s="99">
        <f>G3*0.87</f>
        <v>0.3306</v>
      </c>
      <c r="I3" s="94" t="s">
        <v>52</v>
      </c>
      <c r="J3" s="100" t="s">
        <v>41</v>
      </c>
      <c r="K3" s="99">
        <v>0.38</v>
      </c>
      <c r="L3" s="99">
        <f>K3*0.87</f>
        <v>0.3306</v>
      </c>
      <c r="M3" s="92" t="s">
        <v>52</v>
      </c>
    </row>
    <row r="4" spans="2:15" x14ac:dyDescent="0.2">
      <c r="B4" s="96" t="s">
        <v>53</v>
      </c>
      <c r="C4" s="98">
        <v>0.59599999999999997</v>
      </c>
      <c r="D4" s="98">
        <v>0.45100000000000001</v>
      </c>
      <c r="F4" s="96" t="s">
        <v>24</v>
      </c>
      <c r="G4" s="99">
        <v>0.38</v>
      </c>
      <c r="H4" s="99">
        <f t="shared" ref="H4:H66" si="0">G4*0.87</f>
        <v>0.3306</v>
      </c>
      <c r="I4" s="94" t="s">
        <v>52</v>
      </c>
      <c r="J4" s="100" t="s">
        <v>25</v>
      </c>
      <c r="K4" s="99">
        <v>0.55000000000000004</v>
      </c>
      <c r="L4" s="99">
        <f t="shared" ref="L4:L67" si="1">K4*0.87</f>
        <v>0.47850000000000004</v>
      </c>
      <c r="M4" s="92" t="s">
        <v>52</v>
      </c>
    </row>
    <row r="5" spans="2:15" x14ac:dyDescent="0.2">
      <c r="B5" s="96" t="s">
        <v>42</v>
      </c>
      <c r="C5" s="98">
        <v>0.78800000000000003</v>
      </c>
      <c r="D5" s="98">
        <v>0.42499999999999999</v>
      </c>
      <c r="F5" s="96" t="s">
        <v>54</v>
      </c>
      <c r="G5" s="99">
        <v>0.44</v>
      </c>
      <c r="H5" s="99">
        <f t="shared" si="0"/>
        <v>0.38279999999999997</v>
      </c>
      <c r="I5" s="94" t="s">
        <v>52</v>
      </c>
      <c r="J5" s="100" t="s">
        <v>55</v>
      </c>
      <c r="K5" s="99">
        <v>0.46</v>
      </c>
      <c r="L5" s="99">
        <f t="shared" si="1"/>
        <v>0.4002</v>
      </c>
      <c r="M5" s="92" t="s">
        <v>52</v>
      </c>
    </row>
    <row r="6" spans="2:15" x14ac:dyDescent="0.2">
      <c r="B6" s="96" t="s">
        <v>56</v>
      </c>
      <c r="C6" s="98">
        <v>0.69099999999999995</v>
      </c>
      <c r="D6" s="98">
        <v>0.42699999999999999</v>
      </c>
      <c r="F6" s="96" t="s">
        <v>57</v>
      </c>
      <c r="G6" s="99">
        <v>0.52</v>
      </c>
      <c r="H6" s="99">
        <f t="shared" si="0"/>
        <v>0.45240000000000002</v>
      </c>
      <c r="I6" s="94" t="s">
        <v>52</v>
      </c>
      <c r="J6" s="100" t="s">
        <v>58</v>
      </c>
      <c r="K6" s="99">
        <v>0.47</v>
      </c>
      <c r="L6" s="99">
        <f t="shared" si="1"/>
        <v>0.40889999999999999</v>
      </c>
      <c r="M6" s="92" t="s">
        <v>52</v>
      </c>
    </row>
    <row r="7" spans="2:15" x14ac:dyDescent="0.2">
      <c r="B7" s="96" t="s">
        <v>59</v>
      </c>
      <c r="C7" s="98">
        <v>0.159</v>
      </c>
      <c r="D7" s="98">
        <v>0.47399999999999998</v>
      </c>
      <c r="F7" s="96" t="s">
        <v>60</v>
      </c>
      <c r="G7" s="99">
        <v>0.5</v>
      </c>
      <c r="H7" s="99">
        <f t="shared" si="0"/>
        <v>0.435</v>
      </c>
      <c r="I7" s="94" t="s">
        <v>52</v>
      </c>
      <c r="J7" s="101" t="s">
        <v>61</v>
      </c>
      <c r="K7" s="99">
        <v>0.51</v>
      </c>
      <c r="L7" s="99">
        <f t="shared" si="1"/>
        <v>0.44369999999999998</v>
      </c>
      <c r="M7" s="92" t="s">
        <v>52</v>
      </c>
    </row>
    <row r="8" spans="2:15" x14ac:dyDescent="0.2">
      <c r="B8" s="102" t="s">
        <v>37</v>
      </c>
      <c r="C8" s="103">
        <v>0.54200000000000004</v>
      </c>
      <c r="D8" s="103">
        <v>0.49299999999999999</v>
      </c>
      <c r="F8" s="96" t="s">
        <v>62</v>
      </c>
      <c r="G8" s="99">
        <v>0.4</v>
      </c>
      <c r="H8" s="99">
        <f t="shared" si="0"/>
        <v>0.34800000000000003</v>
      </c>
      <c r="I8" s="94" t="s">
        <v>52</v>
      </c>
      <c r="J8" s="100" t="s">
        <v>63</v>
      </c>
      <c r="K8" s="104">
        <v>0.37</v>
      </c>
      <c r="L8" s="99">
        <f t="shared" si="1"/>
        <v>0.32190000000000002</v>
      </c>
      <c r="M8" s="92" t="s">
        <v>52</v>
      </c>
    </row>
    <row r="9" spans="2:15" x14ac:dyDescent="0.2">
      <c r="B9" s="105"/>
      <c r="C9" s="106"/>
      <c r="D9" s="106"/>
      <c r="F9" s="96" t="s">
        <v>64</v>
      </c>
      <c r="G9" s="99">
        <v>0.43</v>
      </c>
      <c r="H9" s="99">
        <f t="shared" si="0"/>
        <v>0.37409999999999999</v>
      </c>
      <c r="I9" s="94" t="s">
        <v>52</v>
      </c>
      <c r="J9" s="107" t="s">
        <v>65</v>
      </c>
      <c r="K9" s="99">
        <v>0.49</v>
      </c>
      <c r="L9" s="99">
        <f t="shared" si="1"/>
        <v>0.42630000000000001</v>
      </c>
      <c r="M9" s="92" t="s">
        <v>52</v>
      </c>
    </row>
    <row r="10" spans="2:15" x14ac:dyDescent="0.2">
      <c r="C10" s="108"/>
      <c r="D10" s="108"/>
      <c r="F10" s="96" t="s">
        <v>66</v>
      </c>
      <c r="G10" s="99">
        <v>0.34</v>
      </c>
      <c r="H10" s="99">
        <f t="shared" si="0"/>
        <v>0.29580000000000001</v>
      </c>
      <c r="I10" s="94" t="s">
        <v>52</v>
      </c>
      <c r="J10" s="100" t="s">
        <v>67</v>
      </c>
      <c r="K10" s="99">
        <v>0.47</v>
      </c>
      <c r="L10" s="99">
        <f t="shared" si="1"/>
        <v>0.40889999999999999</v>
      </c>
      <c r="M10" s="92" t="s">
        <v>52</v>
      </c>
      <c r="O10" s="91" t="s">
        <v>68</v>
      </c>
    </row>
    <row r="11" spans="2:15" x14ac:dyDescent="0.2">
      <c r="F11" s="96" t="s">
        <v>69</v>
      </c>
      <c r="G11" s="99">
        <v>0.36</v>
      </c>
      <c r="H11" s="99">
        <f t="shared" si="0"/>
        <v>0.31319999999999998</v>
      </c>
      <c r="I11" s="94" t="s">
        <v>52</v>
      </c>
      <c r="J11" s="100" t="s">
        <v>70</v>
      </c>
      <c r="K11" s="99">
        <v>0.46</v>
      </c>
      <c r="L11" s="99">
        <f t="shared" si="1"/>
        <v>0.4002</v>
      </c>
      <c r="M11" s="92" t="s">
        <v>52</v>
      </c>
      <c r="O11" s="91" t="s">
        <v>41</v>
      </c>
    </row>
    <row r="12" spans="2:15" x14ac:dyDescent="0.2">
      <c r="F12" s="96" t="s">
        <v>71</v>
      </c>
      <c r="G12" s="99">
        <v>0.45</v>
      </c>
      <c r="H12" s="99">
        <f t="shared" si="0"/>
        <v>0.39150000000000001</v>
      </c>
      <c r="I12" s="94" t="s">
        <v>52</v>
      </c>
      <c r="J12" s="100" t="s">
        <v>72</v>
      </c>
      <c r="K12" s="99">
        <v>0.41</v>
      </c>
      <c r="L12" s="99">
        <f t="shared" si="1"/>
        <v>0.35669999999999996</v>
      </c>
      <c r="M12" s="92" t="s">
        <v>52</v>
      </c>
      <c r="O12" s="91" t="s">
        <v>25</v>
      </c>
    </row>
    <row r="13" spans="2:15" x14ac:dyDescent="0.2">
      <c r="F13" s="96" t="s">
        <v>73</v>
      </c>
      <c r="G13" s="99">
        <v>0.47</v>
      </c>
      <c r="H13" s="99">
        <f t="shared" si="0"/>
        <v>0.40889999999999999</v>
      </c>
      <c r="I13" s="94" t="s">
        <v>52</v>
      </c>
      <c r="J13" s="100" t="s">
        <v>74</v>
      </c>
      <c r="K13" s="99">
        <v>0.42</v>
      </c>
      <c r="L13" s="99">
        <f t="shared" si="1"/>
        <v>0.3654</v>
      </c>
      <c r="M13" s="92" t="s">
        <v>52</v>
      </c>
      <c r="O13" s="91" t="s">
        <v>55</v>
      </c>
    </row>
    <row r="14" spans="2:15" x14ac:dyDescent="0.2">
      <c r="F14" s="96" t="s">
        <v>75</v>
      </c>
      <c r="G14" s="99">
        <v>0.44</v>
      </c>
      <c r="H14" s="99">
        <f t="shared" si="0"/>
        <v>0.38279999999999997</v>
      </c>
      <c r="I14" s="94" t="s">
        <v>52</v>
      </c>
      <c r="J14" s="100" t="s">
        <v>76</v>
      </c>
      <c r="K14" s="99">
        <v>0.46</v>
      </c>
      <c r="L14" s="99">
        <f t="shared" si="1"/>
        <v>0.4002</v>
      </c>
      <c r="M14" s="92" t="s">
        <v>52</v>
      </c>
      <c r="O14" s="91" t="s">
        <v>58</v>
      </c>
    </row>
    <row r="15" spans="2:15" x14ac:dyDescent="0.2">
      <c r="F15" s="96" t="s">
        <v>77</v>
      </c>
      <c r="G15" s="99">
        <v>0.45</v>
      </c>
      <c r="H15" s="99">
        <f t="shared" si="0"/>
        <v>0.39150000000000001</v>
      </c>
      <c r="I15" s="94" t="s">
        <v>52</v>
      </c>
      <c r="J15" s="100" t="s">
        <v>78</v>
      </c>
      <c r="K15" s="99">
        <v>0.71</v>
      </c>
      <c r="L15" s="99">
        <f t="shared" si="1"/>
        <v>0.61769999999999992</v>
      </c>
      <c r="M15" s="92" t="s">
        <v>52</v>
      </c>
      <c r="O15" s="91" t="s">
        <v>61</v>
      </c>
    </row>
    <row r="16" spans="2:15" x14ac:dyDescent="0.2">
      <c r="F16" s="96" t="s">
        <v>79</v>
      </c>
      <c r="G16" s="99">
        <v>0.54</v>
      </c>
      <c r="H16" s="99">
        <f t="shared" si="0"/>
        <v>0.46980000000000005</v>
      </c>
      <c r="I16" s="94" t="s">
        <v>52</v>
      </c>
      <c r="J16" s="100" t="s">
        <v>80</v>
      </c>
      <c r="K16" s="99">
        <v>0.82</v>
      </c>
      <c r="L16" s="99">
        <f t="shared" si="1"/>
        <v>0.71339999999999992</v>
      </c>
      <c r="M16" s="92" t="s">
        <v>52</v>
      </c>
      <c r="O16" s="91" t="s">
        <v>63</v>
      </c>
    </row>
    <row r="17" spans="6:15" x14ac:dyDescent="0.2">
      <c r="F17" s="96" t="s">
        <v>81</v>
      </c>
      <c r="G17" s="99">
        <v>0.49</v>
      </c>
      <c r="H17" s="99">
        <f t="shared" si="0"/>
        <v>0.42630000000000001</v>
      </c>
      <c r="I17" s="94" t="s">
        <v>52</v>
      </c>
      <c r="J17" s="100" t="s">
        <v>82</v>
      </c>
      <c r="K17" s="99">
        <v>0.63</v>
      </c>
      <c r="L17" s="99">
        <f t="shared" si="1"/>
        <v>0.54810000000000003</v>
      </c>
      <c r="M17" s="92" t="s">
        <v>52</v>
      </c>
      <c r="O17" s="91" t="s">
        <v>65</v>
      </c>
    </row>
    <row r="18" spans="6:15" x14ac:dyDescent="0.2">
      <c r="F18" s="96" t="s">
        <v>83</v>
      </c>
      <c r="G18" s="99">
        <v>0.5</v>
      </c>
      <c r="H18" s="99">
        <f t="shared" si="0"/>
        <v>0.435</v>
      </c>
      <c r="I18" s="94" t="s">
        <v>52</v>
      </c>
      <c r="J18" s="100" t="s">
        <v>84</v>
      </c>
      <c r="K18" s="99">
        <v>0.69</v>
      </c>
      <c r="L18" s="99">
        <f t="shared" si="1"/>
        <v>0.60029999999999994</v>
      </c>
      <c r="M18" s="92" t="s">
        <v>52</v>
      </c>
      <c r="O18" s="91" t="s">
        <v>85</v>
      </c>
    </row>
    <row r="19" spans="6:15" x14ac:dyDescent="0.2">
      <c r="F19" s="96" t="s">
        <v>86</v>
      </c>
      <c r="G19" s="99">
        <v>0.54</v>
      </c>
      <c r="H19" s="99">
        <f t="shared" si="0"/>
        <v>0.46980000000000005</v>
      </c>
      <c r="I19" s="94" t="s">
        <v>52</v>
      </c>
      <c r="J19" s="100" t="s">
        <v>87</v>
      </c>
      <c r="K19" s="99">
        <v>0.45</v>
      </c>
      <c r="L19" s="99">
        <f t="shared" si="1"/>
        <v>0.39150000000000001</v>
      </c>
      <c r="M19" s="92" t="s">
        <v>52</v>
      </c>
      <c r="O19" s="91" t="s">
        <v>88</v>
      </c>
    </row>
    <row r="20" spans="6:15" x14ac:dyDescent="0.2">
      <c r="F20" s="96" t="s">
        <v>89</v>
      </c>
      <c r="G20" s="99">
        <v>0.42</v>
      </c>
      <c r="H20" s="99">
        <f t="shared" si="0"/>
        <v>0.3654</v>
      </c>
      <c r="I20" s="94" t="s">
        <v>52</v>
      </c>
      <c r="J20" s="100" t="s">
        <v>90</v>
      </c>
      <c r="K20" s="99">
        <v>0.46</v>
      </c>
      <c r="L20" s="99">
        <f t="shared" si="1"/>
        <v>0.4002</v>
      </c>
      <c r="M20" s="92" t="s">
        <v>52</v>
      </c>
    </row>
    <row r="21" spans="6:15" x14ac:dyDescent="0.2">
      <c r="F21" s="96" t="s">
        <v>91</v>
      </c>
      <c r="G21" s="99">
        <v>0.51</v>
      </c>
      <c r="H21" s="99">
        <f t="shared" si="0"/>
        <v>0.44369999999999998</v>
      </c>
      <c r="I21" s="94" t="s">
        <v>52</v>
      </c>
      <c r="J21" s="100" t="s">
        <v>92</v>
      </c>
      <c r="K21" s="99">
        <v>0.45</v>
      </c>
      <c r="L21" s="99">
        <f t="shared" si="1"/>
        <v>0.39150000000000001</v>
      </c>
      <c r="M21" s="92" t="s">
        <v>52</v>
      </c>
    </row>
    <row r="22" spans="6:15" x14ac:dyDescent="0.2">
      <c r="F22" s="96" t="s">
        <v>93</v>
      </c>
      <c r="G22" s="99">
        <v>0.53</v>
      </c>
      <c r="H22" s="99">
        <f t="shared" si="0"/>
        <v>0.46110000000000001</v>
      </c>
      <c r="I22" s="94" t="s">
        <v>52</v>
      </c>
      <c r="J22" s="100" t="s">
        <v>94</v>
      </c>
      <c r="K22" s="99">
        <v>0.6</v>
      </c>
      <c r="L22" s="99">
        <f t="shared" si="1"/>
        <v>0.52200000000000002</v>
      </c>
      <c r="M22" s="92" t="s">
        <v>52</v>
      </c>
    </row>
    <row r="23" spans="6:15" x14ac:dyDescent="0.2">
      <c r="F23" s="96" t="s">
        <v>95</v>
      </c>
      <c r="G23" s="99">
        <v>0.65</v>
      </c>
      <c r="H23" s="99">
        <f t="shared" si="0"/>
        <v>0.5655</v>
      </c>
      <c r="I23" s="94" t="s">
        <v>52</v>
      </c>
      <c r="J23" s="100" t="s">
        <v>96</v>
      </c>
      <c r="K23" s="99">
        <v>0.43</v>
      </c>
      <c r="L23" s="99">
        <f t="shared" si="1"/>
        <v>0.37409999999999999</v>
      </c>
      <c r="M23" s="92" t="s">
        <v>52</v>
      </c>
    </row>
    <row r="24" spans="6:15" x14ac:dyDescent="0.2">
      <c r="F24" s="96" t="s">
        <v>97</v>
      </c>
      <c r="G24" s="99">
        <v>0.52</v>
      </c>
      <c r="H24" s="99">
        <f t="shared" si="0"/>
        <v>0.45240000000000002</v>
      </c>
      <c r="I24" s="94" t="s">
        <v>52</v>
      </c>
      <c r="J24" s="100" t="s">
        <v>98</v>
      </c>
      <c r="K24" s="99">
        <v>0.8</v>
      </c>
      <c r="L24" s="99">
        <f t="shared" si="1"/>
        <v>0.69600000000000006</v>
      </c>
      <c r="M24" s="92" t="s">
        <v>52</v>
      </c>
    </row>
    <row r="25" spans="6:15" x14ac:dyDescent="0.2">
      <c r="F25" s="96" t="s">
        <v>99</v>
      </c>
      <c r="G25" s="99">
        <v>0.67</v>
      </c>
      <c r="H25" s="99">
        <f t="shared" si="0"/>
        <v>0.58290000000000008</v>
      </c>
      <c r="I25" s="94" t="s">
        <v>52</v>
      </c>
      <c r="J25" s="100" t="s">
        <v>100</v>
      </c>
      <c r="K25" s="99">
        <v>0.44</v>
      </c>
      <c r="L25" s="99">
        <f t="shared" si="1"/>
        <v>0.38279999999999997</v>
      </c>
      <c r="M25" s="92" t="s">
        <v>52</v>
      </c>
    </row>
    <row r="26" spans="6:15" x14ac:dyDescent="0.2">
      <c r="F26" s="96" t="s">
        <v>101</v>
      </c>
      <c r="G26" s="99">
        <v>0.56999999999999995</v>
      </c>
      <c r="H26" s="99">
        <f t="shared" si="0"/>
        <v>0.49589999999999995</v>
      </c>
      <c r="I26" s="94" t="s">
        <v>52</v>
      </c>
      <c r="J26" s="100" t="s">
        <v>102</v>
      </c>
      <c r="K26" s="99">
        <v>0.16</v>
      </c>
      <c r="L26" s="99">
        <f t="shared" si="1"/>
        <v>0.13919999999999999</v>
      </c>
      <c r="M26" s="92" t="s">
        <v>52</v>
      </c>
    </row>
    <row r="27" spans="6:15" x14ac:dyDescent="0.2">
      <c r="F27" s="96" t="s">
        <v>103</v>
      </c>
      <c r="G27" s="99">
        <v>0.9</v>
      </c>
      <c r="H27" s="99">
        <f t="shared" si="0"/>
        <v>0.78300000000000003</v>
      </c>
      <c r="I27" s="94" t="s">
        <v>52</v>
      </c>
      <c r="J27" s="100" t="s">
        <v>104</v>
      </c>
      <c r="K27" s="99">
        <v>0.56000000000000005</v>
      </c>
      <c r="L27" s="99">
        <f t="shared" si="1"/>
        <v>0.48720000000000002</v>
      </c>
      <c r="M27" s="92" t="s">
        <v>52</v>
      </c>
    </row>
    <row r="28" spans="6:15" x14ac:dyDescent="0.2">
      <c r="F28" s="96" t="s">
        <v>105</v>
      </c>
      <c r="G28" s="99">
        <v>0.73</v>
      </c>
      <c r="H28" s="99">
        <f t="shared" si="0"/>
        <v>0.6351</v>
      </c>
      <c r="I28" s="94" t="s">
        <v>52</v>
      </c>
      <c r="J28" s="100" t="s">
        <v>106</v>
      </c>
      <c r="K28" s="99">
        <v>0.39</v>
      </c>
      <c r="L28" s="99">
        <f t="shared" si="1"/>
        <v>0.33929999999999999</v>
      </c>
      <c r="M28" s="92" t="s">
        <v>52</v>
      </c>
    </row>
    <row r="29" spans="6:15" x14ac:dyDescent="0.2">
      <c r="F29" s="96" t="s">
        <v>107</v>
      </c>
      <c r="G29" s="99">
        <v>0.3</v>
      </c>
      <c r="H29" s="99">
        <f t="shared" si="0"/>
        <v>0.26100000000000001</v>
      </c>
      <c r="I29" s="94" t="s">
        <v>52</v>
      </c>
      <c r="J29" s="100" t="s">
        <v>108</v>
      </c>
      <c r="K29" s="99">
        <v>0.76</v>
      </c>
      <c r="L29" s="99">
        <f t="shared" si="1"/>
        <v>0.66120000000000001</v>
      </c>
      <c r="M29" s="92" t="s">
        <v>52</v>
      </c>
    </row>
    <row r="30" spans="6:15" x14ac:dyDescent="0.2">
      <c r="F30" s="96" t="s">
        <v>109</v>
      </c>
      <c r="G30" s="99">
        <v>0.9</v>
      </c>
      <c r="H30" s="99">
        <f t="shared" si="0"/>
        <v>0.78300000000000003</v>
      </c>
      <c r="I30" s="94" t="s">
        <v>52</v>
      </c>
      <c r="J30" s="100" t="s">
        <v>110</v>
      </c>
      <c r="K30" s="99">
        <v>0.6</v>
      </c>
      <c r="L30" s="99">
        <f t="shared" si="1"/>
        <v>0.52200000000000002</v>
      </c>
      <c r="M30" s="92" t="s">
        <v>52</v>
      </c>
    </row>
    <row r="31" spans="6:15" x14ac:dyDescent="0.2">
      <c r="F31" s="96" t="s">
        <v>111</v>
      </c>
      <c r="G31" s="99">
        <v>0.5</v>
      </c>
      <c r="H31" s="99">
        <f t="shared" si="0"/>
        <v>0.435</v>
      </c>
      <c r="I31" s="94" t="s">
        <v>52</v>
      </c>
      <c r="J31" s="100" t="s">
        <v>112</v>
      </c>
      <c r="K31" s="99">
        <v>0.69</v>
      </c>
      <c r="L31" s="99">
        <f t="shared" si="1"/>
        <v>0.60029999999999994</v>
      </c>
      <c r="M31" s="92" t="s">
        <v>52</v>
      </c>
    </row>
    <row r="32" spans="6:15" x14ac:dyDescent="0.2">
      <c r="F32" s="96" t="s">
        <v>113</v>
      </c>
      <c r="G32" s="99">
        <v>0.61</v>
      </c>
      <c r="H32" s="99">
        <f t="shared" si="0"/>
        <v>0.53069999999999995</v>
      </c>
      <c r="I32" s="94" t="s">
        <v>52</v>
      </c>
      <c r="J32" s="100" t="s">
        <v>114</v>
      </c>
      <c r="K32" s="99">
        <v>0.85</v>
      </c>
      <c r="L32" s="99">
        <f t="shared" si="1"/>
        <v>0.73949999999999994</v>
      </c>
      <c r="M32" s="92" t="s">
        <v>52</v>
      </c>
    </row>
    <row r="33" spans="6:13" x14ac:dyDescent="0.2">
      <c r="F33" s="96" t="s">
        <v>115</v>
      </c>
      <c r="G33" s="99">
        <v>0.69</v>
      </c>
      <c r="H33" s="99">
        <f t="shared" si="0"/>
        <v>0.60029999999999994</v>
      </c>
      <c r="I33" s="94" t="s">
        <v>52</v>
      </c>
      <c r="J33" s="100" t="s">
        <v>116</v>
      </c>
      <c r="K33" s="99">
        <v>0.38</v>
      </c>
      <c r="L33" s="99">
        <f t="shared" si="1"/>
        <v>0.3306</v>
      </c>
      <c r="M33" s="92" t="s">
        <v>52</v>
      </c>
    </row>
    <row r="34" spans="6:13" x14ac:dyDescent="0.2">
      <c r="F34" s="96" t="s">
        <v>117</v>
      </c>
      <c r="G34" s="99">
        <v>0.6</v>
      </c>
      <c r="H34" s="99">
        <f t="shared" si="0"/>
        <v>0.52200000000000002</v>
      </c>
      <c r="I34" s="94" t="s">
        <v>52</v>
      </c>
      <c r="J34" s="100" t="s">
        <v>118</v>
      </c>
      <c r="K34" s="99">
        <v>0.65</v>
      </c>
      <c r="L34" s="99">
        <f t="shared" si="1"/>
        <v>0.5655</v>
      </c>
      <c r="M34" s="92" t="s">
        <v>52</v>
      </c>
    </row>
    <row r="35" spans="6:13" x14ac:dyDescent="0.2">
      <c r="F35" s="96" t="s">
        <v>119</v>
      </c>
      <c r="G35" s="99">
        <v>0.54</v>
      </c>
      <c r="H35" s="99">
        <f t="shared" si="0"/>
        <v>0.46980000000000005</v>
      </c>
      <c r="I35" s="94" t="s">
        <v>52</v>
      </c>
      <c r="J35" s="100" t="s">
        <v>120</v>
      </c>
      <c r="K35" s="99">
        <v>0.92</v>
      </c>
      <c r="L35" s="99">
        <f t="shared" si="1"/>
        <v>0.8004</v>
      </c>
      <c r="M35" s="92" t="s">
        <v>52</v>
      </c>
    </row>
    <row r="36" spans="6:13" x14ac:dyDescent="0.2">
      <c r="F36" s="96" t="s">
        <v>121</v>
      </c>
      <c r="G36" s="99">
        <v>0.61</v>
      </c>
      <c r="H36" s="99">
        <f t="shared" si="0"/>
        <v>0.53069999999999995</v>
      </c>
      <c r="I36" s="94" t="s">
        <v>52</v>
      </c>
      <c r="J36" s="100" t="s">
        <v>122</v>
      </c>
      <c r="K36" s="99">
        <v>0.65</v>
      </c>
      <c r="L36" s="99">
        <f t="shared" si="1"/>
        <v>0.5655</v>
      </c>
      <c r="M36" s="92" t="s">
        <v>52</v>
      </c>
    </row>
    <row r="37" spans="6:13" x14ac:dyDescent="0.2">
      <c r="F37" s="96" t="s">
        <v>123</v>
      </c>
      <c r="G37" s="99">
        <v>0.65</v>
      </c>
      <c r="H37" s="99">
        <f t="shared" si="0"/>
        <v>0.5655</v>
      </c>
      <c r="I37" s="94" t="s">
        <v>52</v>
      </c>
      <c r="J37" s="100" t="s">
        <v>124</v>
      </c>
      <c r="K37" s="99">
        <v>0.47</v>
      </c>
      <c r="L37" s="99">
        <f t="shared" si="1"/>
        <v>0.40889999999999999</v>
      </c>
      <c r="M37" s="92" t="s">
        <v>52</v>
      </c>
    </row>
    <row r="38" spans="6:13" x14ac:dyDescent="0.2">
      <c r="F38" s="96" t="s">
        <v>125</v>
      </c>
      <c r="G38" s="99">
        <v>0.69</v>
      </c>
      <c r="H38" s="99">
        <f t="shared" si="0"/>
        <v>0.60029999999999994</v>
      </c>
      <c r="I38" s="94" t="s">
        <v>52</v>
      </c>
      <c r="J38" s="100" t="s">
        <v>126</v>
      </c>
      <c r="K38" s="99">
        <v>0.96</v>
      </c>
      <c r="L38" s="99">
        <f t="shared" si="1"/>
        <v>0.83519999999999994</v>
      </c>
      <c r="M38" s="92" t="s">
        <v>52</v>
      </c>
    </row>
    <row r="39" spans="6:13" x14ac:dyDescent="0.2">
      <c r="F39" s="96" t="s">
        <v>127</v>
      </c>
      <c r="G39" s="99">
        <v>0.87</v>
      </c>
      <c r="H39" s="99">
        <f t="shared" si="0"/>
        <v>0.75690000000000002</v>
      </c>
      <c r="I39" s="94" t="s">
        <v>52</v>
      </c>
      <c r="J39" s="100" t="s">
        <v>128</v>
      </c>
      <c r="K39" s="99">
        <v>0.34</v>
      </c>
      <c r="L39" s="99">
        <f t="shared" si="1"/>
        <v>0.29580000000000001</v>
      </c>
      <c r="M39" s="92" t="s">
        <v>52</v>
      </c>
    </row>
    <row r="40" spans="6:13" x14ac:dyDescent="0.2">
      <c r="F40" s="96" t="s">
        <v>129</v>
      </c>
      <c r="G40" s="99">
        <v>0.8</v>
      </c>
      <c r="H40" s="99">
        <f t="shared" si="0"/>
        <v>0.69600000000000006</v>
      </c>
      <c r="I40" s="94" t="s">
        <v>52</v>
      </c>
      <c r="J40" s="100" t="s">
        <v>130</v>
      </c>
      <c r="K40" s="99">
        <v>0.85</v>
      </c>
      <c r="L40" s="99">
        <f t="shared" si="1"/>
        <v>0.73949999999999994</v>
      </c>
      <c r="M40" s="92" t="s">
        <v>52</v>
      </c>
    </row>
    <row r="41" spans="6:13" x14ac:dyDescent="0.2">
      <c r="F41" s="96" t="s">
        <v>131</v>
      </c>
      <c r="G41" s="99">
        <v>0.96</v>
      </c>
      <c r="H41" s="99">
        <f t="shared" si="0"/>
        <v>0.83519999999999994</v>
      </c>
      <c r="I41" s="94" t="s">
        <v>52</v>
      </c>
      <c r="J41" s="100" t="s">
        <v>132</v>
      </c>
      <c r="K41" s="99">
        <v>0.82</v>
      </c>
      <c r="L41" s="99">
        <f t="shared" si="1"/>
        <v>0.71339999999999992</v>
      </c>
      <c r="M41" s="92" t="s">
        <v>52</v>
      </c>
    </row>
    <row r="42" spans="6:13" x14ac:dyDescent="0.2">
      <c r="F42" s="96" t="s">
        <v>133</v>
      </c>
      <c r="G42" s="99">
        <v>0.83</v>
      </c>
      <c r="H42" s="99">
        <f t="shared" si="0"/>
        <v>0.72209999999999996</v>
      </c>
      <c r="I42" s="94" t="s">
        <v>52</v>
      </c>
      <c r="J42" s="100" t="s">
        <v>134</v>
      </c>
      <c r="K42" s="99">
        <v>0.87</v>
      </c>
      <c r="L42" s="99">
        <f t="shared" si="1"/>
        <v>0.75690000000000002</v>
      </c>
      <c r="M42" s="92" t="s">
        <v>52</v>
      </c>
    </row>
    <row r="43" spans="6:13" x14ac:dyDescent="0.2">
      <c r="F43" s="96" t="s">
        <v>135</v>
      </c>
      <c r="G43" s="99">
        <v>0.84</v>
      </c>
      <c r="H43" s="99">
        <f t="shared" si="0"/>
        <v>0.73080000000000001</v>
      </c>
      <c r="I43" s="94" t="s">
        <v>52</v>
      </c>
      <c r="J43" s="100" t="s">
        <v>136</v>
      </c>
      <c r="K43" s="99">
        <v>0.83</v>
      </c>
      <c r="L43" s="99">
        <f t="shared" si="1"/>
        <v>0.72209999999999996</v>
      </c>
      <c r="M43" s="92" t="s">
        <v>52</v>
      </c>
    </row>
    <row r="44" spans="6:13" x14ac:dyDescent="0.2">
      <c r="F44" s="96" t="s">
        <v>137</v>
      </c>
      <c r="G44" s="99">
        <v>0.68</v>
      </c>
      <c r="H44" s="99">
        <f t="shared" si="0"/>
        <v>0.59160000000000001</v>
      </c>
      <c r="I44" s="94" t="s">
        <v>52</v>
      </c>
      <c r="J44" s="100" t="s">
        <v>138</v>
      </c>
      <c r="K44" s="99">
        <v>0.65</v>
      </c>
      <c r="L44" s="99">
        <f t="shared" si="1"/>
        <v>0.5655</v>
      </c>
      <c r="M44" s="92" t="s">
        <v>52</v>
      </c>
    </row>
    <row r="45" spans="6:13" x14ac:dyDescent="0.2">
      <c r="F45" s="96" t="s">
        <v>139</v>
      </c>
      <c r="G45" s="99">
        <v>0.79</v>
      </c>
      <c r="H45" s="99">
        <f t="shared" si="0"/>
        <v>0.68730000000000002</v>
      </c>
      <c r="I45" s="94" t="s">
        <v>52</v>
      </c>
      <c r="J45" s="100" t="s">
        <v>140</v>
      </c>
      <c r="K45" s="99">
        <v>0.48</v>
      </c>
      <c r="L45" s="99">
        <f t="shared" si="1"/>
        <v>0.41759999999999997</v>
      </c>
      <c r="M45" s="92" t="s">
        <v>52</v>
      </c>
    </row>
    <row r="46" spans="6:13" x14ac:dyDescent="0.2">
      <c r="F46" s="96" t="s">
        <v>141</v>
      </c>
      <c r="G46" s="99">
        <v>1.07</v>
      </c>
      <c r="H46" s="99">
        <f t="shared" si="0"/>
        <v>0.93090000000000006</v>
      </c>
      <c r="I46" s="94" t="s">
        <v>52</v>
      </c>
      <c r="J46" s="100" t="s">
        <v>142</v>
      </c>
      <c r="K46" s="99">
        <v>0.64</v>
      </c>
      <c r="L46" s="99">
        <f t="shared" si="1"/>
        <v>0.55679999999999996</v>
      </c>
      <c r="M46" s="92" t="s">
        <v>52</v>
      </c>
    </row>
    <row r="47" spans="6:13" x14ac:dyDescent="0.2">
      <c r="F47" s="96" t="s">
        <v>143</v>
      </c>
      <c r="G47" s="99">
        <v>0.9</v>
      </c>
      <c r="H47" s="99">
        <f t="shared" si="0"/>
        <v>0.78300000000000003</v>
      </c>
      <c r="I47" s="94" t="s">
        <v>52</v>
      </c>
      <c r="J47" s="100" t="s">
        <v>144</v>
      </c>
      <c r="K47" s="99">
        <v>0.46</v>
      </c>
      <c r="L47" s="99">
        <f t="shared" si="1"/>
        <v>0.4002</v>
      </c>
      <c r="M47" s="92" t="s">
        <v>52</v>
      </c>
    </row>
    <row r="48" spans="6:13" x14ac:dyDescent="0.2">
      <c r="F48" s="96" t="s">
        <v>145</v>
      </c>
      <c r="G48" s="99">
        <v>0.52</v>
      </c>
      <c r="H48" s="99">
        <f t="shared" si="0"/>
        <v>0.45240000000000002</v>
      </c>
      <c r="I48" s="94" t="s">
        <v>52</v>
      </c>
      <c r="J48" s="100" t="s">
        <v>146</v>
      </c>
      <c r="K48" s="99">
        <v>0.7</v>
      </c>
      <c r="L48" s="99">
        <f t="shared" si="1"/>
        <v>0.60899999999999999</v>
      </c>
      <c r="M48" s="92" t="s">
        <v>52</v>
      </c>
    </row>
    <row r="49" spans="6:13" x14ac:dyDescent="0.2">
      <c r="F49" s="96" t="s">
        <v>147</v>
      </c>
      <c r="G49" s="99">
        <v>0.53</v>
      </c>
      <c r="H49" s="99">
        <f t="shared" si="0"/>
        <v>0.46110000000000001</v>
      </c>
      <c r="I49" s="94" t="s">
        <v>52</v>
      </c>
      <c r="J49" s="100" t="s">
        <v>148</v>
      </c>
      <c r="K49" s="99">
        <v>0.64</v>
      </c>
      <c r="L49" s="99">
        <f t="shared" si="1"/>
        <v>0.55679999999999996</v>
      </c>
      <c r="M49" s="92" t="s">
        <v>52</v>
      </c>
    </row>
    <row r="50" spans="6:13" x14ac:dyDescent="0.2">
      <c r="F50" s="96" t="s">
        <v>149</v>
      </c>
      <c r="G50" s="99">
        <v>0.45</v>
      </c>
      <c r="H50" s="99">
        <f t="shared" si="0"/>
        <v>0.39150000000000001</v>
      </c>
      <c r="I50" s="94" t="s">
        <v>52</v>
      </c>
      <c r="J50" s="100" t="s">
        <v>150</v>
      </c>
      <c r="K50" s="99">
        <v>0.4</v>
      </c>
      <c r="L50" s="99">
        <f t="shared" si="1"/>
        <v>0.34800000000000003</v>
      </c>
      <c r="M50" s="92" t="s">
        <v>52</v>
      </c>
    </row>
    <row r="51" spans="6:13" x14ac:dyDescent="0.2">
      <c r="F51" s="96" t="s">
        <v>151</v>
      </c>
      <c r="G51" s="99">
        <v>0.52</v>
      </c>
      <c r="H51" s="99">
        <f t="shared" si="0"/>
        <v>0.45240000000000002</v>
      </c>
      <c r="I51" s="94" t="s">
        <v>52</v>
      </c>
      <c r="J51" s="100" t="s">
        <v>152</v>
      </c>
      <c r="K51" s="99">
        <v>0.76</v>
      </c>
      <c r="L51" s="99">
        <f t="shared" si="1"/>
        <v>0.66120000000000001</v>
      </c>
      <c r="M51" s="92" t="s">
        <v>52</v>
      </c>
    </row>
    <row r="52" spans="6:13" x14ac:dyDescent="0.2">
      <c r="F52" s="96" t="s">
        <v>153</v>
      </c>
      <c r="G52" s="99">
        <v>0.65</v>
      </c>
      <c r="H52" s="99">
        <f t="shared" si="0"/>
        <v>0.5655</v>
      </c>
      <c r="I52" s="94" t="s">
        <v>52</v>
      </c>
      <c r="J52" s="100" t="s">
        <v>154</v>
      </c>
      <c r="K52" s="99">
        <v>0.49</v>
      </c>
      <c r="L52" s="99">
        <f t="shared" si="1"/>
        <v>0.42630000000000001</v>
      </c>
      <c r="M52" s="92" t="s">
        <v>52</v>
      </c>
    </row>
    <row r="53" spans="6:13" x14ac:dyDescent="0.2">
      <c r="F53" s="96" t="s">
        <v>155</v>
      </c>
      <c r="G53" s="99">
        <v>0.59</v>
      </c>
      <c r="H53" s="99">
        <f t="shared" si="0"/>
        <v>0.51329999999999998</v>
      </c>
      <c r="I53" s="94" t="s">
        <v>52</v>
      </c>
      <c r="J53" s="100" t="s">
        <v>156</v>
      </c>
      <c r="K53" s="99">
        <v>0.69</v>
      </c>
      <c r="L53" s="99">
        <f t="shared" si="1"/>
        <v>0.60029999999999994</v>
      </c>
      <c r="M53" s="92" t="s">
        <v>52</v>
      </c>
    </row>
    <row r="54" spans="6:13" x14ac:dyDescent="0.2">
      <c r="F54" s="96" t="s">
        <v>157</v>
      </c>
      <c r="G54" s="99">
        <v>0.49</v>
      </c>
      <c r="H54" s="99">
        <f t="shared" si="0"/>
        <v>0.42630000000000001</v>
      </c>
      <c r="I54" s="94" t="s">
        <v>52</v>
      </c>
      <c r="J54" s="100" t="s">
        <v>158</v>
      </c>
      <c r="K54" s="99">
        <v>0.44</v>
      </c>
      <c r="L54" s="99">
        <f t="shared" si="1"/>
        <v>0.38279999999999997</v>
      </c>
      <c r="M54" s="92" t="s">
        <v>52</v>
      </c>
    </row>
    <row r="55" spans="6:13" x14ac:dyDescent="0.2">
      <c r="F55" s="96" t="s">
        <v>159</v>
      </c>
      <c r="G55" s="99">
        <v>0.62</v>
      </c>
      <c r="H55" s="99">
        <f t="shared" si="0"/>
        <v>0.53939999999999999</v>
      </c>
      <c r="I55" s="94" t="s">
        <v>52</v>
      </c>
      <c r="J55" s="100" t="s">
        <v>160</v>
      </c>
      <c r="K55" s="99">
        <v>0.55000000000000004</v>
      </c>
      <c r="L55" s="99">
        <f t="shared" si="1"/>
        <v>0.47850000000000004</v>
      </c>
      <c r="M55" s="92" t="s">
        <v>52</v>
      </c>
    </row>
    <row r="56" spans="6:13" x14ac:dyDescent="0.2">
      <c r="F56" s="96" t="s">
        <v>161</v>
      </c>
      <c r="G56" s="99">
        <v>0.55000000000000004</v>
      </c>
      <c r="H56" s="99">
        <f t="shared" si="0"/>
        <v>0.47850000000000004</v>
      </c>
      <c r="I56" s="94" t="s">
        <v>52</v>
      </c>
      <c r="J56" s="100" t="s">
        <v>162</v>
      </c>
      <c r="K56" s="99">
        <v>0.55000000000000004</v>
      </c>
      <c r="L56" s="99">
        <f t="shared" si="1"/>
        <v>0.47850000000000004</v>
      </c>
      <c r="M56" s="92" t="s">
        <v>52</v>
      </c>
    </row>
    <row r="57" spans="6:13" x14ac:dyDescent="0.2">
      <c r="F57" s="96" t="s">
        <v>163</v>
      </c>
      <c r="G57" s="99">
        <v>0.53</v>
      </c>
      <c r="H57" s="99">
        <f t="shared" si="0"/>
        <v>0.46110000000000001</v>
      </c>
      <c r="I57" s="94" t="s">
        <v>52</v>
      </c>
      <c r="J57" s="100" t="s">
        <v>164</v>
      </c>
      <c r="K57" s="99">
        <v>0.7</v>
      </c>
      <c r="L57" s="99">
        <f t="shared" si="1"/>
        <v>0.60899999999999999</v>
      </c>
      <c r="M57" s="92" t="s">
        <v>52</v>
      </c>
    </row>
    <row r="58" spans="6:13" x14ac:dyDescent="0.2">
      <c r="F58" s="96" t="s">
        <v>165</v>
      </c>
      <c r="G58" s="99">
        <v>0.75</v>
      </c>
      <c r="H58" s="99">
        <f t="shared" si="0"/>
        <v>0.65249999999999997</v>
      </c>
      <c r="I58" s="94" t="s">
        <v>52</v>
      </c>
      <c r="J58" s="100" t="s">
        <v>166</v>
      </c>
      <c r="K58" s="99">
        <v>1.21</v>
      </c>
      <c r="L58" s="99">
        <f t="shared" si="1"/>
        <v>1.0527</v>
      </c>
      <c r="M58" s="92" t="s">
        <v>52</v>
      </c>
    </row>
    <row r="59" spans="6:13" x14ac:dyDescent="0.2">
      <c r="F59" s="96" t="s">
        <v>167</v>
      </c>
      <c r="G59" s="99">
        <v>0.71</v>
      </c>
      <c r="H59" s="99">
        <f t="shared" si="0"/>
        <v>0.61769999999999992</v>
      </c>
      <c r="I59" s="94" t="s">
        <v>52</v>
      </c>
      <c r="J59" s="100" t="s">
        <v>168</v>
      </c>
      <c r="K59" s="99">
        <v>0.74</v>
      </c>
      <c r="L59" s="99">
        <f t="shared" si="1"/>
        <v>0.64380000000000004</v>
      </c>
      <c r="M59" s="92" t="s">
        <v>52</v>
      </c>
    </row>
    <row r="60" spans="6:13" x14ac:dyDescent="0.2">
      <c r="F60" s="96" t="s">
        <v>169</v>
      </c>
      <c r="G60" s="99">
        <v>0.72</v>
      </c>
      <c r="H60" s="99">
        <f t="shared" si="0"/>
        <v>0.62639999999999996</v>
      </c>
      <c r="I60" s="94" t="s">
        <v>52</v>
      </c>
      <c r="J60" s="100" t="s">
        <v>170</v>
      </c>
      <c r="K60" s="99">
        <v>0.88</v>
      </c>
      <c r="L60" s="99">
        <f t="shared" si="1"/>
        <v>0.76559999999999995</v>
      </c>
      <c r="M60" s="92" t="s">
        <v>52</v>
      </c>
    </row>
    <row r="61" spans="6:13" x14ac:dyDescent="0.2">
      <c r="F61" s="96" t="s">
        <v>171</v>
      </c>
      <c r="G61" s="99">
        <v>0.62</v>
      </c>
      <c r="H61" s="99">
        <f t="shared" si="0"/>
        <v>0.53939999999999999</v>
      </c>
      <c r="I61" s="94" t="s">
        <v>52</v>
      </c>
      <c r="J61" s="100" t="s">
        <v>172</v>
      </c>
      <c r="K61" s="99">
        <v>0.8</v>
      </c>
      <c r="L61" s="99">
        <f t="shared" si="1"/>
        <v>0.69600000000000006</v>
      </c>
      <c r="M61" s="92" t="s">
        <v>52</v>
      </c>
    </row>
    <row r="62" spans="6:13" x14ac:dyDescent="0.2">
      <c r="F62" s="96" t="s">
        <v>173</v>
      </c>
      <c r="G62" s="99">
        <v>0.49</v>
      </c>
      <c r="H62" s="99">
        <f t="shared" si="0"/>
        <v>0.42630000000000001</v>
      </c>
      <c r="I62" s="94" t="s">
        <v>52</v>
      </c>
      <c r="J62" s="100" t="s">
        <v>174</v>
      </c>
      <c r="K62" s="99">
        <v>0.77</v>
      </c>
      <c r="L62" s="99">
        <f t="shared" si="1"/>
        <v>0.66990000000000005</v>
      </c>
      <c r="M62" s="92" t="s">
        <v>52</v>
      </c>
    </row>
    <row r="63" spans="6:13" x14ac:dyDescent="0.2">
      <c r="F63" s="96" t="s">
        <v>175</v>
      </c>
      <c r="G63" s="99">
        <v>0.42</v>
      </c>
      <c r="H63" s="99">
        <f t="shared" si="0"/>
        <v>0.3654</v>
      </c>
      <c r="I63" s="94" t="s">
        <v>52</v>
      </c>
      <c r="J63" s="100" t="s">
        <v>176</v>
      </c>
      <c r="K63" s="99">
        <v>0.65</v>
      </c>
      <c r="L63" s="99">
        <f t="shared" si="1"/>
        <v>0.5655</v>
      </c>
      <c r="M63" s="92" t="s">
        <v>52</v>
      </c>
    </row>
    <row r="64" spans="6:13" x14ac:dyDescent="0.2">
      <c r="F64" s="96" t="s">
        <v>177</v>
      </c>
      <c r="G64" s="99">
        <v>0.5</v>
      </c>
      <c r="H64" s="99">
        <f t="shared" si="0"/>
        <v>0.435</v>
      </c>
      <c r="I64" s="94" t="s">
        <v>52</v>
      </c>
      <c r="J64" s="100" t="s">
        <v>178</v>
      </c>
      <c r="K64" s="99">
        <v>0.53</v>
      </c>
      <c r="L64" s="99">
        <f t="shared" si="1"/>
        <v>0.46110000000000001</v>
      </c>
      <c r="M64" s="92" t="s">
        <v>52</v>
      </c>
    </row>
    <row r="65" spans="6:13" x14ac:dyDescent="0.2">
      <c r="F65" s="96" t="s">
        <v>179</v>
      </c>
      <c r="G65" s="99">
        <v>0.63</v>
      </c>
      <c r="H65" s="99">
        <f t="shared" si="0"/>
        <v>0.54810000000000003</v>
      </c>
      <c r="I65" s="94" t="s">
        <v>52</v>
      </c>
      <c r="J65" s="100" t="s">
        <v>180</v>
      </c>
      <c r="K65" s="99">
        <v>0.57999999999999996</v>
      </c>
      <c r="L65" s="99">
        <f t="shared" si="1"/>
        <v>0.50459999999999994</v>
      </c>
      <c r="M65" s="92" t="s">
        <v>52</v>
      </c>
    </row>
    <row r="66" spans="6:13" x14ac:dyDescent="0.2">
      <c r="F66" s="96" t="s">
        <v>181</v>
      </c>
      <c r="G66" s="99">
        <v>0.69</v>
      </c>
      <c r="H66" s="99">
        <f t="shared" si="0"/>
        <v>0.60029999999999994</v>
      </c>
      <c r="I66" s="94" t="s">
        <v>52</v>
      </c>
      <c r="J66" s="100" t="s">
        <v>182</v>
      </c>
      <c r="K66" s="99">
        <v>0.65</v>
      </c>
      <c r="L66" s="99">
        <f t="shared" si="1"/>
        <v>0.5655</v>
      </c>
      <c r="M66" s="92" t="s">
        <v>52</v>
      </c>
    </row>
    <row r="67" spans="6:13" x14ac:dyDescent="0.2">
      <c r="H67" s="109"/>
      <c r="J67" s="96" t="s">
        <v>183</v>
      </c>
      <c r="K67" s="99">
        <v>0.66</v>
      </c>
      <c r="L67" s="99">
        <f t="shared" si="1"/>
        <v>0.57420000000000004</v>
      </c>
      <c r="M67" s="92" t="s">
        <v>52</v>
      </c>
    </row>
    <row r="68" spans="6:13" x14ac:dyDescent="0.2">
      <c r="H68" s="109"/>
      <c r="J68" s="96" t="s">
        <v>184</v>
      </c>
      <c r="K68" s="99">
        <v>0.68</v>
      </c>
      <c r="L68" s="99">
        <f t="shared" ref="L68:L85" si="2">K68*0.87</f>
        <v>0.59160000000000001</v>
      </c>
      <c r="M68" s="92" t="s">
        <v>52</v>
      </c>
    </row>
    <row r="69" spans="6:13" x14ac:dyDescent="0.2">
      <c r="H69" s="109"/>
      <c r="J69" s="96" t="s">
        <v>185</v>
      </c>
      <c r="K69" s="99">
        <v>0.4</v>
      </c>
      <c r="L69" s="99">
        <f t="shared" si="2"/>
        <v>0.34800000000000003</v>
      </c>
      <c r="M69" s="92" t="s">
        <v>52</v>
      </c>
    </row>
    <row r="70" spans="6:13" x14ac:dyDescent="0.2">
      <c r="H70" s="109"/>
      <c r="J70" s="96" t="s">
        <v>186</v>
      </c>
      <c r="K70" s="99">
        <v>1.01</v>
      </c>
      <c r="L70" s="99">
        <f t="shared" si="2"/>
        <v>0.87870000000000004</v>
      </c>
      <c r="M70" s="92" t="s">
        <v>52</v>
      </c>
    </row>
    <row r="71" spans="6:13" x14ac:dyDescent="0.2">
      <c r="H71" s="109"/>
      <c r="J71" s="96" t="s">
        <v>187</v>
      </c>
      <c r="K71" s="99">
        <v>0.98</v>
      </c>
      <c r="L71" s="99">
        <f t="shared" si="2"/>
        <v>0.85260000000000002</v>
      </c>
      <c r="M71" s="92" t="s">
        <v>52</v>
      </c>
    </row>
    <row r="72" spans="6:13" x14ac:dyDescent="0.2">
      <c r="H72" s="109"/>
      <c r="J72" s="96" t="s">
        <v>188</v>
      </c>
      <c r="K72" s="99">
        <v>0.98</v>
      </c>
      <c r="L72" s="99">
        <f t="shared" si="2"/>
        <v>0.85260000000000002</v>
      </c>
      <c r="M72" s="92" t="s">
        <v>52</v>
      </c>
    </row>
    <row r="73" spans="6:13" x14ac:dyDescent="0.2">
      <c r="J73" s="96" t="s">
        <v>189</v>
      </c>
      <c r="K73" s="99">
        <v>1.2</v>
      </c>
      <c r="L73" s="99">
        <f t="shared" si="2"/>
        <v>1.044</v>
      </c>
      <c r="M73" s="92" t="s">
        <v>52</v>
      </c>
    </row>
    <row r="74" spans="6:13" x14ac:dyDescent="0.2">
      <c r="J74" s="96" t="s">
        <v>190</v>
      </c>
      <c r="K74" s="99">
        <v>1.2</v>
      </c>
      <c r="L74" s="99">
        <f t="shared" si="2"/>
        <v>1.044</v>
      </c>
      <c r="M74" s="92" t="s">
        <v>52</v>
      </c>
    </row>
    <row r="75" spans="6:13" x14ac:dyDescent="0.2">
      <c r="J75" s="96" t="s">
        <v>191</v>
      </c>
      <c r="K75" s="99">
        <v>0.42</v>
      </c>
      <c r="L75" s="99">
        <f>K75*0.87</f>
        <v>0.3654</v>
      </c>
      <c r="M75" s="92" t="s">
        <v>52</v>
      </c>
    </row>
    <row r="76" spans="6:13" x14ac:dyDescent="0.2">
      <c r="J76" s="96" t="s">
        <v>192</v>
      </c>
      <c r="K76" s="99">
        <v>1.24</v>
      </c>
      <c r="L76" s="99">
        <f t="shared" si="2"/>
        <v>1.0788</v>
      </c>
      <c r="M76" s="92" t="s">
        <v>52</v>
      </c>
    </row>
    <row r="77" spans="6:13" x14ac:dyDescent="0.2">
      <c r="J77" s="96" t="s">
        <v>193</v>
      </c>
      <c r="K77" s="99">
        <v>0.48</v>
      </c>
      <c r="L77" s="99">
        <f t="shared" si="2"/>
        <v>0.41759999999999997</v>
      </c>
      <c r="M77" s="92" t="s">
        <v>52</v>
      </c>
    </row>
    <row r="78" spans="6:13" x14ac:dyDescent="0.2">
      <c r="J78" s="96" t="s">
        <v>194</v>
      </c>
      <c r="K78" s="99">
        <v>0.38</v>
      </c>
      <c r="L78" s="99">
        <f t="shared" si="2"/>
        <v>0.3306</v>
      </c>
      <c r="M78" s="92" t="s">
        <v>52</v>
      </c>
    </row>
    <row r="79" spans="6:13" x14ac:dyDescent="0.2">
      <c r="J79" s="96" t="s">
        <v>195</v>
      </c>
      <c r="K79" s="99">
        <v>0.75</v>
      </c>
      <c r="L79" s="99">
        <f t="shared" si="2"/>
        <v>0.65249999999999997</v>
      </c>
      <c r="M79" s="92" t="s">
        <v>52</v>
      </c>
    </row>
    <row r="80" spans="6:13" x14ac:dyDescent="0.2">
      <c r="J80" s="96" t="s">
        <v>196</v>
      </c>
      <c r="K80" s="96">
        <v>0.47</v>
      </c>
      <c r="L80" s="99">
        <f t="shared" si="2"/>
        <v>0.40889999999999999</v>
      </c>
      <c r="M80" s="92" t="s">
        <v>197</v>
      </c>
    </row>
    <row r="81" spans="2:13" x14ac:dyDescent="0.2">
      <c r="J81" s="96" t="s">
        <v>198</v>
      </c>
      <c r="K81" s="96">
        <v>0.41</v>
      </c>
      <c r="L81" s="99">
        <f t="shared" si="2"/>
        <v>0.35669999999999996</v>
      </c>
      <c r="M81" s="92" t="s">
        <v>197</v>
      </c>
    </row>
    <row r="82" spans="2:13" x14ac:dyDescent="0.2">
      <c r="J82" s="96" t="s">
        <v>199</v>
      </c>
      <c r="K82" s="96">
        <v>0.46</v>
      </c>
      <c r="L82" s="99">
        <f t="shared" si="2"/>
        <v>0.4002</v>
      </c>
      <c r="M82" s="92" t="s">
        <v>197</v>
      </c>
    </row>
    <row r="83" spans="2:13" x14ac:dyDescent="0.2">
      <c r="J83" s="96" t="s">
        <v>200</v>
      </c>
      <c r="K83" s="96">
        <v>0.47</v>
      </c>
      <c r="L83" s="99">
        <f t="shared" si="2"/>
        <v>0.40889999999999999</v>
      </c>
      <c r="M83" s="92" t="s">
        <v>197</v>
      </c>
    </row>
    <row r="84" spans="2:13" x14ac:dyDescent="0.2">
      <c r="J84" s="96" t="s">
        <v>201</v>
      </c>
      <c r="K84" s="96">
        <v>0.47</v>
      </c>
      <c r="L84" s="99">
        <f t="shared" si="2"/>
        <v>0.40889999999999999</v>
      </c>
      <c r="M84" s="92" t="s">
        <v>202</v>
      </c>
    </row>
    <row r="85" spans="2:13" x14ac:dyDescent="0.2">
      <c r="B85" s="91" t="s">
        <v>203</v>
      </c>
      <c r="J85" s="96" t="s">
        <v>204</v>
      </c>
      <c r="K85" s="96">
        <v>0.56000000000000005</v>
      </c>
      <c r="L85" s="99">
        <f t="shared" si="2"/>
        <v>0.48720000000000002</v>
      </c>
      <c r="M85" s="92" t="s">
        <v>205</v>
      </c>
    </row>
  </sheetData>
  <phoneticPr fontId="3"/>
  <pageMargins left="0.7" right="0.7" top="0.75" bottom="0.75" header="0.3" footer="0.3"/>
  <pageSetup paperSize="9" scale="2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16FE2-D08E-493C-B497-B09503E40923}">
  <sheetPr>
    <tabColor rgb="FF7030A0"/>
  </sheetPr>
  <dimension ref="B4:D19"/>
  <sheetViews>
    <sheetView workbookViewId="0">
      <selection activeCell="F6" sqref="F6"/>
    </sheetView>
  </sheetViews>
  <sheetFormatPr defaultColWidth="9.09765625" defaultRowHeight="18" x14ac:dyDescent="0.55000000000000004"/>
  <cols>
    <col min="1" max="1" width="3.8984375" style="40" customWidth="1"/>
    <col min="2" max="2" width="13" style="40" bestFit="1" customWidth="1"/>
    <col min="3" max="3" width="12" style="40" customWidth="1"/>
    <col min="4" max="4" width="59.3984375" style="40" customWidth="1"/>
    <col min="5" max="16384" width="9.09765625" style="40"/>
  </cols>
  <sheetData>
    <row r="4" spans="2:4" x14ac:dyDescent="0.55000000000000004">
      <c r="B4" s="110" t="s">
        <v>206</v>
      </c>
      <c r="C4" s="110" t="s">
        <v>207</v>
      </c>
      <c r="D4" s="110" t="s">
        <v>208</v>
      </c>
    </row>
    <row r="5" spans="2:4" ht="182.25" customHeight="1" x14ac:dyDescent="0.55000000000000004">
      <c r="B5" s="111">
        <v>44522</v>
      </c>
      <c r="C5" s="112" t="s">
        <v>210</v>
      </c>
      <c r="D5" s="113" t="s">
        <v>209</v>
      </c>
    </row>
    <row r="6" spans="2:4" ht="234.75" customHeight="1" x14ac:dyDescent="0.55000000000000004">
      <c r="B6" s="111">
        <v>44586</v>
      </c>
      <c r="C6" s="112" t="s">
        <v>211</v>
      </c>
      <c r="D6" s="116" t="s">
        <v>214</v>
      </c>
    </row>
    <row r="7" spans="2:4" x14ac:dyDescent="0.55000000000000004">
      <c r="B7" s="96"/>
      <c r="C7" s="112"/>
      <c r="D7" s="110"/>
    </row>
    <row r="8" spans="2:4" x14ac:dyDescent="0.55000000000000004">
      <c r="B8" s="96"/>
      <c r="C8" s="112"/>
      <c r="D8" s="110"/>
    </row>
    <row r="9" spans="2:4" x14ac:dyDescent="0.55000000000000004">
      <c r="B9" s="96"/>
      <c r="C9" s="112"/>
      <c r="D9" s="110"/>
    </row>
    <row r="10" spans="2:4" x14ac:dyDescent="0.55000000000000004">
      <c r="B10" s="96"/>
      <c r="C10" s="112"/>
      <c r="D10" s="110"/>
    </row>
    <row r="11" spans="2:4" x14ac:dyDescent="0.55000000000000004">
      <c r="B11" s="91"/>
      <c r="C11" s="114"/>
    </row>
    <row r="12" spans="2:4" x14ac:dyDescent="0.55000000000000004">
      <c r="B12" s="91"/>
      <c r="C12" s="114"/>
    </row>
    <row r="13" spans="2:4" x14ac:dyDescent="0.55000000000000004">
      <c r="B13" s="91"/>
      <c r="C13" s="114"/>
    </row>
    <row r="14" spans="2:4" x14ac:dyDescent="0.55000000000000004">
      <c r="B14" s="91"/>
      <c r="C14" s="114"/>
    </row>
    <row r="15" spans="2:4" x14ac:dyDescent="0.55000000000000004">
      <c r="B15" s="91"/>
      <c r="C15" s="114"/>
    </row>
    <row r="16" spans="2:4" x14ac:dyDescent="0.55000000000000004">
      <c r="B16" s="91"/>
      <c r="C16" s="114"/>
    </row>
    <row r="17" spans="2:3" x14ac:dyDescent="0.55000000000000004">
      <c r="B17" s="91"/>
      <c r="C17" s="114"/>
    </row>
    <row r="18" spans="2:3" x14ac:dyDescent="0.55000000000000004">
      <c r="B18" s="91"/>
      <c r="C18" s="91"/>
    </row>
    <row r="19" spans="2:3" x14ac:dyDescent="0.55000000000000004">
      <c r="B19" s="91"/>
      <c r="C19" s="91"/>
    </row>
  </sheetData>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1_入力シート</vt:lpstr>
      <vt:lpstr>表示例 出力シート</vt:lpstr>
      <vt:lpstr>出力シート (炭素貯蔵量のみ)</vt:lpstr>
      <vt:lpstr>0_入力例</vt:lpstr>
      <vt:lpstr>99_データベース</vt:lpstr>
      <vt:lpstr>更新履歴</vt:lpstr>
      <vt:lpstr>'出力シート (炭素貯蔵量のみ)'!Print_Area</vt:lpstr>
      <vt:lpstr>'表示例 出力シート'!Print_Area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2021-11-29T02:25:52Z</dcterms:created>
  <dcterms:modified xsi:type="dcterms:W3CDTF">2026-06-29T07:53:50Z</dcterms:modified>
</cp:coreProperties>
</file>