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4-1,5-1" sheetId="1" r:id="rId1"/>
  </sheets>
  <definedNames>
    <definedName name="_xlnm.Print_Area" localSheetId="0">'4-1,5-1'!$D$1:$S$29</definedName>
  </definedNames>
  <calcPr fullCalcOnLoad="1"/>
</workbook>
</file>

<file path=xl/sharedStrings.xml><?xml version="1.0" encoding="utf-8"?>
<sst xmlns="http://schemas.openxmlformats.org/spreadsheetml/2006/main" count="66" uniqueCount="51">
  <si>
    <t>男</t>
  </si>
  <si>
    <t>女</t>
  </si>
  <si>
    <t>計</t>
  </si>
  <si>
    <t>加賀市</t>
  </si>
  <si>
    <t>七尾市</t>
  </si>
  <si>
    <t>輪島市</t>
  </si>
  <si>
    <t>珠洲市</t>
  </si>
  <si>
    <t>津幡町</t>
  </si>
  <si>
    <t>内灘町</t>
  </si>
  <si>
    <t>志賀町</t>
  </si>
  <si>
    <t>穴水町</t>
  </si>
  <si>
    <t>県計</t>
  </si>
  <si>
    <t>番号</t>
  </si>
  <si>
    <t>番号</t>
  </si>
  <si>
    <t>検算</t>
  </si>
  <si>
    <t>Ａの計</t>
  </si>
  <si>
    <t>Ｂの計</t>
  </si>
  <si>
    <t>A-Bの計</t>
  </si>
  <si>
    <t>Ａ－Ｂ男</t>
  </si>
  <si>
    <t>Ａ－Ｂ女</t>
  </si>
  <si>
    <t>Ａ－Ｂ計</t>
  </si>
  <si>
    <t>投票率（Ｂ／Ａ）</t>
  </si>
  <si>
    <t>（○印は今回発表分）</t>
  </si>
  <si>
    <t>(市計)</t>
  </si>
  <si>
    <t>県選管速報時刻</t>
  </si>
  <si>
    <t>時</t>
  </si>
  <si>
    <t>分</t>
  </si>
  <si>
    <t>金沢市</t>
  </si>
  <si>
    <r>
      <t>発表済は</t>
    </r>
    <r>
      <rPr>
        <sz val="10"/>
        <color indexed="10"/>
        <rFont val="ＭＳ 明朝"/>
        <family val="1"/>
      </rPr>
      <t>1</t>
    </r>
    <r>
      <rPr>
        <sz val="10"/>
        <rFont val="ＭＳ 明朝"/>
        <family val="1"/>
      </rPr>
      <t>を入力</t>
    </r>
  </si>
  <si>
    <t>棄 権 者 数　Ａ－Ｂ</t>
  </si>
  <si>
    <t>（様式５－１）</t>
  </si>
  <si>
    <t>選挙当日の有権者数　Ａ</t>
  </si>
  <si>
    <t xml:space="preserve">投　票　者　数　Ｂ  </t>
  </si>
  <si>
    <t>白山市</t>
  </si>
  <si>
    <t>能美市</t>
  </si>
  <si>
    <t>羽咋市</t>
  </si>
  <si>
    <t>かほく市</t>
  </si>
  <si>
    <t>宝達志水町</t>
  </si>
  <si>
    <t>能登町</t>
  </si>
  <si>
    <t>市 町 名</t>
  </si>
  <si>
    <t>（様式４－１）</t>
  </si>
  <si>
    <t>平成１８年３月１９日執行石川県知事選挙投票結果中間速報表</t>
  </si>
  <si>
    <t>平成１８年３月１９日執行石川県知事選挙投票結果調</t>
  </si>
  <si>
    <t>小松市</t>
  </si>
  <si>
    <t>川北町</t>
  </si>
  <si>
    <t>野々市町</t>
  </si>
  <si>
    <t>中能登町</t>
  </si>
  <si>
    <t>(町計)</t>
  </si>
  <si>
    <t>発表済は1を入力</t>
  </si>
  <si>
    <t>40</t>
  </si>
  <si>
    <t>21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</si>
</sst>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[Red]\-#,##0.0"/>
    <numFmt numFmtId="179" formatCode="#,##0_ ;[Red]\-#,##0\ "/>
    <numFmt numFmtId="180" formatCode="#,##0.00_ ;[Red]\-#,##0.00\ "/>
    <numFmt numFmtId="181" formatCode="0.00_ "/>
    <numFmt numFmtId="182" formatCode="0.000_ "/>
    <numFmt numFmtId="183" formatCode="0.0_ "/>
    <numFmt numFmtId="184" formatCode="0_ "/>
    <numFmt numFmtId="185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24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76" fontId="3" fillId="0" borderId="0" xfId="16" applyNumberFormat="1" applyFont="1" applyAlignment="1" applyProtection="1">
      <alignment vertical="center"/>
      <protection/>
    </xf>
    <xf numFmtId="3" fontId="3" fillId="0" borderId="0" xfId="16" applyNumberFormat="1" applyFont="1" applyAlignment="1">
      <alignment horizontal="center" vertical="center"/>
    </xf>
    <xf numFmtId="3" fontId="3" fillId="0" borderId="0" xfId="16" applyNumberFormat="1" applyFont="1" applyAlignment="1">
      <alignment vertical="center"/>
    </xf>
    <xf numFmtId="4" fontId="3" fillId="0" borderId="0" xfId="16" applyNumberFormat="1" applyFont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/>
    </xf>
    <xf numFmtId="38" fontId="3" fillId="0" borderId="0" xfId="16" applyFont="1" applyAlignment="1">
      <alignment vertical="center"/>
    </xf>
    <xf numFmtId="38" fontId="3" fillId="0" borderId="0" xfId="16" applyFont="1" applyAlignment="1" applyProtection="1">
      <alignment horizontal="left" vertical="center"/>
      <protection/>
    </xf>
    <xf numFmtId="38" fontId="3" fillId="0" borderId="0" xfId="16" applyFont="1" applyAlignment="1" applyProtection="1">
      <alignment horizontal="center" vertical="center"/>
      <protection/>
    </xf>
    <xf numFmtId="3" fontId="3" fillId="0" borderId="0" xfId="16" applyNumberFormat="1" applyFont="1" applyAlignment="1">
      <alignment horizontal="center"/>
    </xf>
    <xf numFmtId="3" fontId="3" fillId="0" borderId="0" xfId="16" applyNumberFormat="1" applyFont="1" applyAlignment="1">
      <alignment horizontal="left"/>
    </xf>
    <xf numFmtId="4" fontId="3" fillId="0" borderId="0" xfId="16" applyNumberFormat="1" applyFont="1" applyAlignment="1">
      <alignment horizontal="center"/>
    </xf>
    <xf numFmtId="38" fontId="3" fillId="0" borderId="0" xfId="16" applyFont="1" applyAlignment="1" applyProtection="1">
      <alignment horizontal="center"/>
      <protection/>
    </xf>
    <xf numFmtId="4" fontId="3" fillId="0" borderId="0" xfId="16" applyNumberFormat="1" applyFont="1" applyAlignment="1">
      <alignment horizontal="right" vertical="center"/>
    </xf>
    <xf numFmtId="38" fontId="3" fillId="0" borderId="0" xfId="16" applyFont="1" applyBorder="1" applyAlignment="1" applyProtection="1">
      <alignment vertical="center" wrapText="1"/>
      <protection locked="0"/>
    </xf>
    <xf numFmtId="38" fontId="3" fillId="2" borderId="1" xfId="16" applyFont="1" applyFill="1" applyBorder="1" applyAlignment="1" applyProtection="1">
      <alignment vertical="center"/>
      <protection locked="0"/>
    </xf>
    <xf numFmtId="3" fontId="3" fillId="0" borderId="2" xfId="16" applyNumberFormat="1" applyFont="1" applyBorder="1" applyAlignment="1">
      <alignment horizontal="left" vertical="center"/>
    </xf>
    <xf numFmtId="3" fontId="3" fillId="0" borderId="3" xfId="16" applyNumberFormat="1" applyFont="1" applyBorder="1" applyAlignment="1">
      <alignment horizontal="center" vertical="center"/>
    </xf>
    <xf numFmtId="3" fontId="3" fillId="0" borderId="4" xfId="16" applyNumberFormat="1" applyFont="1" applyBorder="1" applyAlignment="1">
      <alignment horizontal="center" vertical="center"/>
    </xf>
    <xf numFmtId="4" fontId="5" fillId="0" borderId="5" xfId="16" applyNumberFormat="1" applyFont="1" applyFill="1" applyBorder="1" applyAlignment="1" applyProtection="1">
      <alignment vertical="center"/>
      <protection/>
    </xf>
    <xf numFmtId="4" fontId="5" fillId="0" borderId="6" xfId="16" applyNumberFormat="1" applyFont="1" applyFill="1" applyBorder="1" applyAlignment="1" applyProtection="1">
      <alignment vertical="center"/>
      <protection/>
    </xf>
    <xf numFmtId="176" fontId="4" fillId="0" borderId="0" xfId="16" applyNumberFormat="1" applyFont="1" applyAlignment="1" applyProtection="1">
      <alignment vertical="center"/>
      <protection/>
    </xf>
    <xf numFmtId="176" fontId="4" fillId="0" borderId="0" xfId="16" applyNumberFormat="1" applyFont="1" applyAlignment="1" applyProtection="1">
      <alignment horizontal="center" vertical="center"/>
      <protection/>
    </xf>
    <xf numFmtId="176" fontId="4" fillId="0" borderId="0" xfId="16" applyNumberFormat="1" applyFont="1" applyFill="1" applyBorder="1" applyAlignment="1" applyProtection="1">
      <alignment vertical="center" wrapText="1"/>
      <protection/>
    </xf>
    <xf numFmtId="49" fontId="3" fillId="3" borderId="2" xfId="16" applyNumberFormat="1" applyFont="1" applyFill="1" applyBorder="1" applyAlignment="1" applyProtection="1">
      <alignment horizontal="center" vertical="center"/>
      <protection locked="0"/>
    </xf>
    <xf numFmtId="49" fontId="3" fillId="3" borderId="3" xfId="16" applyNumberFormat="1" applyFont="1" applyFill="1" applyBorder="1" applyAlignment="1" applyProtection="1">
      <alignment horizontal="center" vertical="center"/>
      <protection locked="0"/>
    </xf>
    <xf numFmtId="4" fontId="5" fillId="0" borderId="7" xfId="16" applyNumberFormat="1" applyFont="1" applyFill="1" applyBorder="1" applyAlignment="1" applyProtection="1">
      <alignment vertical="center"/>
      <protection/>
    </xf>
    <xf numFmtId="3" fontId="3" fillId="3" borderId="8" xfId="16" applyNumberFormat="1" applyFont="1" applyFill="1" applyBorder="1" applyAlignment="1" applyProtection="1">
      <alignment horizontal="center" vertical="center"/>
      <protection locked="0"/>
    </xf>
    <xf numFmtId="176" fontId="3" fillId="0" borderId="0" xfId="16" applyNumberFormat="1" applyFont="1" applyAlignment="1" applyProtection="1">
      <alignment horizontal="center" vertical="center" shrinkToFit="1"/>
      <protection/>
    </xf>
    <xf numFmtId="176" fontId="3" fillId="0" borderId="0" xfId="16" applyNumberFormat="1" applyFont="1" applyAlignment="1" applyProtection="1">
      <alignment horizontal="center" vertical="center"/>
      <protection/>
    </xf>
    <xf numFmtId="176" fontId="3" fillId="0" borderId="0" xfId="16" applyNumberFormat="1" applyFont="1" applyFill="1" applyBorder="1" applyAlignment="1" applyProtection="1">
      <alignment vertical="center"/>
      <protection/>
    </xf>
    <xf numFmtId="3" fontId="3" fillId="0" borderId="0" xfId="16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38" fontId="3" fillId="0" borderId="0" xfId="16" applyFont="1" applyAlignment="1" applyProtection="1">
      <alignment horizontal="left"/>
      <protection/>
    </xf>
    <xf numFmtId="3" fontId="7" fillId="0" borderId="0" xfId="16" applyNumberFormat="1" applyFont="1" applyAlignment="1">
      <alignment horizontal="left"/>
    </xf>
    <xf numFmtId="176" fontId="8" fillId="0" borderId="0" xfId="16" applyNumberFormat="1" applyFont="1" applyAlignment="1" applyProtection="1">
      <alignment vertical="center"/>
      <protection/>
    </xf>
    <xf numFmtId="176" fontId="9" fillId="0" borderId="0" xfId="16" applyNumberFormat="1" applyFont="1" applyAlignment="1" applyProtection="1">
      <alignment vertical="center"/>
      <protection/>
    </xf>
    <xf numFmtId="4" fontId="5" fillId="0" borderId="9" xfId="16" applyNumberFormat="1" applyFont="1" applyFill="1" applyBorder="1" applyAlignment="1" applyProtection="1">
      <alignment vertical="center"/>
      <protection/>
    </xf>
    <xf numFmtId="4" fontId="5" fillId="0" borderId="10" xfId="16" applyNumberFormat="1" applyFont="1" applyFill="1" applyBorder="1" applyAlignment="1" applyProtection="1">
      <alignment vertical="center"/>
      <protection/>
    </xf>
    <xf numFmtId="4" fontId="5" fillId="0" borderId="11" xfId="16" applyNumberFormat="1" applyFont="1" applyFill="1" applyBorder="1" applyAlignment="1" applyProtection="1">
      <alignment vertical="center"/>
      <protection/>
    </xf>
    <xf numFmtId="4" fontId="5" fillId="0" borderId="12" xfId="16" applyNumberFormat="1" applyFont="1" applyFill="1" applyBorder="1" applyAlignment="1" applyProtection="1">
      <alignment vertical="center"/>
      <protection/>
    </xf>
    <xf numFmtId="4" fontId="5" fillId="0" borderId="13" xfId="16" applyNumberFormat="1" applyFont="1" applyFill="1" applyBorder="1" applyAlignment="1" applyProtection="1">
      <alignment vertical="center"/>
      <protection/>
    </xf>
    <xf numFmtId="4" fontId="5" fillId="0" borderId="14" xfId="16" applyNumberFormat="1" applyFont="1" applyFill="1" applyBorder="1" applyAlignment="1" applyProtection="1">
      <alignment vertical="center"/>
      <protection/>
    </xf>
    <xf numFmtId="3" fontId="5" fillId="0" borderId="15" xfId="16" applyNumberFormat="1" applyFont="1" applyBorder="1" applyAlignment="1">
      <alignment vertical="center"/>
    </xf>
    <xf numFmtId="3" fontId="5" fillId="0" borderId="16" xfId="16" applyNumberFormat="1" applyFont="1" applyBorder="1" applyAlignment="1">
      <alignment vertical="center"/>
    </xf>
    <xf numFmtId="3" fontId="5" fillId="0" borderId="17" xfId="16" applyNumberFormat="1" applyFont="1" applyBorder="1" applyAlignment="1">
      <alignment vertical="center"/>
    </xf>
    <xf numFmtId="3" fontId="5" fillId="0" borderId="18" xfId="16" applyNumberFormat="1" applyFont="1" applyBorder="1" applyAlignment="1">
      <alignment vertical="center"/>
    </xf>
    <xf numFmtId="3" fontId="5" fillId="0" borderId="19" xfId="16" applyNumberFormat="1" applyFont="1" applyBorder="1" applyAlignment="1">
      <alignment vertical="center"/>
    </xf>
    <xf numFmtId="4" fontId="5" fillId="0" borderId="18" xfId="16" applyNumberFormat="1" applyFont="1" applyFill="1" applyBorder="1" applyAlignment="1" applyProtection="1">
      <alignment vertical="center"/>
      <protection/>
    </xf>
    <xf numFmtId="4" fontId="5" fillId="0" borderId="16" xfId="16" applyNumberFormat="1" applyFont="1" applyFill="1" applyBorder="1" applyAlignment="1" applyProtection="1">
      <alignment vertical="center"/>
      <protection/>
    </xf>
    <xf numFmtId="4" fontId="5" fillId="0" borderId="20" xfId="16" applyNumberFormat="1" applyFont="1" applyFill="1" applyBorder="1" applyAlignment="1" applyProtection="1">
      <alignment vertical="center"/>
      <protection/>
    </xf>
    <xf numFmtId="3" fontId="3" fillId="0" borderId="21" xfId="16" applyNumberFormat="1" applyFont="1" applyBorder="1" applyAlignment="1">
      <alignment horizontal="center" vertical="center"/>
    </xf>
    <xf numFmtId="3" fontId="3" fillId="0" borderId="22" xfId="16" applyNumberFormat="1" applyFont="1" applyBorder="1" applyAlignment="1">
      <alignment horizontal="center" vertical="center"/>
    </xf>
    <xf numFmtId="3" fontId="3" fillId="0" borderId="23" xfId="16" applyNumberFormat="1" applyFont="1" applyBorder="1" applyAlignment="1">
      <alignment horizontal="center" vertical="center"/>
    </xf>
    <xf numFmtId="3" fontId="3" fillId="0" borderId="24" xfId="16" applyNumberFormat="1" applyFont="1" applyBorder="1" applyAlignment="1">
      <alignment horizontal="center" vertical="center"/>
    </xf>
    <xf numFmtId="3" fontId="3" fillId="0" borderId="25" xfId="16" applyNumberFormat="1" applyFont="1" applyBorder="1" applyAlignment="1">
      <alignment horizontal="center" vertical="center"/>
    </xf>
    <xf numFmtId="4" fontId="3" fillId="0" borderId="24" xfId="16" applyNumberFormat="1" applyFont="1" applyBorder="1" applyAlignment="1">
      <alignment horizontal="center" vertical="center"/>
    </xf>
    <xf numFmtId="4" fontId="3" fillId="0" borderId="22" xfId="16" applyNumberFormat="1" applyFont="1" applyBorder="1" applyAlignment="1">
      <alignment horizontal="center" vertical="center"/>
    </xf>
    <xf numFmtId="4" fontId="3" fillId="0" borderId="26" xfId="16" applyNumberFormat="1" applyFont="1" applyBorder="1" applyAlignment="1">
      <alignment horizontal="center" vertical="center"/>
    </xf>
    <xf numFmtId="4" fontId="5" fillId="0" borderId="27" xfId="16" applyNumberFormat="1" applyFont="1" applyFill="1" applyBorder="1" applyAlignment="1" applyProtection="1">
      <alignment vertical="center"/>
      <protection/>
    </xf>
    <xf numFmtId="4" fontId="5" fillId="0" borderId="28" xfId="16" applyNumberFormat="1" applyFont="1" applyFill="1" applyBorder="1" applyAlignment="1" applyProtection="1">
      <alignment vertical="center"/>
      <protection/>
    </xf>
    <xf numFmtId="4" fontId="5" fillId="0" borderId="29" xfId="16" applyNumberFormat="1" applyFont="1" applyFill="1" applyBorder="1" applyAlignment="1" applyProtection="1">
      <alignment vertical="center"/>
      <protection/>
    </xf>
    <xf numFmtId="3" fontId="5" fillId="0" borderId="30" xfId="16" applyNumberFormat="1" applyFont="1" applyBorder="1" applyAlignment="1">
      <alignment vertical="center"/>
    </xf>
    <xf numFmtId="3" fontId="5" fillId="0" borderId="7" xfId="16" applyNumberFormat="1" applyFont="1" applyBorder="1" applyAlignment="1">
      <alignment vertical="center"/>
    </xf>
    <xf numFmtId="3" fontId="5" fillId="0" borderId="31" xfId="16" applyNumberFormat="1" applyFont="1" applyBorder="1" applyAlignment="1">
      <alignment vertical="center"/>
    </xf>
    <xf numFmtId="3" fontId="5" fillId="0" borderId="9" xfId="16" applyNumberFormat="1" applyFont="1" applyBorder="1" applyAlignment="1">
      <alignment vertical="center"/>
    </xf>
    <xf numFmtId="3" fontId="5" fillId="0" borderId="32" xfId="16" applyNumberFormat="1" applyFont="1" applyBorder="1" applyAlignment="1">
      <alignment vertical="center"/>
    </xf>
    <xf numFmtId="3" fontId="5" fillId="0" borderId="33" xfId="16" applyNumberFormat="1" applyFont="1" applyBorder="1" applyAlignment="1">
      <alignment vertical="center"/>
    </xf>
    <xf numFmtId="3" fontId="5" fillId="0" borderId="34" xfId="16" applyNumberFormat="1" applyFont="1" applyBorder="1" applyAlignment="1">
      <alignment vertical="center"/>
    </xf>
    <xf numFmtId="3" fontId="5" fillId="0" borderId="35" xfId="16" applyNumberFormat="1" applyFont="1" applyBorder="1" applyAlignment="1">
      <alignment vertical="center"/>
    </xf>
    <xf numFmtId="3" fontId="5" fillId="0" borderId="36" xfId="16" applyNumberFormat="1" applyFont="1" applyBorder="1" applyAlignment="1">
      <alignment vertical="center"/>
    </xf>
    <xf numFmtId="4" fontId="5" fillId="0" borderId="37" xfId="16" applyNumberFormat="1" applyFont="1" applyFill="1" applyBorder="1" applyAlignment="1" applyProtection="1">
      <alignment vertical="center"/>
      <protection/>
    </xf>
    <xf numFmtId="4" fontId="5" fillId="0" borderId="33" xfId="16" applyNumberFormat="1" applyFont="1" applyFill="1" applyBorder="1" applyAlignment="1" applyProtection="1">
      <alignment vertical="center"/>
      <protection/>
    </xf>
    <xf numFmtId="4" fontId="5" fillId="0" borderId="38" xfId="16" applyNumberFormat="1" applyFont="1" applyFill="1" applyBorder="1" applyAlignment="1" applyProtection="1">
      <alignment vertical="center"/>
      <protection/>
    </xf>
    <xf numFmtId="3" fontId="5" fillId="0" borderId="39" xfId="16" applyNumberFormat="1" applyFont="1" applyBorder="1" applyAlignment="1">
      <alignment horizontal="distributed" vertical="center"/>
    </xf>
    <xf numFmtId="3" fontId="5" fillId="0" borderId="40" xfId="16" applyNumberFormat="1" applyFont="1" applyBorder="1" applyAlignment="1">
      <alignment horizontal="distributed" vertical="center"/>
    </xf>
    <xf numFmtId="3" fontId="5" fillId="0" borderId="41" xfId="16" applyNumberFormat="1" applyFont="1" applyBorder="1" applyAlignment="1">
      <alignment horizontal="distributed" vertical="center"/>
    </xf>
    <xf numFmtId="3" fontId="3" fillId="0" borderId="42" xfId="16" applyNumberFormat="1" applyFont="1" applyBorder="1" applyAlignment="1">
      <alignment horizontal="center" vertical="center"/>
    </xf>
    <xf numFmtId="3" fontId="5" fillId="0" borderId="43" xfId="16" applyNumberFormat="1" applyFont="1" applyBorder="1" applyAlignment="1">
      <alignment vertical="center"/>
    </xf>
    <xf numFmtId="3" fontId="5" fillId="0" borderId="44" xfId="16" applyNumberFormat="1" applyFont="1" applyBorder="1" applyAlignment="1">
      <alignment vertical="center"/>
    </xf>
    <xf numFmtId="3" fontId="5" fillId="0" borderId="45" xfId="16" applyNumberFormat="1" applyFont="1" applyBorder="1" applyAlignment="1">
      <alignment vertical="center"/>
    </xf>
    <xf numFmtId="3" fontId="5" fillId="3" borderId="46" xfId="16" applyNumberFormat="1" applyFont="1" applyFill="1" applyBorder="1" applyAlignment="1" applyProtection="1">
      <alignment horizontal="distributed" vertical="center"/>
      <protection/>
    </xf>
    <xf numFmtId="3" fontId="5" fillId="3" borderId="47" xfId="16" applyNumberFormat="1" applyFont="1" applyFill="1" applyBorder="1" applyAlignment="1" applyProtection="1">
      <alignment vertical="center"/>
      <protection/>
    </xf>
    <xf numFmtId="3" fontId="5" fillId="3" borderId="6" xfId="16" applyNumberFormat="1" applyFont="1" applyFill="1" applyBorder="1" applyAlignment="1" applyProtection="1">
      <alignment vertical="center"/>
      <protection/>
    </xf>
    <xf numFmtId="3" fontId="5" fillId="3" borderId="48" xfId="16" applyNumberFormat="1" applyFont="1" applyFill="1" applyBorder="1" applyAlignment="1" applyProtection="1">
      <alignment vertical="center"/>
      <protection/>
    </xf>
    <xf numFmtId="3" fontId="5" fillId="3" borderId="5" xfId="16" applyNumberFormat="1" applyFont="1" applyFill="1" applyBorder="1" applyAlignment="1" applyProtection="1">
      <alignment vertical="center"/>
      <protection/>
    </xf>
    <xf numFmtId="3" fontId="5" fillId="3" borderId="49" xfId="16" applyNumberFormat="1" applyFont="1" applyFill="1" applyBorder="1" applyAlignment="1" applyProtection="1">
      <alignment vertical="center"/>
      <protection/>
    </xf>
    <xf numFmtId="3" fontId="5" fillId="3" borderId="50" xfId="16" applyNumberFormat="1" applyFont="1" applyFill="1" applyBorder="1" applyAlignment="1" applyProtection="1">
      <alignment vertical="center"/>
      <protection/>
    </xf>
    <xf numFmtId="3" fontId="5" fillId="3" borderId="39" xfId="16" applyNumberFormat="1" applyFont="1" applyFill="1" applyBorder="1" applyAlignment="1" applyProtection="1">
      <alignment horizontal="distributed" vertical="center"/>
      <protection/>
    </xf>
    <xf numFmtId="3" fontId="5" fillId="3" borderId="43" xfId="16" applyNumberFormat="1" applyFont="1" applyFill="1" applyBorder="1" applyAlignment="1" applyProtection="1">
      <alignment vertical="center"/>
      <protection/>
    </xf>
    <xf numFmtId="3" fontId="5" fillId="3" borderId="7" xfId="16" applyNumberFormat="1" applyFont="1" applyFill="1" applyBorder="1" applyAlignment="1" applyProtection="1">
      <alignment vertical="center"/>
      <protection/>
    </xf>
    <xf numFmtId="3" fontId="5" fillId="3" borderId="31" xfId="16" applyNumberFormat="1" applyFont="1" applyFill="1" applyBorder="1" applyAlignment="1" applyProtection="1">
      <alignment vertical="center"/>
      <protection/>
    </xf>
    <xf numFmtId="3" fontId="5" fillId="3" borderId="9" xfId="16" applyNumberFormat="1" applyFont="1" applyFill="1" applyBorder="1" applyAlignment="1" applyProtection="1">
      <alignment vertical="center"/>
      <protection/>
    </xf>
    <xf numFmtId="3" fontId="5" fillId="3" borderId="32" xfId="16" applyNumberFormat="1" applyFont="1" applyFill="1" applyBorder="1" applyAlignment="1" applyProtection="1">
      <alignment vertical="center"/>
      <protection/>
    </xf>
    <xf numFmtId="3" fontId="5" fillId="3" borderId="30" xfId="16" applyNumberFormat="1" applyFont="1" applyFill="1" applyBorder="1" applyAlignment="1" applyProtection="1">
      <alignment vertical="center"/>
      <protection/>
    </xf>
    <xf numFmtId="3" fontId="5" fillId="3" borderId="51" xfId="16" applyNumberFormat="1" applyFont="1" applyFill="1" applyBorder="1" applyAlignment="1" applyProtection="1">
      <alignment horizontal="distributed" vertical="center"/>
      <protection/>
    </xf>
    <xf numFmtId="3" fontId="5" fillId="3" borderId="52" xfId="16" applyNumberFormat="1" applyFont="1" applyFill="1" applyBorder="1" applyAlignment="1" applyProtection="1">
      <alignment vertical="center"/>
      <protection/>
    </xf>
    <xf numFmtId="3" fontId="5" fillId="3" borderId="10" xfId="16" applyNumberFormat="1" applyFont="1" applyFill="1" applyBorder="1" applyAlignment="1" applyProtection="1">
      <alignment vertical="center"/>
      <protection/>
    </xf>
    <xf numFmtId="3" fontId="5" fillId="3" borderId="53" xfId="16" applyNumberFormat="1" applyFont="1" applyFill="1" applyBorder="1" applyAlignment="1" applyProtection="1">
      <alignment vertical="center"/>
      <protection/>
    </xf>
    <xf numFmtId="3" fontId="5" fillId="3" borderId="11" xfId="16" applyNumberFormat="1" applyFont="1" applyFill="1" applyBorder="1" applyAlignment="1" applyProtection="1">
      <alignment vertical="center"/>
      <protection/>
    </xf>
    <xf numFmtId="3" fontId="5" fillId="3" borderId="54" xfId="16" applyNumberFormat="1" applyFont="1" applyFill="1" applyBorder="1" applyAlignment="1" applyProtection="1">
      <alignment vertical="center"/>
      <protection/>
    </xf>
    <xf numFmtId="3" fontId="5" fillId="3" borderId="55" xfId="16" applyNumberFormat="1" applyFont="1" applyFill="1" applyBorder="1" applyAlignment="1" applyProtection="1">
      <alignment vertical="center"/>
      <protection/>
    </xf>
    <xf numFmtId="3" fontId="5" fillId="3" borderId="56" xfId="16" applyNumberFormat="1" applyFont="1" applyFill="1" applyBorder="1" applyAlignment="1" applyProtection="1">
      <alignment horizontal="distributed" vertical="center"/>
      <protection/>
    </xf>
    <xf numFmtId="3" fontId="5" fillId="3" borderId="57" xfId="16" applyNumberFormat="1" applyFont="1" applyFill="1" applyBorder="1" applyAlignment="1" applyProtection="1">
      <alignment vertical="center"/>
      <protection/>
    </xf>
    <xf numFmtId="3" fontId="5" fillId="3" borderId="28" xfId="16" applyNumberFormat="1" applyFont="1" applyFill="1" applyBorder="1" applyAlignment="1" applyProtection="1">
      <alignment vertical="center"/>
      <protection/>
    </xf>
    <xf numFmtId="3" fontId="5" fillId="3" borderId="58" xfId="16" applyNumberFormat="1" applyFont="1" applyFill="1" applyBorder="1" applyAlignment="1" applyProtection="1">
      <alignment vertical="center"/>
      <protection/>
    </xf>
    <xf numFmtId="3" fontId="5" fillId="3" borderId="27" xfId="16" applyNumberFormat="1" applyFont="1" applyFill="1" applyBorder="1" applyAlignment="1" applyProtection="1">
      <alignment vertical="center"/>
      <protection/>
    </xf>
    <xf numFmtId="3" fontId="5" fillId="3" borderId="59" xfId="16" applyNumberFormat="1" applyFont="1" applyFill="1" applyBorder="1" applyAlignment="1" applyProtection="1">
      <alignment vertical="center"/>
      <protection/>
    </xf>
    <xf numFmtId="3" fontId="5" fillId="3" borderId="60" xfId="16" applyNumberFormat="1" applyFont="1" applyFill="1" applyBorder="1" applyAlignment="1" applyProtection="1">
      <alignment vertical="center"/>
      <protection/>
    </xf>
    <xf numFmtId="3" fontId="5" fillId="3" borderId="46" xfId="16" applyNumberFormat="1" applyFont="1" applyFill="1" applyBorder="1" applyAlignment="1" applyProtection="1">
      <alignment horizontal="center" vertical="center" shrinkToFit="1"/>
      <protection/>
    </xf>
    <xf numFmtId="3" fontId="6" fillId="3" borderId="56" xfId="16" applyNumberFormat="1" applyFont="1" applyFill="1" applyBorder="1" applyAlignment="1" applyProtection="1">
      <alignment horizontal="distributed" vertical="center"/>
      <protection/>
    </xf>
    <xf numFmtId="3" fontId="5" fillId="3" borderId="41" xfId="16" applyNumberFormat="1" applyFont="1" applyFill="1" applyBorder="1" applyAlignment="1" applyProtection="1">
      <alignment horizontal="distributed" vertical="center"/>
      <protection/>
    </xf>
    <xf numFmtId="3" fontId="5" fillId="3" borderId="45" xfId="16" applyNumberFormat="1" applyFont="1" applyFill="1" applyBorder="1" applyAlignment="1" applyProtection="1">
      <alignment vertical="center"/>
      <protection/>
    </xf>
    <xf numFmtId="3" fontId="5" fillId="3" borderId="16" xfId="16" applyNumberFormat="1" applyFont="1" applyFill="1" applyBorder="1" applyAlignment="1" applyProtection="1">
      <alignment vertical="center"/>
      <protection/>
    </xf>
    <xf numFmtId="3" fontId="5" fillId="3" borderId="17" xfId="16" applyNumberFormat="1" applyFont="1" applyFill="1" applyBorder="1" applyAlignment="1" applyProtection="1">
      <alignment vertical="center"/>
      <protection/>
    </xf>
    <xf numFmtId="3" fontId="5" fillId="3" borderId="18" xfId="16" applyNumberFormat="1" applyFont="1" applyFill="1" applyBorder="1" applyAlignment="1" applyProtection="1">
      <alignment vertical="center"/>
      <protection/>
    </xf>
    <xf numFmtId="3" fontId="5" fillId="3" borderId="19" xfId="16" applyNumberFormat="1" applyFont="1" applyFill="1" applyBorder="1" applyAlignment="1" applyProtection="1">
      <alignment vertical="center"/>
      <protection/>
    </xf>
    <xf numFmtId="3" fontId="5" fillId="3" borderId="15" xfId="16" applyNumberFormat="1" applyFont="1" applyFill="1" applyBorder="1" applyAlignment="1" applyProtection="1">
      <alignment vertical="center"/>
      <protection/>
    </xf>
    <xf numFmtId="176" fontId="10" fillId="0" borderId="0" xfId="16" applyNumberFormat="1" applyFont="1" applyAlignment="1" applyProtection="1">
      <alignment horizontal="center" vertical="center" shrinkToFit="1"/>
      <protection/>
    </xf>
    <xf numFmtId="4" fontId="3" fillId="0" borderId="61" xfId="16" applyNumberFormat="1" applyFont="1" applyBorder="1" applyAlignment="1">
      <alignment horizontal="distributed" vertical="center"/>
    </xf>
    <xf numFmtId="4" fontId="3" fillId="0" borderId="62" xfId="16" applyNumberFormat="1" applyFont="1" applyBorder="1" applyAlignment="1">
      <alignment horizontal="distributed" vertical="center"/>
    </xf>
    <xf numFmtId="4" fontId="3" fillId="0" borderId="63" xfId="16" applyNumberFormat="1" applyFont="1" applyBorder="1" applyAlignment="1">
      <alignment horizontal="distributed" vertical="center"/>
    </xf>
    <xf numFmtId="3" fontId="3" fillId="0" borderId="64" xfId="16" applyNumberFormat="1" applyFont="1" applyBorder="1" applyAlignment="1">
      <alignment horizontal="center" vertical="distributed" textRotation="255"/>
    </xf>
    <xf numFmtId="3" fontId="3" fillId="0" borderId="39" xfId="16" applyNumberFormat="1" applyFont="1" applyBorder="1" applyAlignment="1">
      <alignment horizontal="center" vertical="distributed" textRotation="255"/>
    </xf>
    <xf numFmtId="3" fontId="3" fillId="0" borderId="65" xfId="16" applyNumberFormat="1" applyFont="1" applyBorder="1" applyAlignment="1">
      <alignment horizontal="distributed" vertical="center"/>
    </xf>
    <xf numFmtId="3" fontId="3" fillId="0" borderId="66" xfId="16" applyNumberFormat="1" applyFont="1" applyBorder="1" applyAlignment="1">
      <alignment horizontal="distributed" vertical="center"/>
    </xf>
    <xf numFmtId="3" fontId="3" fillId="0" borderId="61" xfId="16" applyNumberFormat="1" applyFont="1" applyBorder="1" applyAlignment="1">
      <alignment horizontal="center" vertical="center"/>
    </xf>
    <xf numFmtId="3" fontId="3" fillId="0" borderId="62" xfId="16" applyNumberFormat="1" applyFont="1" applyBorder="1" applyAlignment="1">
      <alignment horizontal="center" vertical="center"/>
    </xf>
    <xf numFmtId="3" fontId="3" fillId="0" borderId="67" xfId="16" applyNumberFormat="1" applyFont="1" applyBorder="1" applyAlignment="1">
      <alignment horizontal="center" vertical="center"/>
    </xf>
    <xf numFmtId="3" fontId="3" fillId="0" borderId="68" xfId="16" applyNumberFormat="1" applyFont="1" applyBorder="1" applyAlignment="1">
      <alignment horizontal="center" vertical="center"/>
    </xf>
    <xf numFmtId="3" fontId="3" fillId="0" borderId="69" xfId="16" applyNumberFormat="1" applyFont="1" applyBorder="1" applyAlignment="1">
      <alignment horizontal="center" vertical="center"/>
    </xf>
    <xf numFmtId="3" fontId="3" fillId="0" borderId="70" xfId="16" applyNumberFormat="1" applyFont="1" applyBorder="1" applyAlignment="1">
      <alignment horizontal="center" vertical="center" shrinkToFit="1"/>
    </xf>
    <xf numFmtId="3" fontId="3" fillId="0" borderId="62" xfId="16" applyNumberFormat="1" applyFont="1" applyBorder="1" applyAlignment="1">
      <alignment horizontal="center" vertical="center" shrinkToFit="1"/>
    </xf>
    <xf numFmtId="3" fontId="3" fillId="0" borderId="69" xfId="16" applyNumberFormat="1" applyFont="1" applyBorder="1" applyAlignment="1">
      <alignment horizontal="center" vertical="center" shrinkToFit="1"/>
    </xf>
    <xf numFmtId="3" fontId="3" fillId="0" borderId="71" xfId="16" applyNumberFormat="1" applyFont="1" applyBorder="1" applyAlignment="1">
      <alignment horizontal="distributed" vertical="center"/>
    </xf>
    <xf numFmtId="3" fontId="3" fillId="0" borderId="72" xfId="16" applyNumberFormat="1" applyFont="1" applyBorder="1" applyAlignment="1">
      <alignment horizontal="distributed" vertical="center"/>
    </xf>
    <xf numFmtId="3" fontId="3" fillId="0" borderId="73" xfId="16" applyNumberFormat="1" applyFont="1" applyBorder="1" applyAlignment="1">
      <alignment horizontal="distributed" vertical="center"/>
    </xf>
    <xf numFmtId="3" fontId="3" fillId="0" borderId="74" xfId="16" applyNumberFormat="1" applyFont="1" applyBorder="1" applyAlignment="1">
      <alignment horizontal="distributed" vertical="center"/>
    </xf>
    <xf numFmtId="3" fontId="3" fillId="0" borderId="47" xfId="16" applyNumberFormat="1" applyFont="1" applyBorder="1" applyAlignment="1">
      <alignment horizontal="distributed" vertical="center"/>
    </xf>
    <xf numFmtId="3" fontId="3" fillId="0" borderId="12" xfId="16" applyNumberFormat="1" applyFont="1" applyBorder="1" applyAlignment="1">
      <alignment horizontal="distributed" vertical="center"/>
    </xf>
    <xf numFmtId="3" fontId="3" fillId="0" borderId="43" xfId="16" applyNumberFormat="1" applyFont="1" applyBorder="1" applyAlignment="1">
      <alignment horizontal="distributed" vertical="center"/>
    </xf>
    <xf numFmtId="3" fontId="3" fillId="0" borderId="13" xfId="16" applyNumberFormat="1" applyFont="1" applyBorder="1" applyAlignment="1">
      <alignment horizontal="distributed" vertical="center"/>
    </xf>
    <xf numFmtId="3" fontId="3" fillId="0" borderId="45" xfId="16" applyNumberFormat="1" applyFont="1" applyBorder="1" applyAlignment="1">
      <alignment horizontal="distributed" vertical="center"/>
    </xf>
    <xf numFmtId="3" fontId="3" fillId="0" borderId="20" xfId="16" applyNumberFormat="1" applyFont="1" applyBorder="1" applyAlignment="1">
      <alignment horizontal="distributed" vertical="center"/>
    </xf>
    <xf numFmtId="3" fontId="3" fillId="0" borderId="47" xfId="16" applyNumberFormat="1" applyFont="1" applyBorder="1" applyAlignment="1">
      <alignment horizontal="distributed" vertical="center" shrinkToFit="1"/>
    </xf>
    <xf numFmtId="3" fontId="3" fillId="0" borderId="12" xfId="16" applyNumberFormat="1" applyFont="1" applyBorder="1" applyAlignment="1">
      <alignment horizontal="distributed" vertical="center" shrinkToFit="1"/>
    </xf>
    <xf numFmtId="3" fontId="3" fillId="0" borderId="52" xfId="16" applyNumberFormat="1" applyFont="1" applyBorder="1" applyAlignment="1">
      <alignment horizontal="distributed" vertical="center"/>
    </xf>
    <xf numFmtId="3" fontId="3" fillId="0" borderId="14" xfId="16" applyNumberFormat="1" applyFont="1" applyBorder="1" applyAlignment="1">
      <alignment horizontal="distributed" vertical="center"/>
    </xf>
    <xf numFmtId="3" fontId="3" fillId="0" borderId="75" xfId="16" applyNumberFormat="1" applyFont="1" applyBorder="1" applyAlignment="1">
      <alignment horizontal="distributed" vertical="center" shrinkToFit="1"/>
    </xf>
    <xf numFmtId="3" fontId="3" fillId="0" borderId="76" xfId="16" applyNumberFormat="1" applyFont="1" applyBorder="1" applyAlignment="1">
      <alignment horizontal="distributed" vertical="center" shrinkToFit="1"/>
    </xf>
    <xf numFmtId="3" fontId="3" fillId="0" borderId="77" xfId="16" applyNumberFormat="1" applyFont="1" applyBorder="1" applyAlignment="1">
      <alignment horizontal="distributed" vertical="center" shrinkToFit="1"/>
    </xf>
    <xf numFmtId="3" fontId="3" fillId="0" borderId="78" xfId="16" applyNumberFormat="1" applyFont="1" applyBorder="1" applyAlignment="1">
      <alignment horizontal="distributed" vertical="center" shrinkToFit="1"/>
    </xf>
    <xf numFmtId="3" fontId="3" fillId="0" borderId="44" xfId="16" applyNumberFormat="1" applyFont="1" applyBorder="1" applyAlignment="1">
      <alignment horizontal="distributed" vertical="center"/>
    </xf>
    <xf numFmtId="3" fontId="3" fillId="0" borderId="38" xfId="16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L43"/>
  <sheetViews>
    <sheetView tabSelected="1" zoomScaleSheetLayoutView="75" workbookViewId="0" topLeftCell="A1">
      <selection activeCell="H1" sqref="H1"/>
    </sheetView>
  </sheetViews>
  <sheetFormatPr defaultColWidth="9.00390625" defaultRowHeight="21" customHeight="1"/>
  <cols>
    <col min="1" max="1" width="2.625" style="1" customWidth="1"/>
    <col min="2" max="2" width="7.50390625" style="22" hidden="1" customWidth="1"/>
    <col min="3" max="3" width="4.00390625" style="1" hidden="1" customWidth="1"/>
    <col min="4" max="4" width="4.625" style="2" customWidth="1"/>
    <col min="5" max="5" width="6.625" style="3" customWidth="1"/>
    <col min="6" max="6" width="6.25390625" style="3" customWidth="1"/>
    <col min="7" max="7" width="2.625" style="3" hidden="1" customWidth="1"/>
    <col min="8" max="16" width="6.625" style="3" customWidth="1"/>
    <col min="17" max="19" width="6.625" style="4" customWidth="1"/>
    <col min="20" max="20" width="13.875" style="5" hidden="1" customWidth="1"/>
    <col min="21" max="21" width="6.375" style="6" hidden="1" customWidth="1"/>
    <col min="22" max="27" width="7.75390625" style="6" hidden="1" customWidth="1"/>
    <col min="28" max="35" width="9.00390625" style="6" hidden="1" customWidth="1"/>
    <col min="36" max="36" width="9.00390625" style="5" customWidth="1"/>
    <col min="37" max="37" width="0" style="5" hidden="1" customWidth="1"/>
    <col min="38" max="16384" width="9.00390625" style="7" customWidth="1"/>
  </cols>
  <sheetData>
    <row r="1" spans="20:38" ht="21" customHeight="1">
      <c r="T1" s="4"/>
      <c r="U1" s="5"/>
      <c r="AJ1" s="6"/>
      <c r="AL1" s="5"/>
    </row>
    <row r="2" spans="2:5" ht="15.75" customHeight="1">
      <c r="B2" s="37" t="str">
        <f>IF(COUNTIF(B8:B27,"OK")=19,"P OK","ERROR")</f>
        <v>P OK</v>
      </c>
      <c r="E2" s="3" t="str">
        <f>IF($B$3=5,$T$4,$T$3)</f>
        <v>（様式５－１）</v>
      </c>
    </row>
    <row r="3" spans="2:35" ht="21" customHeight="1">
      <c r="B3" s="119">
        <f>IF(COUNTIF(B8:B27,"OK")=19,5,4)</f>
        <v>5</v>
      </c>
      <c r="C3" s="29"/>
      <c r="L3" s="28"/>
      <c r="M3" s="17" t="s">
        <v>24</v>
      </c>
      <c r="N3" s="18"/>
      <c r="O3" s="19"/>
      <c r="P3" s="25" t="s">
        <v>50</v>
      </c>
      <c r="Q3" s="18" t="s">
        <v>25</v>
      </c>
      <c r="R3" s="26" t="s">
        <v>49</v>
      </c>
      <c r="S3" s="19" t="s">
        <v>26</v>
      </c>
      <c r="T3" s="5" t="s">
        <v>40</v>
      </c>
      <c r="U3" s="8" t="s">
        <v>41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6" t="s">
        <v>22</v>
      </c>
    </row>
    <row r="4" spans="2:35" ht="27" customHeight="1">
      <c r="B4" s="119"/>
      <c r="C4" s="29"/>
      <c r="E4" s="10"/>
      <c r="F4" s="10"/>
      <c r="G4" s="10"/>
      <c r="H4" s="35" t="str">
        <f>IF(B3=5,U4,U3)</f>
        <v>平成１８年３月１９日執行石川県知事選挙投票結果調</v>
      </c>
      <c r="I4" s="11"/>
      <c r="J4" s="10"/>
      <c r="K4" s="10"/>
      <c r="L4" s="10"/>
      <c r="M4" s="10"/>
      <c r="N4" s="10"/>
      <c r="O4" s="10"/>
      <c r="P4" s="10"/>
      <c r="Q4" s="12"/>
      <c r="R4" s="12"/>
      <c r="S4" s="12"/>
      <c r="T4" s="5" t="s">
        <v>30</v>
      </c>
      <c r="U4" s="34" t="s">
        <v>42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2:19" ht="27" customHeight="1" thickBot="1">
      <c r="B5" s="119"/>
      <c r="C5" s="29"/>
      <c r="S5" s="14">
        <f>IF($B$3=4,$AI$3,"")</f>
      </c>
    </row>
    <row r="6" spans="2:27" ht="27" customHeight="1">
      <c r="B6" s="23"/>
      <c r="C6" s="30"/>
      <c r="E6" s="135" t="s">
        <v>39</v>
      </c>
      <c r="F6" s="136"/>
      <c r="G6" s="123" t="s">
        <v>13</v>
      </c>
      <c r="H6" s="132" t="s">
        <v>31</v>
      </c>
      <c r="I6" s="133"/>
      <c r="J6" s="134"/>
      <c r="K6" s="127" t="s">
        <v>32</v>
      </c>
      <c r="L6" s="128"/>
      <c r="M6" s="129"/>
      <c r="N6" s="130" t="s">
        <v>29</v>
      </c>
      <c r="O6" s="128"/>
      <c r="P6" s="131"/>
      <c r="Q6" s="120" t="s">
        <v>21</v>
      </c>
      <c r="R6" s="121"/>
      <c r="S6" s="122"/>
      <c r="U6" s="6" t="s">
        <v>14</v>
      </c>
      <c r="V6" s="6" t="s">
        <v>14</v>
      </c>
      <c r="W6" s="6" t="s">
        <v>14</v>
      </c>
      <c r="X6" s="6" t="s">
        <v>14</v>
      </c>
      <c r="Y6" s="6" t="s">
        <v>14</v>
      </c>
      <c r="Z6" s="6" t="s">
        <v>14</v>
      </c>
      <c r="AA6" s="6" t="s">
        <v>14</v>
      </c>
    </row>
    <row r="7" spans="2:27" ht="27" customHeight="1" thickBot="1">
      <c r="B7" s="24"/>
      <c r="C7" s="31"/>
      <c r="E7" s="137"/>
      <c r="F7" s="138"/>
      <c r="G7" s="124"/>
      <c r="H7" s="78" t="s">
        <v>0</v>
      </c>
      <c r="I7" s="53" t="s">
        <v>1</v>
      </c>
      <c r="J7" s="54" t="s">
        <v>2</v>
      </c>
      <c r="K7" s="55" t="s">
        <v>0</v>
      </c>
      <c r="L7" s="53" t="s">
        <v>1</v>
      </c>
      <c r="M7" s="56" t="s">
        <v>2</v>
      </c>
      <c r="N7" s="52" t="s">
        <v>0</v>
      </c>
      <c r="O7" s="53" t="s">
        <v>1</v>
      </c>
      <c r="P7" s="54" t="s">
        <v>2</v>
      </c>
      <c r="Q7" s="57" t="s">
        <v>0</v>
      </c>
      <c r="R7" s="58" t="s">
        <v>1</v>
      </c>
      <c r="S7" s="59" t="s">
        <v>2</v>
      </c>
      <c r="U7" s="6" t="s">
        <v>12</v>
      </c>
      <c r="V7" s="6" t="s">
        <v>15</v>
      </c>
      <c r="W7" s="6" t="s">
        <v>16</v>
      </c>
      <c r="X7" s="6" t="s">
        <v>17</v>
      </c>
      <c r="Y7" s="6" t="s">
        <v>18</v>
      </c>
      <c r="Z7" s="6" t="s">
        <v>19</v>
      </c>
      <c r="AA7" s="6" t="s">
        <v>20</v>
      </c>
    </row>
    <row r="8" spans="2:27" ht="27" customHeight="1" thickBot="1">
      <c r="B8" s="36" t="str">
        <f aca="true" t="shared" si="0" ref="B8:B17">IF(G8="","未入力",IF(AND(U8=0,V8=0,W8=0,X8=0,Y8=0,Z8=0,AA8=0),"OK","ERROR"))</f>
        <v>OK</v>
      </c>
      <c r="C8" s="1">
        <v>1</v>
      </c>
      <c r="D8" s="32">
        <f aca="true" t="shared" si="1" ref="D8:D17">IF(T8=1,"",IF($B$3=5,"",IF(AND(U8=0,V8=0,W8=0,X8=0,Y8=0,Z8=0,AA8=0),"○","")))</f>
      </c>
      <c r="E8" s="125" t="s">
        <v>27</v>
      </c>
      <c r="F8" s="126"/>
      <c r="G8" s="111">
        <v>1</v>
      </c>
      <c r="H8" s="104">
        <v>167932</v>
      </c>
      <c r="I8" s="105">
        <v>185066</v>
      </c>
      <c r="J8" s="106">
        <v>352998</v>
      </c>
      <c r="K8" s="107">
        <v>49529</v>
      </c>
      <c r="L8" s="105">
        <v>55286</v>
      </c>
      <c r="M8" s="108">
        <v>104815</v>
      </c>
      <c r="N8" s="109">
        <v>118403</v>
      </c>
      <c r="O8" s="105">
        <v>129780</v>
      </c>
      <c r="P8" s="106">
        <v>248183</v>
      </c>
      <c r="Q8" s="60">
        <f>IF(H8="","",K8/H8*100)</f>
        <v>29.493485458399824</v>
      </c>
      <c r="R8" s="61">
        <f>IF(I8="","",L8/I8*100)</f>
        <v>29.873666691882896</v>
      </c>
      <c r="S8" s="62">
        <f>IF(J8="","",M8/J8*100)</f>
        <v>29.692802792083807</v>
      </c>
      <c r="T8" s="16">
        <v>1</v>
      </c>
      <c r="U8" s="6">
        <f>C8-G8</f>
        <v>0</v>
      </c>
      <c r="V8" s="6">
        <f>H8+I8-J8</f>
        <v>0</v>
      </c>
      <c r="W8" s="6">
        <f>K8+L8-M8</f>
        <v>0</v>
      </c>
      <c r="X8" s="6">
        <f>N8+O8-P8</f>
        <v>0</v>
      </c>
      <c r="Y8" s="6">
        <f>H8-K8-N8</f>
        <v>0</v>
      </c>
      <c r="Z8" s="6">
        <f>I8-L8-O8</f>
        <v>0</v>
      </c>
      <c r="AA8" s="6">
        <f>J8-M8-P8</f>
        <v>0</v>
      </c>
    </row>
    <row r="9" spans="2:27" ht="27" customHeight="1" thickBot="1">
      <c r="B9" s="36" t="str">
        <f t="shared" si="0"/>
        <v>OK</v>
      </c>
      <c r="C9" s="1">
        <v>2</v>
      </c>
      <c r="D9" s="32">
        <f t="shared" si="1"/>
      </c>
      <c r="E9" s="139" t="s">
        <v>4</v>
      </c>
      <c r="F9" s="140"/>
      <c r="G9" s="82">
        <v>2</v>
      </c>
      <c r="H9" s="83">
        <v>23831</v>
      </c>
      <c r="I9" s="84">
        <v>27197</v>
      </c>
      <c r="J9" s="85">
        <v>51028</v>
      </c>
      <c r="K9" s="86">
        <v>10577</v>
      </c>
      <c r="L9" s="84">
        <v>12314</v>
      </c>
      <c r="M9" s="87">
        <v>22891</v>
      </c>
      <c r="N9" s="88">
        <v>13254</v>
      </c>
      <c r="O9" s="84">
        <v>14883</v>
      </c>
      <c r="P9" s="85">
        <v>28137</v>
      </c>
      <c r="Q9" s="20">
        <f aca="true" t="shared" si="2" ref="Q9:S12">IF(H9="","",K9/H9*100)</f>
        <v>44.383366203684275</v>
      </c>
      <c r="R9" s="21">
        <f t="shared" si="2"/>
        <v>45.277052616097365</v>
      </c>
      <c r="S9" s="41">
        <f t="shared" si="2"/>
        <v>44.85968487889002</v>
      </c>
      <c r="T9" s="16">
        <v>1</v>
      </c>
      <c r="U9" s="6">
        <f aca="true" t="shared" si="3" ref="U9:U17">C9-G9</f>
        <v>0</v>
      </c>
      <c r="V9" s="6">
        <f aca="true" t="shared" si="4" ref="V9:V15">H9+I9-J9</f>
        <v>0</v>
      </c>
      <c r="W9" s="6">
        <f aca="true" t="shared" si="5" ref="W9:W15">K9+L9-M9</f>
        <v>0</v>
      </c>
      <c r="X9" s="6">
        <f>N9+O9-P9</f>
        <v>0</v>
      </c>
      <c r="Y9" s="6">
        <f aca="true" t="shared" si="6" ref="Y9:Y15">H9-K9-N9</f>
        <v>0</v>
      </c>
      <c r="Z9" s="6">
        <f aca="true" t="shared" si="7" ref="Z9:Z15">I9-L9-O9</f>
        <v>0</v>
      </c>
      <c r="AA9" s="6">
        <f aca="true" t="shared" si="8" ref="AA9:AA15">J9-M9-P9</f>
        <v>0</v>
      </c>
    </row>
    <row r="10" spans="2:27" ht="27" customHeight="1" thickBot="1">
      <c r="B10" s="36" t="str">
        <f t="shared" si="0"/>
        <v>OK</v>
      </c>
      <c r="C10" s="1">
        <v>3</v>
      </c>
      <c r="D10" s="32">
        <f t="shared" si="1"/>
      </c>
      <c r="E10" s="139" t="s">
        <v>43</v>
      </c>
      <c r="F10" s="140"/>
      <c r="G10" s="82">
        <v>3</v>
      </c>
      <c r="H10" s="83">
        <v>41645</v>
      </c>
      <c r="I10" s="84">
        <v>45273</v>
      </c>
      <c r="J10" s="85">
        <v>86918</v>
      </c>
      <c r="K10" s="86">
        <v>17797</v>
      </c>
      <c r="L10" s="84">
        <v>19758</v>
      </c>
      <c r="M10" s="87">
        <v>37555</v>
      </c>
      <c r="N10" s="88">
        <v>23848</v>
      </c>
      <c r="O10" s="84">
        <v>25515</v>
      </c>
      <c r="P10" s="85">
        <v>49363</v>
      </c>
      <c r="Q10" s="20">
        <f t="shared" si="2"/>
        <v>42.73502221155</v>
      </c>
      <c r="R10" s="21">
        <f t="shared" si="2"/>
        <v>43.64190577165198</v>
      </c>
      <c r="S10" s="41">
        <f t="shared" si="2"/>
        <v>43.207390874157255</v>
      </c>
      <c r="T10" s="16">
        <v>1</v>
      </c>
      <c r="U10" s="6">
        <f t="shared" si="3"/>
        <v>0</v>
      </c>
      <c r="V10" s="6">
        <f t="shared" si="4"/>
        <v>0</v>
      </c>
      <c r="W10" s="6">
        <f t="shared" si="5"/>
        <v>0</v>
      </c>
      <c r="X10" s="6">
        <f aca="true" t="shared" si="9" ref="X10:X15">N10+O10-P10</f>
        <v>0</v>
      </c>
      <c r="Y10" s="6">
        <f t="shared" si="6"/>
        <v>0</v>
      </c>
      <c r="Z10" s="6">
        <f t="shared" si="7"/>
        <v>0</v>
      </c>
      <c r="AA10" s="6">
        <f t="shared" si="8"/>
        <v>0</v>
      </c>
    </row>
    <row r="11" spans="2:27" ht="27" customHeight="1" thickBot="1">
      <c r="B11" s="36" t="str">
        <f t="shared" si="0"/>
        <v>OK</v>
      </c>
      <c r="C11" s="1">
        <v>4</v>
      </c>
      <c r="D11" s="32">
        <f t="shared" si="1"/>
      </c>
      <c r="E11" s="139" t="s">
        <v>5</v>
      </c>
      <c r="F11" s="140"/>
      <c r="G11" s="82">
        <v>4</v>
      </c>
      <c r="H11" s="83">
        <v>13539</v>
      </c>
      <c r="I11" s="84">
        <v>15462</v>
      </c>
      <c r="J11" s="85">
        <v>29001</v>
      </c>
      <c r="K11" s="86">
        <v>8633</v>
      </c>
      <c r="L11" s="84">
        <v>10102</v>
      </c>
      <c r="M11" s="87">
        <v>18735</v>
      </c>
      <c r="N11" s="88">
        <v>4906</v>
      </c>
      <c r="O11" s="84">
        <v>5360</v>
      </c>
      <c r="P11" s="85">
        <v>10266</v>
      </c>
      <c r="Q11" s="20">
        <f>IF(H11="","",K11/H11*100)</f>
        <v>63.763941206883814</v>
      </c>
      <c r="R11" s="21">
        <f>IF(I11="","",L11/I11*100)</f>
        <v>65.33436812831458</v>
      </c>
      <c r="S11" s="41">
        <f>IF(J11="","",M11/J11*100)</f>
        <v>64.60122064756388</v>
      </c>
      <c r="T11" s="16">
        <v>1</v>
      </c>
      <c r="U11" s="6">
        <f t="shared" si="3"/>
        <v>0</v>
      </c>
      <c r="V11" s="6">
        <f>H11+I11-J11</f>
        <v>0</v>
      </c>
      <c r="W11" s="6">
        <f>K11+L11-M11</f>
        <v>0</v>
      </c>
      <c r="X11" s="6">
        <f>N11+O11-P11</f>
        <v>0</v>
      </c>
      <c r="Y11" s="6">
        <f>H11-K11-N11</f>
        <v>0</v>
      </c>
      <c r="Z11" s="6">
        <f>I11-L11-O11</f>
        <v>0</v>
      </c>
      <c r="AA11" s="6">
        <f>J11-M11-P11</f>
        <v>0</v>
      </c>
    </row>
    <row r="12" spans="2:27" ht="27" customHeight="1" thickBot="1">
      <c r="B12" s="36" t="str">
        <f t="shared" si="0"/>
        <v>OK</v>
      </c>
      <c r="C12" s="1">
        <v>5</v>
      </c>
      <c r="D12" s="32">
        <f t="shared" si="1"/>
      </c>
      <c r="E12" s="141" t="s">
        <v>6</v>
      </c>
      <c r="F12" s="142"/>
      <c r="G12" s="89">
        <v>5</v>
      </c>
      <c r="H12" s="90">
        <v>7626</v>
      </c>
      <c r="I12" s="91">
        <v>8943</v>
      </c>
      <c r="J12" s="92">
        <v>16569</v>
      </c>
      <c r="K12" s="93">
        <v>4457</v>
      </c>
      <c r="L12" s="91">
        <v>5415</v>
      </c>
      <c r="M12" s="94">
        <v>9872</v>
      </c>
      <c r="N12" s="95">
        <v>3169</v>
      </c>
      <c r="O12" s="91">
        <v>3528</v>
      </c>
      <c r="P12" s="92">
        <v>6697</v>
      </c>
      <c r="Q12" s="38">
        <f t="shared" si="2"/>
        <v>58.44479412536061</v>
      </c>
      <c r="R12" s="27">
        <f t="shared" si="2"/>
        <v>60.55015095605501</v>
      </c>
      <c r="S12" s="42">
        <f t="shared" si="2"/>
        <v>59.581145512704445</v>
      </c>
      <c r="T12" s="16">
        <v>1</v>
      </c>
      <c r="U12" s="6">
        <f t="shared" si="3"/>
        <v>0</v>
      </c>
      <c r="V12" s="6">
        <f t="shared" si="4"/>
        <v>0</v>
      </c>
      <c r="W12" s="6">
        <f t="shared" si="5"/>
        <v>0</v>
      </c>
      <c r="X12" s="6">
        <f t="shared" si="9"/>
        <v>0</v>
      </c>
      <c r="Y12" s="6">
        <f t="shared" si="6"/>
        <v>0</v>
      </c>
      <c r="Z12" s="6">
        <f t="shared" si="7"/>
        <v>0</v>
      </c>
      <c r="AA12" s="6">
        <f t="shared" si="8"/>
        <v>0</v>
      </c>
    </row>
    <row r="13" spans="2:27" ht="27" customHeight="1" thickBot="1">
      <c r="B13" s="36" t="str">
        <f t="shared" si="0"/>
        <v>OK</v>
      </c>
      <c r="C13" s="1">
        <v>6</v>
      </c>
      <c r="D13" s="32">
        <f t="shared" si="1"/>
      </c>
      <c r="E13" s="145" t="s">
        <v>3</v>
      </c>
      <c r="F13" s="146"/>
      <c r="G13" s="110">
        <v>6</v>
      </c>
      <c r="H13" s="83">
        <v>28691</v>
      </c>
      <c r="I13" s="84">
        <v>33378</v>
      </c>
      <c r="J13" s="85">
        <v>62069</v>
      </c>
      <c r="K13" s="86">
        <v>10897</v>
      </c>
      <c r="L13" s="84">
        <v>12666</v>
      </c>
      <c r="M13" s="87">
        <v>23563</v>
      </c>
      <c r="N13" s="88">
        <v>17794</v>
      </c>
      <c r="O13" s="84">
        <v>20712</v>
      </c>
      <c r="P13" s="85">
        <v>38506</v>
      </c>
      <c r="Q13" s="20">
        <f aca="true" t="shared" si="10" ref="Q13:S15">IF(H13="","",K13/H13*100)</f>
        <v>37.98055139242271</v>
      </c>
      <c r="R13" s="21">
        <f t="shared" si="10"/>
        <v>37.94715081790401</v>
      </c>
      <c r="S13" s="41">
        <f t="shared" si="10"/>
        <v>37.962590020783324</v>
      </c>
      <c r="T13" s="16">
        <v>1</v>
      </c>
      <c r="U13" s="6">
        <f t="shared" si="3"/>
        <v>0</v>
      </c>
      <c r="V13" s="6">
        <f t="shared" si="4"/>
        <v>0</v>
      </c>
      <c r="W13" s="6">
        <f t="shared" si="5"/>
        <v>0</v>
      </c>
      <c r="X13" s="6">
        <f t="shared" si="9"/>
        <v>0</v>
      </c>
      <c r="Y13" s="6">
        <f t="shared" si="6"/>
        <v>0</v>
      </c>
      <c r="Z13" s="6">
        <f t="shared" si="7"/>
        <v>0</v>
      </c>
      <c r="AA13" s="6">
        <f t="shared" si="8"/>
        <v>0</v>
      </c>
    </row>
    <row r="14" spans="2:27" ht="27" customHeight="1" thickBot="1">
      <c r="B14" s="36" t="str">
        <f t="shared" si="0"/>
        <v>OK</v>
      </c>
      <c r="C14" s="1">
        <v>7</v>
      </c>
      <c r="D14" s="32">
        <f t="shared" si="1"/>
      </c>
      <c r="E14" s="145" t="s">
        <v>35</v>
      </c>
      <c r="F14" s="146"/>
      <c r="G14" s="82">
        <v>7</v>
      </c>
      <c r="H14" s="83">
        <v>9710</v>
      </c>
      <c r="I14" s="84">
        <v>11002</v>
      </c>
      <c r="J14" s="85">
        <v>20712</v>
      </c>
      <c r="K14" s="86">
        <v>4117</v>
      </c>
      <c r="L14" s="84">
        <v>4691</v>
      </c>
      <c r="M14" s="87">
        <v>8808</v>
      </c>
      <c r="N14" s="88">
        <v>5593</v>
      </c>
      <c r="O14" s="84">
        <v>6311</v>
      </c>
      <c r="P14" s="85">
        <v>11904</v>
      </c>
      <c r="Q14" s="20">
        <f>IF(H14="","",K14/H14*100)</f>
        <v>42.39958805355304</v>
      </c>
      <c r="R14" s="21">
        <f t="shared" si="10"/>
        <v>42.6377022359571</v>
      </c>
      <c r="S14" s="41">
        <f t="shared" si="10"/>
        <v>42.5260718424102</v>
      </c>
      <c r="T14" s="16">
        <v>1</v>
      </c>
      <c r="U14" s="6">
        <f t="shared" si="3"/>
        <v>0</v>
      </c>
      <c r="V14" s="6">
        <f t="shared" si="4"/>
        <v>0</v>
      </c>
      <c r="W14" s="6">
        <f t="shared" si="5"/>
        <v>0</v>
      </c>
      <c r="X14" s="6">
        <f t="shared" si="9"/>
        <v>0</v>
      </c>
      <c r="Y14" s="6">
        <f t="shared" si="6"/>
        <v>0</v>
      </c>
      <c r="Z14" s="6">
        <f t="shared" si="7"/>
        <v>0</v>
      </c>
      <c r="AA14" s="6">
        <f t="shared" si="8"/>
        <v>0</v>
      </c>
    </row>
    <row r="15" spans="2:27" ht="27" customHeight="1" thickBot="1">
      <c r="B15" s="36" t="str">
        <f t="shared" si="0"/>
        <v>OK</v>
      </c>
      <c r="C15" s="1">
        <v>8</v>
      </c>
      <c r="D15" s="32">
        <f t="shared" si="1"/>
      </c>
      <c r="E15" s="145" t="s">
        <v>36</v>
      </c>
      <c r="F15" s="146"/>
      <c r="G15" s="82">
        <v>8</v>
      </c>
      <c r="H15" s="83">
        <v>13284</v>
      </c>
      <c r="I15" s="84">
        <v>14787</v>
      </c>
      <c r="J15" s="85">
        <v>28071</v>
      </c>
      <c r="K15" s="86">
        <v>6095</v>
      </c>
      <c r="L15" s="84">
        <v>7039</v>
      </c>
      <c r="M15" s="87">
        <v>13134</v>
      </c>
      <c r="N15" s="88">
        <v>7189</v>
      </c>
      <c r="O15" s="84">
        <v>7748</v>
      </c>
      <c r="P15" s="85">
        <v>14937</v>
      </c>
      <c r="Q15" s="20">
        <f t="shared" si="10"/>
        <v>45.88226437819934</v>
      </c>
      <c r="R15" s="21">
        <f t="shared" si="10"/>
        <v>47.602623926421856</v>
      </c>
      <c r="S15" s="41">
        <f t="shared" si="10"/>
        <v>46.788500587795234</v>
      </c>
      <c r="T15" s="16">
        <v>1</v>
      </c>
      <c r="U15" s="6">
        <f t="shared" si="3"/>
        <v>0</v>
      </c>
      <c r="V15" s="6">
        <f t="shared" si="4"/>
        <v>0</v>
      </c>
      <c r="W15" s="6">
        <f t="shared" si="5"/>
        <v>0</v>
      </c>
      <c r="X15" s="6">
        <f t="shared" si="9"/>
        <v>0</v>
      </c>
      <c r="Y15" s="6">
        <f t="shared" si="6"/>
        <v>0</v>
      </c>
      <c r="Z15" s="6">
        <f t="shared" si="7"/>
        <v>0</v>
      </c>
      <c r="AA15" s="6">
        <f t="shared" si="8"/>
        <v>0</v>
      </c>
    </row>
    <row r="16" spans="2:27" ht="27" customHeight="1" thickBot="1">
      <c r="B16" s="36" t="str">
        <f t="shared" si="0"/>
        <v>OK</v>
      </c>
      <c r="C16" s="1">
        <v>9</v>
      </c>
      <c r="D16" s="32">
        <f t="shared" si="1"/>
      </c>
      <c r="E16" s="139" t="s">
        <v>33</v>
      </c>
      <c r="F16" s="140"/>
      <c r="G16" s="82">
        <v>9</v>
      </c>
      <c r="H16" s="83">
        <v>42501</v>
      </c>
      <c r="I16" s="84">
        <v>45901</v>
      </c>
      <c r="J16" s="85">
        <v>88402</v>
      </c>
      <c r="K16" s="86">
        <v>18033</v>
      </c>
      <c r="L16" s="84">
        <v>19714</v>
      </c>
      <c r="M16" s="87">
        <v>37747</v>
      </c>
      <c r="N16" s="88">
        <v>24468</v>
      </c>
      <c r="O16" s="84">
        <v>26187</v>
      </c>
      <c r="P16" s="85">
        <v>50655</v>
      </c>
      <c r="Q16" s="20">
        <f aca="true" t="shared" si="11" ref="Q16:S17">IF(H16="","",K16/H16*100)</f>
        <v>42.42958989200254</v>
      </c>
      <c r="R16" s="21">
        <f t="shared" si="11"/>
        <v>42.948955360449666</v>
      </c>
      <c r="S16" s="41">
        <f t="shared" si="11"/>
        <v>42.69926019773308</v>
      </c>
      <c r="T16" s="16">
        <v>1</v>
      </c>
      <c r="U16" s="6">
        <f t="shared" si="3"/>
        <v>0</v>
      </c>
      <c r="V16" s="6">
        <f aca="true" t="shared" si="12" ref="V16:V27">H16+I16-J16</f>
        <v>0</v>
      </c>
      <c r="W16" s="6">
        <f aca="true" t="shared" si="13" ref="W16:W27">K16+L16-M16</f>
        <v>0</v>
      </c>
      <c r="X16" s="6">
        <f aca="true" t="shared" si="14" ref="X16:X27">N16+O16-P16</f>
        <v>0</v>
      </c>
      <c r="Y16" s="6">
        <f aca="true" t="shared" si="15" ref="Y16:Y27">H16-K16-N16</f>
        <v>0</v>
      </c>
      <c r="Z16" s="6">
        <f aca="true" t="shared" si="16" ref="Z16:Z27">I16-L16-O16</f>
        <v>0</v>
      </c>
      <c r="AA16" s="6">
        <f aca="true" t="shared" si="17" ref="AA16:AA27">J16-M16-P16</f>
        <v>0</v>
      </c>
    </row>
    <row r="17" spans="2:27" ht="27" customHeight="1" thickBot="1">
      <c r="B17" s="36" t="str">
        <f t="shared" si="0"/>
        <v>OK</v>
      </c>
      <c r="C17" s="1">
        <v>10</v>
      </c>
      <c r="D17" s="32">
        <f t="shared" si="1"/>
      </c>
      <c r="E17" s="143" t="s">
        <v>34</v>
      </c>
      <c r="F17" s="144"/>
      <c r="G17" s="112">
        <v>10</v>
      </c>
      <c r="H17" s="113">
        <v>18044</v>
      </c>
      <c r="I17" s="114">
        <v>19078</v>
      </c>
      <c r="J17" s="115">
        <v>37122</v>
      </c>
      <c r="K17" s="116">
        <v>11978</v>
      </c>
      <c r="L17" s="114">
        <v>13416</v>
      </c>
      <c r="M17" s="117">
        <v>25394</v>
      </c>
      <c r="N17" s="118">
        <v>6066</v>
      </c>
      <c r="O17" s="114">
        <v>5662</v>
      </c>
      <c r="P17" s="115">
        <v>11728</v>
      </c>
      <c r="Q17" s="49">
        <f t="shared" si="11"/>
        <v>66.38217690090889</v>
      </c>
      <c r="R17" s="50">
        <f t="shared" si="11"/>
        <v>70.32183667051054</v>
      </c>
      <c r="S17" s="51">
        <f t="shared" si="11"/>
        <v>68.4068746295997</v>
      </c>
      <c r="T17" s="16"/>
      <c r="U17" s="6">
        <f t="shared" si="3"/>
        <v>0</v>
      </c>
      <c r="V17" s="6">
        <f t="shared" si="12"/>
        <v>0</v>
      </c>
      <c r="W17" s="6">
        <f t="shared" si="13"/>
        <v>0</v>
      </c>
      <c r="X17" s="6">
        <f t="shared" si="14"/>
        <v>0</v>
      </c>
      <c r="Y17" s="6">
        <f t="shared" si="15"/>
        <v>0</v>
      </c>
      <c r="Z17" s="6">
        <f t="shared" si="16"/>
        <v>0</v>
      </c>
      <c r="AA17" s="6">
        <f t="shared" si="17"/>
        <v>0</v>
      </c>
    </row>
    <row r="18" spans="2:21" ht="27" customHeight="1" thickBot="1">
      <c r="B18" s="36"/>
      <c r="E18" s="141" t="s">
        <v>23</v>
      </c>
      <c r="F18" s="142"/>
      <c r="G18" s="75"/>
      <c r="H18" s="79">
        <f>IF($B$3=5,SUM(H8:H17),IF(COUNTIF(H8:H17,"&gt;=0")=10,SUM(H8:H17),""))</f>
        <v>366803</v>
      </c>
      <c r="I18" s="64">
        <f aca="true" t="shared" si="18" ref="I18:P18">IF($B$3=5,SUM(I8:I17),IF(COUNTIF(I8:I17,"&gt;=0")=10,SUM(I8:I17),""))</f>
        <v>406087</v>
      </c>
      <c r="J18" s="65">
        <f t="shared" si="18"/>
        <v>772890</v>
      </c>
      <c r="K18" s="66">
        <f t="shared" si="18"/>
        <v>142113</v>
      </c>
      <c r="L18" s="64">
        <f t="shared" si="18"/>
        <v>160401</v>
      </c>
      <c r="M18" s="67">
        <f t="shared" si="18"/>
        <v>302514</v>
      </c>
      <c r="N18" s="63">
        <f t="shared" si="18"/>
        <v>224690</v>
      </c>
      <c r="O18" s="64">
        <f t="shared" si="18"/>
        <v>245686</v>
      </c>
      <c r="P18" s="65">
        <f t="shared" si="18"/>
        <v>470376</v>
      </c>
      <c r="Q18" s="38">
        <f>IF($B$3=5,ROUND(K18/H18*100,2),IF(H18="","",ROUND(K18/H18*100,2)))</f>
        <v>38.74</v>
      </c>
      <c r="R18" s="27">
        <f>IF($B$3=5,ROUND(L18/I18*100,2),IF(I18="","",ROUND(L18/I18*100,2)))</f>
        <v>39.5</v>
      </c>
      <c r="S18" s="42">
        <f>IF($B$3=5,ROUND(M18/J18*100,2),IF(J18="","",ROUND(M18/J18*100,2)))</f>
        <v>39.14</v>
      </c>
      <c r="T18" s="15" t="s">
        <v>28</v>
      </c>
      <c r="U18" s="33"/>
    </row>
    <row r="19" spans="2:27" ht="27" customHeight="1" thickBot="1">
      <c r="B19" s="36" t="str">
        <f aca="true" t="shared" si="19" ref="B19:B27">IF(G19="","未入力",IF(AND(U19=0,V19=0,W19=0,X19=0,Y19=0,Z19=0,AA19=0),"OK","ERROR"))</f>
        <v>OK</v>
      </c>
      <c r="C19" s="1">
        <v>11</v>
      </c>
      <c r="D19" s="32">
        <f aca="true" t="shared" si="20" ref="D19:D27">IF(T19=1,"",IF($B$3=5,"",IF(AND(U19=0,V19=0,W19=0,X19=0,Y19=0,Z19=0,AA19=0),"○","")))</f>
      </c>
      <c r="E19" s="151" t="s">
        <v>44</v>
      </c>
      <c r="F19" s="152"/>
      <c r="G19" s="103">
        <v>11</v>
      </c>
      <c r="H19" s="104">
        <v>2038</v>
      </c>
      <c r="I19" s="105">
        <v>2202</v>
      </c>
      <c r="J19" s="106">
        <v>4240</v>
      </c>
      <c r="K19" s="107">
        <v>1760</v>
      </c>
      <c r="L19" s="105">
        <v>1946</v>
      </c>
      <c r="M19" s="108">
        <v>3706</v>
      </c>
      <c r="N19" s="109">
        <v>278</v>
      </c>
      <c r="O19" s="105">
        <v>256</v>
      </c>
      <c r="P19" s="106">
        <v>534</v>
      </c>
      <c r="Q19" s="60">
        <f aca="true" t="shared" si="21" ref="Q19:S20">IF(H19="","",K19/H19*100)</f>
        <v>86.35917566241413</v>
      </c>
      <c r="R19" s="61">
        <f t="shared" si="21"/>
        <v>88.37420526793824</v>
      </c>
      <c r="S19" s="62">
        <f t="shared" si="21"/>
        <v>87.40566037735849</v>
      </c>
      <c r="T19" s="16">
        <v>1</v>
      </c>
      <c r="U19" s="6">
        <f aca="true" t="shared" si="22" ref="U19:U27">C19-G19</f>
        <v>0</v>
      </c>
      <c r="V19" s="6">
        <f>H19+I19-J19</f>
        <v>0</v>
      </c>
      <c r="W19" s="6">
        <f>K19+L19-M19</f>
        <v>0</v>
      </c>
      <c r="X19" s="6">
        <f>N19+O19-P19</f>
        <v>0</v>
      </c>
      <c r="Y19" s="6">
        <f aca="true" t="shared" si="23" ref="Y19:AA20">H19-K19-N19</f>
        <v>0</v>
      </c>
      <c r="Z19" s="6">
        <f t="shared" si="23"/>
        <v>0</v>
      </c>
      <c r="AA19" s="6">
        <f t="shared" si="23"/>
        <v>0</v>
      </c>
    </row>
    <row r="20" spans="2:27" ht="27" customHeight="1" thickBot="1">
      <c r="B20" s="36" t="str">
        <f t="shared" si="19"/>
        <v>OK</v>
      </c>
      <c r="C20" s="1">
        <v>12</v>
      </c>
      <c r="D20" s="32">
        <f t="shared" si="20"/>
      </c>
      <c r="E20" s="149" t="s">
        <v>45</v>
      </c>
      <c r="F20" s="150"/>
      <c r="G20" s="82">
        <v>12</v>
      </c>
      <c r="H20" s="83">
        <v>16712</v>
      </c>
      <c r="I20" s="84">
        <v>17001</v>
      </c>
      <c r="J20" s="85">
        <v>33713</v>
      </c>
      <c r="K20" s="86">
        <v>4991</v>
      </c>
      <c r="L20" s="84">
        <v>5397</v>
      </c>
      <c r="M20" s="87">
        <v>10388</v>
      </c>
      <c r="N20" s="88">
        <v>11721</v>
      </c>
      <c r="O20" s="84">
        <v>11604</v>
      </c>
      <c r="P20" s="85">
        <v>23325</v>
      </c>
      <c r="Q20" s="20">
        <f t="shared" si="21"/>
        <v>29.864767831498323</v>
      </c>
      <c r="R20" s="21">
        <f t="shared" si="21"/>
        <v>31.745191459325923</v>
      </c>
      <c r="S20" s="41">
        <f t="shared" si="21"/>
        <v>30.813039480319166</v>
      </c>
      <c r="T20" s="16">
        <v>1</v>
      </c>
      <c r="U20" s="6">
        <f t="shared" si="22"/>
        <v>0</v>
      </c>
      <c r="V20" s="6">
        <f>H20+I20-J20</f>
        <v>0</v>
      </c>
      <c r="W20" s="6">
        <f>K20+L20-M20</f>
        <v>0</v>
      </c>
      <c r="X20" s="6">
        <f>N20+O20-P20</f>
        <v>0</v>
      </c>
      <c r="Y20" s="6">
        <f t="shared" si="23"/>
        <v>0</v>
      </c>
      <c r="Z20" s="6">
        <f t="shared" si="23"/>
        <v>0</v>
      </c>
      <c r="AA20" s="6">
        <f t="shared" si="23"/>
        <v>0</v>
      </c>
    </row>
    <row r="21" spans="2:27" ht="27" customHeight="1" thickBot="1">
      <c r="B21" s="36" t="str">
        <f t="shared" si="19"/>
        <v>OK</v>
      </c>
      <c r="C21" s="1">
        <v>13</v>
      </c>
      <c r="D21" s="32">
        <f t="shared" si="20"/>
      </c>
      <c r="E21" s="139" t="s">
        <v>7</v>
      </c>
      <c r="F21" s="140"/>
      <c r="G21" s="82">
        <v>13</v>
      </c>
      <c r="H21" s="83">
        <v>13316</v>
      </c>
      <c r="I21" s="84">
        <v>14302</v>
      </c>
      <c r="J21" s="85">
        <v>27618</v>
      </c>
      <c r="K21" s="86">
        <v>5029</v>
      </c>
      <c r="L21" s="84">
        <v>5411</v>
      </c>
      <c r="M21" s="87">
        <v>10440</v>
      </c>
      <c r="N21" s="88">
        <v>8287</v>
      </c>
      <c r="O21" s="84">
        <v>8891</v>
      </c>
      <c r="P21" s="85">
        <v>17178</v>
      </c>
      <c r="Q21" s="20">
        <f aca="true" t="shared" si="24" ref="Q21:S22">IF(H21="","",K21/H21*100)</f>
        <v>37.76659657554821</v>
      </c>
      <c r="R21" s="21">
        <f t="shared" si="24"/>
        <v>37.83386938889666</v>
      </c>
      <c r="S21" s="41">
        <f t="shared" si="24"/>
        <v>37.80143384749077</v>
      </c>
      <c r="T21" s="16">
        <v>1</v>
      </c>
      <c r="U21" s="6">
        <f t="shared" si="22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0</v>
      </c>
      <c r="AA21" s="6">
        <f t="shared" si="17"/>
        <v>0</v>
      </c>
    </row>
    <row r="22" spans="2:27" ht="27" customHeight="1" thickBot="1">
      <c r="B22" s="36" t="str">
        <f t="shared" si="19"/>
        <v>OK</v>
      </c>
      <c r="C22" s="1">
        <v>14</v>
      </c>
      <c r="D22" s="32">
        <f t="shared" si="20"/>
      </c>
      <c r="E22" s="147" t="s">
        <v>8</v>
      </c>
      <c r="F22" s="148"/>
      <c r="G22" s="96">
        <v>14</v>
      </c>
      <c r="H22" s="97">
        <v>9889</v>
      </c>
      <c r="I22" s="98">
        <v>10866</v>
      </c>
      <c r="J22" s="99">
        <v>20755</v>
      </c>
      <c r="K22" s="100">
        <v>3879</v>
      </c>
      <c r="L22" s="98">
        <v>4426</v>
      </c>
      <c r="M22" s="101">
        <v>8305</v>
      </c>
      <c r="N22" s="102">
        <v>6010</v>
      </c>
      <c r="O22" s="98">
        <v>6440</v>
      </c>
      <c r="P22" s="99">
        <v>12450</v>
      </c>
      <c r="Q22" s="40">
        <f t="shared" si="24"/>
        <v>39.22540196177571</v>
      </c>
      <c r="R22" s="39">
        <f t="shared" si="24"/>
        <v>40.73256027977177</v>
      </c>
      <c r="S22" s="43">
        <f t="shared" si="24"/>
        <v>40.014454348349794</v>
      </c>
      <c r="T22" s="16"/>
      <c r="U22" s="6">
        <f t="shared" si="22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</row>
    <row r="23" spans="2:27" ht="27" customHeight="1" thickBot="1">
      <c r="B23" s="36" t="str">
        <f t="shared" si="19"/>
        <v>OK</v>
      </c>
      <c r="C23" s="1">
        <v>15</v>
      </c>
      <c r="D23" s="32">
        <f t="shared" si="20"/>
      </c>
      <c r="E23" s="139" t="s">
        <v>9</v>
      </c>
      <c r="F23" s="140"/>
      <c r="G23" s="82">
        <v>15</v>
      </c>
      <c r="H23" s="83">
        <v>9894</v>
      </c>
      <c r="I23" s="84">
        <v>11124</v>
      </c>
      <c r="J23" s="85">
        <v>21018</v>
      </c>
      <c r="K23" s="86">
        <v>4889</v>
      </c>
      <c r="L23" s="84">
        <v>5492</v>
      </c>
      <c r="M23" s="87">
        <v>10381</v>
      </c>
      <c r="N23" s="88">
        <v>5005</v>
      </c>
      <c r="O23" s="84">
        <v>5632</v>
      </c>
      <c r="P23" s="85">
        <v>10637</v>
      </c>
      <c r="Q23" s="20">
        <f aca="true" t="shared" si="25" ref="Q23:S24">IF(H23="","",K23/H23*100)</f>
        <v>49.41378613300991</v>
      </c>
      <c r="R23" s="21">
        <f t="shared" si="25"/>
        <v>49.37072995325423</v>
      </c>
      <c r="S23" s="41">
        <f t="shared" si="25"/>
        <v>49.39099819202588</v>
      </c>
      <c r="T23" s="16">
        <v>1</v>
      </c>
      <c r="U23" s="6">
        <f t="shared" si="22"/>
        <v>0</v>
      </c>
      <c r="V23" s="6">
        <f t="shared" si="12"/>
        <v>0</v>
      </c>
      <c r="W23" s="6">
        <f t="shared" si="13"/>
        <v>0</v>
      </c>
      <c r="X23" s="6">
        <f t="shared" si="14"/>
        <v>0</v>
      </c>
      <c r="Y23" s="6">
        <f t="shared" si="15"/>
        <v>0</v>
      </c>
      <c r="Z23" s="6">
        <f t="shared" si="16"/>
        <v>0</v>
      </c>
      <c r="AA23" s="6">
        <f t="shared" si="17"/>
        <v>0</v>
      </c>
    </row>
    <row r="24" spans="2:27" ht="27" customHeight="1" thickBot="1">
      <c r="B24" s="36" t="str">
        <f t="shared" si="19"/>
        <v>OK</v>
      </c>
      <c r="C24" s="1">
        <v>16</v>
      </c>
      <c r="D24" s="32">
        <f t="shared" si="20"/>
      </c>
      <c r="E24" s="147" t="s">
        <v>37</v>
      </c>
      <c r="F24" s="148"/>
      <c r="G24" s="96">
        <v>16</v>
      </c>
      <c r="H24" s="97">
        <v>6045</v>
      </c>
      <c r="I24" s="98">
        <v>6814</v>
      </c>
      <c r="J24" s="99">
        <v>12859</v>
      </c>
      <c r="K24" s="100">
        <v>2816</v>
      </c>
      <c r="L24" s="98">
        <v>3244</v>
      </c>
      <c r="M24" s="101">
        <v>6060</v>
      </c>
      <c r="N24" s="102">
        <v>3229</v>
      </c>
      <c r="O24" s="98">
        <v>3570</v>
      </c>
      <c r="P24" s="99">
        <v>6799</v>
      </c>
      <c r="Q24" s="40">
        <f t="shared" si="25"/>
        <v>46.58395368072787</v>
      </c>
      <c r="R24" s="39">
        <f t="shared" si="25"/>
        <v>47.60786615791018</v>
      </c>
      <c r="S24" s="43">
        <f t="shared" si="25"/>
        <v>47.12652616844233</v>
      </c>
      <c r="T24" s="16">
        <v>1</v>
      </c>
      <c r="U24" s="6">
        <f t="shared" si="22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</row>
    <row r="25" spans="2:27" ht="27" customHeight="1" thickBot="1">
      <c r="B25" s="36" t="str">
        <f t="shared" si="19"/>
        <v>OK</v>
      </c>
      <c r="C25" s="1">
        <v>17</v>
      </c>
      <c r="D25" s="32">
        <f t="shared" si="20"/>
      </c>
      <c r="E25" s="149" t="s">
        <v>46</v>
      </c>
      <c r="F25" s="150"/>
      <c r="G25" s="82">
        <v>17</v>
      </c>
      <c r="H25" s="83">
        <v>7787</v>
      </c>
      <c r="I25" s="84">
        <v>8670</v>
      </c>
      <c r="J25" s="85">
        <v>16457</v>
      </c>
      <c r="K25" s="86">
        <v>3962</v>
      </c>
      <c r="L25" s="84">
        <v>4500</v>
      </c>
      <c r="M25" s="87">
        <v>8462</v>
      </c>
      <c r="N25" s="88">
        <v>3825</v>
      </c>
      <c r="O25" s="84">
        <v>4170</v>
      </c>
      <c r="P25" s="85">
        <v>7995</v>
      </c>
      <c r="Q25" s="20">
        <f>IF(H25="","",K25/H25*100)</f>
        <v>50.87967124695004</v>
      </c>
      <c r="R25" s="21">
        <f>IF(I25="","",L25/I25*100)</f>
        <v>51.903114186851205</v>
      </c>
      <c r="S25" s="41">
        <f>IF(J25="","",M25/J25*100)</f>
        <v>51.41884912195418</v>
      </c>
      <c r="T25" s="16">
        <v>1</v>
      </c>
      <c r="U25" s="6">
        <f t="shared" si="22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</row>
    <row r="26" spans="2:27" ht="27" customHeight="1" thickBot="1">
      <c r="B26" s="36" t="str">
        <f t="shared" si="19"/>
        <v>OK</v>
      </c>
      <c r="C26" s="1">
        <v>18</v>
      </c>
      <c r="D26" s="32">
        <f t="shared" si="20"/>
      </c>
      <c r="E26" s="139" t="s">
        <v>10</v>
      </c>
      <c r="F26" s="140"/>
      <c r="G26" s="82">
        <v>18</v>
      </c>
      <c r="H26" s="83">
        <v>4349</v>
      </c>
      <c r="I26" s="84">
        <v>4977</v>
      </c>
      <c r="J26" s="85">
        <v>9326</v>
      </c>
      <c r="K26" s="86">
        <v>2714</v>
      </c>
      <c r="L26" s="84">
        <v>3154</v>
      </c>
      <c r="M26" s="87">
        <v>5868</v>
      </c>
      <c r="N26" s="88">
        <v>1635</v>
      </c>
      <c r="O26" s="84">
        <v>1823</v>
      </c>
      <c r="P26" s="85">
        <v>3458</v>
      </c>
      <c r="Q26" s="20">
        <f aca="true" t="shared" si="26" ref="Q26:S27">IF(H26="","",K26/H26*100)</f>
        <v>62.40515060933548</v>
      </c>
      <c r="R26" s="21">
        <f t="shared" si="26"/>
        <v>63.37150894112919</v>
      </c>
      <c r="S26" s="41">
        <f t="shared" si="26"/>
        <v>62.92086639502467</v>
      </c>
      <c r="T26" s="16">
        <v>1</v>
      </c>
      <c r="U26" s="6">
        <f t="shared" si="22"/>
        <v>0</v>
      </c>
      <c r="V26" s="6">
        <f t="shared" si="12"/>
        <v>0</v>
      </c>
      <c r="W26" s="6">
        <f t="shared" si="13"/>
        <v>0</v>
      </c>
      <c r="X26" s="6">
        <f t="shared" si="14"/>
        <v>0</v>
      </c>
      <c r="Y26" s="6">
        <f t="shared" si="15"/>
        <v>0</v>
      </c>
      <c r="Z26" s="6">
        <f t="shared" si="16"/>
        <v>0</v>
      </c>
      <c r="AA26" s="6">
        <f t="shared" si="17"/>
        <v>0</v>
      </c>
    </row>
    <row r="27" spans="2:27" ht="27" customHeight="1" thickBot="1">
      <c r="B27" s="36" t="str">
        <f t="shared" si="19"/>
        <v>OK</v>
      </c>
      <c r="C27" s="1">
        <v>19</v>
      </c>
      <c r="D27" s="32">
        <f t="shared" si="20"/>
      </c>
      <c r="E27" s="141" t="s">
        <v>38</v>
      </c>
      <c r="F27" s="142"/>
      <c r="G27" s="89">
        <v>19</v>
      </c>
      <c r="H27" s="90">
        <v>9159</v>
      </c>
      <c r="I27" s="91">
        <v>10605</v>
      </c>
      <c r="J27" s="92">
        <v>19764</v>
      </c>
      <c r="K27" s="93">
        <v>4545</v>
      </c>
      <c r="L27" s="91">
        <v>5685</v>
      </c>
      <c r="M27" s="94">
        <v>10230</v>
      </c>
      <c r="N27" s="95">
        <v>4614</v>
      </c>
      <c r="O27" s="91">
        <v>4920</v>
      </c>
      <c r="P27" s="92">
        <v>9534</v>
      </c>
      <c r="Q27" s="38">
        <f t="shared" si="26"/>
        <v>49.623321323288565</v>
      </c>
      <c r="R27" s="27">
        <f t="shared" si="26"/>
        <v>53.6067892503536</v>
      </c>
      <c r="S27" s="42">
        <f t="shared" si="26"/>
        <v>51.76077717061324</v>
      </c>
      <c r="T27" s="16">
        <v>1</v>
      </c>
      <c r="U27" s="6">
        <f t="shared" si="22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</row>
    <row r="28" spans="2:20" ht="27" customHeight="1" thickBot="1">
      <c r="B28" s="36"/>
      <c r="E28" s="153" t="s">
        <v>47</v>
      </c>
      <c r="F28" s="154"/>
      <c r="G28" s="76"/>
      <c r="H28" s="80">
        <f>IF($B$3=5,SUM(H19:H27),IF(COUNTIF(H19:H27,"&gt;=0")=9,SUM(H19:H27),""))</f>
        <v>79189</v>
      </c>
      <c r="I28" s="68">
        <f aca="true" t="shared" si="27" ref="I28:P28">IF($B$3=5,SUM(I19:I27),IF(COUNTIF(I19:I27,"&gt;=0")=9,SUM(I19:I27),""))</f>
        <v>86561</v>
      </c>
      <c r="J28" s="69">
        <f t="shared" si="27"/>
        <v>165750</v>
      </c>
      <c r="K28" s="70">
        <f t="shared" si="27"/>
        <v>34585</v>
      </c>
      <c r="L28" s="68">
        <f t="shared" si="27"/>
        <v>39255</v>
      </c>
      <c r="M28" s="70">
        <f t="shared" si="27"/>
        <v>73840</v>
      </c>
      <c r="N28" s="71">
        <f t="shared" si="27"/>
        <v>44604</v>
      </c>
      <c r="O28" s="68">
        <f t="shared" si="27"/>
        <v>47306</v>
      </c>
      <c r="P28" s="69">
        <f t="shared" si="27"/>
        <v>91910</v>
      </c>
      <c r="Q28" s="72">
        <f>IF($B$3=5,ROUND(K28/H28*100,2),IF(H28="","",ROUND(K28/H28*100,2)))</f>
        <v>43.67</v>
      </c>
      <c r="R28" s="73">
        <f aca="true" t="shared" si="28" ref="Q28:S29">IF($B$3=5,ROUND(L28/I28*100,2),IF(I28="","",ROUND(L28/I28*100,2)))</f>
        <v>45.35</v>
      </c>
      <c r="S28" s="74">
        <f t="shared" si="28"/>
        <v>44.55</v>
      </c>
      <c r="T28" s="5" t="s">
        <v>48</v>
      </c>
    </row>
    <row r="29" spans="2:19" ht="27" customHeight="1" thickBot="1">
      <c r="B29" s="36"/>
      <c r="E29" s="143" t="s">
        <v>11</v>
      </c>
      <c r="F29" s="144"/>
      <c r="G29" s="77"/>
      <c r="H29" s="81">
        <f aca="true" t="shared" si="29" ref="H29:P29">IF($B$3=5,SUM(H18,H28),IF(OR(H18="",H28=""),"",SUM(H18,H28)))</f>
        <v>445992</v>
      </c>
      <c r="I29" s="45">
        <f t="shared" si="29"/>
        <v>492648</v>
      </c>
      <c r="J29" s="46">
        <f t="shared" si="29"/>
        <v>938640</v>
      </c>
      <c r="K29" s="47">
        <f t="shared" si="29"/>
        <v>176698</v>
      </c>
      <c r="L29" s="45">
        <f t="shared" si="29"/>
        <v>199656</v>
      </c>
      <c r="M29" s="48">
        <f t="shared" si="29"/>
        <v>376354</v>
      </c>
      <c r="N29" s="44">
        <f t="shared" si="29"/>
        <v>269294</v>
      </c>
      <c r="O29" s="45">
        <f t="shared" si="29"/>
        <v>292992</v>
      </c>
      <c r="P29" s="46">
        <f t="shared" si="29"/>
        <v>562286</v>
      </c>
      <c r="Q29" s="49">
        <f t="shared" si="28"/>
        <v>39.62</v>
      </c>
      <c r="R29" s="50">
        <f t="shared" si="28"/>
        <v>40.53</v>
      </c>
      <c r="S29" s="51">
        <f>IF($B$3=5,ROUND(M29/J29*100,2),IF(J29="","",ROUND(M29/J29*100,2)))</f>
        <v>40.1</v>
      </c>
    </row>
    <row r="30" ht="21" customHeight="1">
      <c r="B30" s="36"/>
    </row>
    <row r="31" ht="21" customHeight="1">
      <c r="B31" s="36"/>
    </row>
    <row r="32" ht="21" customHeight="1">
      <c r="B32" s="36"/>
    </row>
    <row r="33" ht="21" customHeight="1">
      <c r="B33" s="36"/>
    </row>
    <row r="34" ht="21" customHeight="1">
      <c r="B34" s="36"/>
    </row>
    <row r="35" ht="21" customHeight="1">
      <c r="B35" s="36"/>
    </row>
    <row r="36" ht="21" customHeight="1">
      <c r="B36" s="36"/>
    </row>
    <row r="37" ht="21" customHeight="1">
      <c r="B37" s="36"/>
    </row>
    <row r="38" ht="21" customHeight="1">
      <c r="B38" s="36"/>
    </row>
    <row r="39" ht="21" customHeight="1">
      <c r="B39" s="36"/>
    </row>
    <row r="40" ht="21" customHeight="1">
      <c r="B40" s="36"/>
    </row>
    <row r="41" ht="21" customHeight="1">
      <c r="B41" s="36"/>
    </row>
    <row r="42" ht="21" customHeight="1">
      <c r="B42" s="36"/>
    </row>
    <row r="43" ht="21" customHeight="1">
      <c r="B43" s="36"/>
    </row>
  </sheetData>
  <sheetProtection sheet="1" objects="1" scenarios="1"/>
  <mergeCells count="29">
    <mergeCell ref="E25:F25"/>
    <mergeCell ref="E29:F29"/>
    <mergeCell ref="E27:F27"/>
    <mergeCell ref="E28:F28"/>
    <mergeCell ref="E26:F26"/>
    <mergeCell ref="E23:F23"/>
    <mergeCell ref="E24:F24"/>
    <mergeCell ref="E20:F20"/>
    <mergeCell ref="E18:F18"/>
    <mergeCell ref="E21:F21"/>
    <mergeCell ref="E22:F22"/>
    <mergeCell ref="E19:F19"/>
    <mergeCell ref="E16:F16"/>
    <mergeCell ref="E17:F17"/>
    <mergeCell ref="E13:F13"/>
    <mergeCell ref="E14:F14"/>
    <mergeCell ref="E15:F15"/>
    <mergeCell ref="E9:F9"/>
    <mergeCell ref="E10:F10"/>
    <mergeCell ref="E12:F12"/>
    <mergeCell ref="E11:F11"/>
    <mergeCell ref="B3:B5"/>
    <mergeCell ref="Q6:S6"/>
    <mergeCell ref="G6:G7"/>
    <mergeCell ref="E8:F8"/>
    <mergeCell ref="K6:M6"/>
    <mergeCell ref="N6:P6"/>
    <mergeCell ref="H6:J6"/>
    <mergeCell ref="E6:F7"/>
  </mergeCells>
  <conditionalFormatting sqref="D8:D17 D19:D27">
    <cfRule type="cellIs" priority="1" dxfId="0" operator="equal" stopIfTrue="1">
      <formula>"×"</formula>
    </cfRule>
  </conditionalFormatting>
  <printOptions/>
  <pageMargins left="0.37" right="0.21" top="0.44" bottom="0.4" header="0.48" footer="0.32"/>
  <pageSetup blackAndWhite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shoda</cp:lastModifiedBy>
  <cp:lastPrinted>2006-03-19T10:07:45Z</cp:lastPrinted>
  <dcterms:created xsi:type="dcterms:W3CDTF">1997-01-08T22:48:59Z</dcterms:created>
  <dcterms:modified xsi:type="dcterms:W3CDTF">2006-03-19T16:50:01Z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-1077158994</vt:i4>
  </property>
  <property fmtid="{D5CDD505-2E9C-101B-9397-08002B2CF9AE}" pid="3" name="_EmailSubject">
    <vt:lpwstr/>
  </property>
  <property fmtid="{D5CDD505-2E9C-101B-9397-08002B2CF9AE}" pid="4" name="_AuthorEmail">
    <vt:lpwstr>j-okada@ISG01.pref.ishikawa.jp</vt:lpwstr>
  </property>
  <property fmtid="{D5CDD505-2E9C-101B-9397-08002B2CF9AE}" pid="5" name="_AuthorEmailDisplayName">
    <vt:lpwstr>岡田 二郎</vt:lpwstr>
  </property>
  <property fmtid="{D5CDD505-2E9C-101B-9397-08002B2CF9AE}" pid="6" name="_ReviewingToolsShownOnce">
    <vt:lpwstr/>
  </property>
</Properties>
</file>