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firstSheet="1" activeTab="1"/>
  </bookViews>
  <sheets>
    <sheet name="比例代表（小選挙区区割）" sheetId="1" state="hidden" r:id="rId1"/>
    <sheet name="比例代表投票結果 " sheetId="2" r:id="rId2"/>
  </sheets>
  <definedNames>
    <definedName name="_xlnm.Print_Area" localSheetId="0">'比例代表（小選挙区区割）'!$E$1:$S$47</definedName>
  </definedNames>
  <calcPr fullCalcOnLoad="1"/>
</workbook>
</file>

<file path=xl/sharedStrings.xml><?xml version="1.0" encoding="utf-8"?>
<sst xmlns="http://schemas.openxmlformats.org/spreadsheetml/2006/main" count="162" uniqueCount="78">
  <si>
    <t>（第１区）</t>
  </si>
  <si>
    <t>男</t>
  </si>
  <si>
    <t>女</t>
  </si>
  <si>
    <t>計</t>
  </si>
  <si>
    <t>（第２区）</t>
  </si>
  <si>
    <t>Ｂ</t>
  </si>
  <si>
    <t>棄権者数</t>
  </si>
  <si>
    <t>Ａ－Ｂ</t>
  </si>
  <si>
    <t>加賀市</t>
  </si>
  <si>
    <t>第２区計</t>
  </si>
  <si>
    <t>第３区計</t>
  </si>
  <si>
    <t>県計</t>
  </si>
  <si>
    <t>検算</t>
  </si>
  <si>
    <t>Ａの計</t>
  </si>
  <si>
    <t>Ｂの計</t>
  </si>
  <si>
    <t>A-Bの計</t>
  </si>
  <si>
    <t>Ａ－Ｂ男</t>
  </si>
  <si>
    <t>Ａ－Ｂ女</t>
  </si>
  <si>
    <t>Ａ－Ｂ計</t>
  </si>
  <si>
    <t>（様式５－２）</t>
  </si>
  <si>
    <t>金沢市</t>
  </si>
  <si>
    <t>七尾市</t>
  </si>
  <si>
    <t>小松市</t>
  </si>
  <si>
    <t>輪島市</t>
  </si>
  <si>
    <t>珠洲市</t>
  </si>
  <si>
    <t>加賀市</t>
  </si>
  <si>
    <t>投票率（Ｂ／Ａ）</t>
  </si>
  <si>
    <t>羽咋市</t>
  </si>
  <si>
    <t>津幡町</t>
  </si>
  <si>
    <t>内灘町</t>
  </si>
  <si>
    <t>志賀町</t>
  </si>
  <si>
    <t>穴水町</t>
  </si>
  <si>
    <t>門前町</t>
  </si>
  <si>
    <t>金沢市</t>
  </si>
  <si>
    <t>第１区計</t>
  </si>
  <si>
    <t>小松市</t>
  </si>
  <si>
    <t>【参考】衆議院小選挙区ベース</t>
  </si>
  <si>
    <t>(市計)</t>
  </si>
  <si>
    <t>(郡計)</t>
  </si>
  <si>
    <t>(河北郡計)</t>
  </si>
  <si>
    <t>(羽咋郡計)</t>
  </si>
  <si>
    <t>県選管速報時刻</t>
  </si>
  <si>
    <t>時</t>
  </si>
  <si>
    <t>分</t>
  </si>
  <si>
    <t xml:space="preserve">投票者数    </t>
  </si>
  <si>
    <t>(市計)</t>
  </si>
  <si>
    <t>山中町(江沼郡計)</t>
  </si>
  <si>
    <t>(羽咋郡計)</t>
  </si>
  <si>
    <t>選挙当日の有権者数　Ａ</t>
  </si>
  <si>
    <t>（様式５－２）</t>
  </si>
  <si>
    <t>（第３区）</t>
  </si>
  <si>
    <t xml:space="preserve">投　票　者　数　Ｂ   </t>
  </si>
  <si>
    <t>棄 権 者 数　Ａ－Ｂ</t>
  </si>
  <si>
    <t>番号</t>
  </si>
  <si>
    <t>番号</t>
  </si>
  <si>
    <t xml:space="preserve"> 県選管速報時刻</t>
  </si>
  <si>
    <t>平成１７年９月１１日執行衆議院議員総選挙投票結果調（比例代表）</t>
  </si>
  <si>
    <t>白山市</t>
  </si>
  <si>
    <t>能美市</t>
  </si>
  <si>
    <t>川北町(能美郡計)</t>
  </si>
  <si>
    <t>野々市町(石川郡計)</t>
  </si>
  <si>
    <t>かほく市</t>
  </si>
  <si>
    <t>宝達志水町</t>
  </si>
  <si>
    <t>中能登町(鹿島郡計)</t>
  </si>
  <si>
    <t>能登町</t>
  </si>
  <si>
    <t>川北町(能美郡計)</t>
  </si>
  <si>
    <t>野々市町(石川郡計)</t>
  </si>
  <si>
    <t>津幡町</t>
  </si>
  <si>
    <t>内灘町</t>
  </si>
  <si>
    <t>中能登町(鹿島郡計)</t>
  </si>
  <si>
    <t>穴水町</t>
  </si>
  <si>
    <t>門前町</t>
  </si>
  <si>
    <t>能登町</t>
  </si>
  <si>
    <t>(鳳珠郡計)</t>
  </si>
  <si>
    <t>市 町 名</t>
  </si>
  <si>
    <t>市　町　名</t>
  </si>
  <si>
    <t>22</t>
  </si>
  <si>
    <t>32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</si>
</sst>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0.0;[Red]\-#,##0.0"/>
    <numFmt numFmtId="179" formatCode="#,##0_ ;[Red]\-#,##0\ "/>
    <numFmt numFmtId="180" formatCode="#,##0.00_ ;[Red]\-#,##0.00\ "/>
    <numFmt numFmtId="181" formatCode="0.00_ "/>
    <numFmt numFmtId="182" formatCode="0.000_ "/>
    <numFmt numFmtId="183" formatCode="0.0_ "/>
    <numFmt numFmtId="184" formatCode="0_ "/>
    <numFmt numFmtId="185" formatCode="#,##0_ "/>
    <numFmt numFmtId="186" formatCode="#,##0.0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4" fillId="0" borderId="0" xfId="0" applyNumberFormat="1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horizont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4" fontId="4" fillId="0" borderId="2" xfId="0" applyNumberFormat="1" applyFont="1" applyBorder="1" applyAlignment="1" applyProtection="1">
      <alignment horizontal="distributed" vertical="center"/>
      <protection/>
    </xf>
    <xf numFmtId="4" fontId="4" fillId="0" borderId="3" xfId="0" applyNumberFormat="1" applyFont="1" applyBorder="1" applyAlignment="1" applyProtection="1">
      <alignment horizontal="center" vertical="center"/>
      <protection/>
    </xf>
    <xf numFmtId="4" fontId="4" fillId="0" borderId="6" xfId="0" applyNumberFormat="1" applyFont="1" applyBorder="1" applyAlignment="1" applyProtection="1">
      <alignment horizontal="distributed" vertical="center"/>
      <protection/>
    </xf>
    <xf numFmtId="4" fontId="6" fillId="0" borderId="14" xfId="0" applyNumberFormat="1" applyFont="1" applyBorder="1" applyAlignment="1" applyProtection="1">
      <alignment vertical="center"/>
      <protection/>
    </xf>
    <xf numFmtId="4" fontId="6" fillId="0" borderId="15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/>
    </xf>
    <xf numFmtId="3" fontId="6" fillId="0" borderId="17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4" fontId="6" fillId="0" borderId="18" xfId="0" applyNumberFormat="1" applyFont="1" applyBorder="1" applyAlignment="1" applyProtection="1">
      <alignment vertical="center"/>
      <protection/>
    </xf>
    <xf numFmtId="4" fontId="6" fillId="0" borderId="17" xfId="0" applyNumberFormat="1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6" fillId="0" borderId="16" xfId="0" applyNumberFormat="1" applyFont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4" fontId="6" fillId="0" borderId="17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vertical="center"/>
    </xf>
    <xf numFmtId="38" fontId="4" fillId="0" borderId="0" xfId="16" applyFont="1" applyAlignment="1" applyProtection="1">
      <alignment vertical="center"/>
      <protection/>
    </xf>
    <xf numFmtId="38" fontId="4" fillId="0" borderId="0" xfId="16" applyFont="1" applyAlignment="1" applyProtection="1">
      <alignment horizontal="left" vertical="center"/>
      <protection/>
    </xf>
    <xf numFmtId="38" fontId="4" fillId="0" borderId="0" xfId="16" applyFont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176" fontId="7" fillId="0" borderId="0" xfId="16" applyNumberFormat="1" applyFont="1" applyAlignment="1" applyProtection="1">
      <alignment vertical="center"/>
      <protection/>
    </xf>
    <xf numFmtId="4" fontId="6" fillId="0" borderId="20" xfId="0" applyNumberFormat="1" applyFont="1" applyBorder="1" applyAlignment="1" applyProtection="1">
      <alignment vertical="center"/>
      <protection/>
    </xf>
    <xf numFmtId="4" fontId="6" fillId="0" borderId="2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 vertical="center"/>
      <protection/>
    </xf>
    <xf numFmtId="4" fontId="6" fillId="0" borderId="25" xfId="0" applyNumberFormat="1" applyFont="1" applyBorder="1" applyAlignment="1" applyProtection="1">
      <alignment vertical="center"/>
      <protection/>
    </xf>
    <xf numFmtId="4" fontId="6" fillId="0" borderId="26" xfId="0" applyNumberFormat="1" applyFont="1" applyBorder="1" applyAlignment="1" applyProtection="1">
      <alignment vertical="center"/>
      <protection/>
    </xf>
    <xf numFmtId="4" fontId="6" fillId="0" borderId="27" xfId="0" applyNumberFormat="1" applyFont="1" applyBorder="1" applyAlignment="1" applyProtection="1">
      <alignment vertical="center"/>
      <protection/>
    </xf>
    <xf numFmtId="4" fontId="6" fillId="0" borderId="13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6" xfId="0" applyNumberFormat="1" applyFont="1" applyBorder="1" applyAlignment="1" applyProtection="1">
      <alignment vertical="center"/>
      <protection/>
    </xf>
    <xf numFmtId="4" fontId="6" fillId="0" borderId="2" xfId="0" applyNumberFormat="1" applyFont="1" applyBorder="1" applyAlignment="1" applyProtection="1">
      <alignment vertical="center"/>
      <protection/>
    </xf>
    <xf numFmtId="4" fontId="6" fillId="0" borderId="3" xfId="0" applyNumberFormat="1" applyFont="1" applyBorder="1" applyAlignment="1" applyProtection="1">
      <alignment vertical="center"/>
      <protection/>
    </xf>
    <xf numFmtId="4" fontId="6" fillId="0" borderId="33" xfId="0" applyNumberFormat="1" applyFont="1" applyBorder="1" applyAlignment="1" applyProtection="1">
      <alignment vertical="center"/>
      <protection/>
    </xf>
    <xf numFmtId="4" fontId="6" fillId="0" borderId="34" xfId="0" applyNumberFormat="1" applyFont="1" applyBorder="1" applyAlignment="1" applyProtection="1">
      <alignment vertical="center"/>
      <protection/>
    </xf>
    <xf numFmtId="4" fontId="6" fillId="0" borderId="35" xfId="0" applyNumberFormat="1" applyFont="1" applyBorder="1" applyAlignment="1" applyProtection="1">
      <alignment vertical="center"/>
      <protection/>
    </xf>
    <xf numFmtId="3" fontId="6" fillId="0" borderId="36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39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4" fontId="6" fillId="0" borderId="39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176" fontId="4" fillId="0" borderId="0" xfId="16" applyNumberFormat="1" applyFont="1" applyAlignment="1" applyProtection="1">
      <alignment vertical="center"/>
      <protection/>
    </xf>
    <xf numFmtId="4" fontId="6" fillId="0" borderId="25" xfId="0" applyNumberFormat="1" applyFont="1" applyBorder="1" applyAlignment="1">
      <alignment vertical="center"/>
    </xf>
    <xf numFmtId="4" fontId="6" fillId="0" borderId="36" xfId="0" applyNumberFormat="1" applyFont="1" applyBorder="1" applyAlignment="1">
      <alignment vertical="center"/>
    </xf>
    <xf numFmtId="4" fontId="6" fillId="0" borderId="37" xfId="0" applyNumberFormat="1" applyFont="1" applyBorder="1" applyAlignment="1">
      <alignment vertical="center"/>
    </xf>
    <xf numFmtId="4" fontId="6" fillId="0" borderId="38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0" fontId="4" fillId="2" borderId="41" xfId="0" applyFont="1" applyFill="1" applyBorder="1" applyAlignment="1" applyProtection="1">
      <alignment horizontal="distributed" vertical="center"/>
      <protection/>
    </xf>
    <xf numFmtId="3" fontId="6" fillId="2" borderId="28" xfId="0" applyNumberFormat="1" applyFont="1" applyFill="1" applyBorder="1" applyAlignment="1" applyProtection="1">
      <alignment vertical="center"/>
      <protection/>
    </xf>
    <xf numFmtId="3" fontId="6" fillId="2" borderId="26" xfId="0" applyNumberFormat="1" applyFont="1" applyFill="1" applyBorder="1" applyAlignment="1" applyProtection="1">
      <alignment vertical="center"/>
      <protection/>
    </xf>
    <xf numFmtId="3" fontId="6" fillId="2" borderId="29" xfId="0" applyNumberFormat="1" applyFont="1" applyFill="1" applyBorder="1" applyAlignment="1" applyProtection="1">
      <alignment vertical="center"/>
      <protection/>
    </xf>
    <xf numFmtId="3" fontId="6" fillId="2" borderId="25" xfId="0" applyNumberFormat="1" applyFont="1" applyFill="1" applyBorder="1" applyAlignment="1" applyProtection="1">
      <alignment vertical="center"/>
      <protection/>
    </xf>
    <xf numFmtId="3" fontId="6" fillId="2" borderId="27" xfId="0" applyNumberFormat="1" applyFont="1" applyFill="1" applyBorder="1" applyAlignment="1" applyProtection="1">
      <alignment vertical="center"/>
      <protection/>
    </xf>
    <xf numFmtId="3" fontId="6" fillId="2" borderId="23" xfId="0" applyNumberFormat="1" applyFont="1" applyFill="1" applyBorder="1" applyAlignment="1" applyProtection="1">
      <alignment vertical="center"/>
      <protection/>
    </xf>
    <xf numFmtId="3" fontId="6" fillId="2" borderId="21" xfId="0" applyNumberFormat="1" applyFont="1" applyFill="1" applyBorder="1" applyAlignment="1" applyProtection="1">
      <alignment vertical="center"/>
      <protection/>
    </xf>
    <xf numFmtId="3" fontId="6" fillId="2" borderId="24" xfId="0" applyNumberFormat="1" applyFont="1" applyFill="1" applyBorder="1" applyAlignment="1" applyProtection="1">
      <alignment vertical="center"/>
      <protection/>
    </xf>
    <xf numFmtId="3" fontId="6" fillId="2" borderId="20" xfId="0" applyNumberFormat="1" applyFont="1" applyFill="1" applyBorder="1" applyAlignment="1" applyProtection="1">
      <alignment vertical="center"/>
      <protection/>
    </xf>
    <xf numFmtId="3" fontId="6" fillId="2" borderId="22" xfId="0" applyNumberFormat="1" applyFont="1" applyFill="1" applyBorder="1" applyAlignment="1" applyProtection="1">
      <alignment vertical="center"/>
      <protection/>
    </xf>
    <xf numFmtId="0" fontId="4" fillId="2" borderId="42" xfId="0" applyFont="1" applyFill="1" applyBorder="1" applyAlignment="1" applyProtection="1">
      <alignment horizontal="distributed" vertical="center"/>
      <protection/>
    </xf>
    <xf numFmtId="3" fontId="6" fillId="2" borderId="39" xfId="0" applyNumberFormat="1" applyFont="1" applyFill="1" applyBorder="1" applyAlignment="1" applyProtection="1">
      <alignment vertical="center"/>
      <protection/>
    </xf>
    <xf numFmtId="3" fontId="6" fillId="2" borderId="11" xfId="0" applyNumberFormat="1" applyFont="1" applyFill="1" applyBorder="1" applyAlignment="1" applyProtection="1">
      <alignment vertical="center"/>
      <protection/>
    </xf>
    <xf numFmtId="3" fontId="6" fillId="2" borderId="40" xfId="0" applyNumberFormat="1" applyFont="1" applyFill="1" applyBorder="1" applyAlignment="1" applyProtection="1">
      <alignment vertical="center"/>
      <protection/>
    </xf>
    <xf numFmtId="3" fontId="6" fillId="2" borderId="13" xfId="0" applyNumberFormat="1" applyFont="1" applyFill="1" applyBorder="1" applyAlignment="1" applyProtection="1">
      <alignment vertical="center"/>
      <protection/>
    </xf>
    <xf numFmtId="3" fontId="6" fillId="2" borderId="12" xfId="0" applyNumberFormat="1" applyFont="1" applyFill="1" applyBorder="1" applyAlignment="1" applyProtection="1">
      <alignment vertical="center"/>
      <protection/>
    </xf>
    <xf numFmtId="0" fontId="4" fillId="2" borderId="43" xfId="0" applyFont="1" applyFill="1" applyBorder="1" applyAlignment="1" applyProtection="1">
      <alignment horizontal="distributed" vertical="center"/>
      <protection/>
    </xf>
    <xf numFmtId="0" fontId="4" fillId="2" borderId="44" xfId="0" applyFont="1" applyFill="1" applyBorder="1" applyAlignment="1" applyProtection="1">
      <alignment horizontal="center" vertical="center" shrinkToFit="1"/>
      <protection/>
    </xf>
    <xf numFmtId="3" fontId="6" fillId="2" borderId="45" xfId="0" applyNumberFormat="1" applyFont="1" applyFill="1" applyBorder="1" applyAlignment="1" applyProtection="1">
      <alignment vertical="center"/>
      <protection/>
    </xf>
    <xf numFmtId="3" fontId="6" fillId="2" borderId="34" xfId="0" applyNumberFormat="1" applyFont="1" applyFill="1" applyBorder="1" applyAlignment="1" applyProtection="1">
      <alignment vertical="center"/>
      <protection/>
    </xf>
    <xf numFmtId="3" fontId="6" fillId="2" borderId="46" xfId="0" applyNumberFormat="1" applyFont="1" applyFill="1" applyBorder="1" applyAlignment="1" applyProtection="1">
      <alignment vertical="center"/>
      <protection/>
    </xf>
    <xf numFmtId="3" fontId="6" fillId="2" borderId="33" xfId="0" applyNumberFormat="1" applyFont="1" applyFill="1" applyBorder="1" applyAlignment="1" applyProtection="1">
      <alignment vertical="center"/>
      <protection/>
    </xf>
    <xf numFmtId="3" fontId="6" fillId="2" borderId="35" xfId="0" applyNumberFormat="1" applyFont="1" applyFill="1" applyBorder="1" applyAlignment="1" applyProtection="1">
      <alignment vertical="center"/>
      <protection/>
    </xf>
    <xf numFmtId="0" fontId="4" fillId="2" borderId="47" xfId="0" applyFont="1" applyFill="1" applyBorder="1" applyAlignment="1" applyProtection="1">
      <alignment horizontal="distributed" vertical="center"/>
      <protection/>
    </xf>
    <xf numFmtId="3" fontId="6" fillId="2" borderId="30" xfId="0" applyNumberFormat="1" applyFont="1" applyFill="1" applyBorder="1" applyAlignment="1" applyProtection="1">
      <alignment vertical="center"/>
      <protection/>
    </xf>
    <xf numFmtId="3" fontId="6" fillId="2" borderId="15" xfId="0" applyNumberFormat="1" applyFont="1" applyFill="1" applyBorder="1" applyAlignment="1" applyProtection="1">
      <alignment vertical="center"/>
      <protection/>
    </xf>
    <xf numFmtId="3" fontId="6" fillId="2" borderId="31" xfId="0" applyNumberFormat="1" applyFont="1" applyFill="1" applyBorder="1" applyAlignment="1" applyProtection="1">
      <alignment vertical="center"/>
      <protection/>
    </xf>
    <xf numFmtId="3" fontId="6" fillId="2" borderId="14" xfId="0" applyNumberFormat="1" applyFont="1" applyFill="1" applyBorder="1" applyAlignment="1" applyProtection="1">
      <alignment vertical="center"/>
      <protection/>
    </xf>
    <xf numFmtId="3" fontId="6" fillId="2" borderId="16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49" fontId="4" fillId="2" borderId="10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center"/>
      <protection/>
    </xf>
    <xf numFmtId="3" fontId="4" fillId="0" borderId="0" xfId="0" applyNumberFormat="1" applyFont="1" applyAlignment="1" applyProtection="1">
      <alignment horizontal="left"/>
      <protection/>
    </xf>
    <xf numFmtId="3" fontId="4" fillId="0" borderId="39" xfId="0" applyNumberFormat="1" applyFont="1" applyBorder="1" applyAlignment="1" applyProtection="1">
      <alignment horizontal="center" vertical="center"/>
      <protection/>
    </xf>
    <xf numFmtId="3" fontId="4" fillId="0" borderId="11" xfId="0" applyNumberFormat="1" applyFont="1" applyBorder="1" applyAlignment="1" applyProtection="1">
      <alignment horizontal="center" vertical="center"/>
      <protection/>
    </xf>
    <xf numFmtId="3" fontId="4" fillId="0" borderId="40" xfId="0" applyNumberFormat="1" applyFont="1" applyBorder="1" applyAlignment="1" applyProtection="1">
      <alignment horizontal="center" vertical="center"/>
      <protection/>
    </xf>
    <xf numFmtId="3" fontId="4" fillId="0" borderId="13" xfId="0" applyNumberFormat="1" applyFont="1" applyBorder="1" applyAlignment="1" applyProtection="1">
      <alignment horizontal="center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distributed" vertical="center"/>
      <protection/>
    </xf>
    <xf numFmtId="3" fontId="6" fillId="0" borderId="32" xfId="0" applyNumberFormat="1" applyFont="1" applyBorder="1" applyAlignment="1" applyProtection="1">
      <alignment vertical="center"/>
      <protection/>
    </xf>
    <xf numFmtId="3" fontId="6" fillId="0" borderId="17" xfId="0" applyNumberFormat="1" applyFont="1" applyBorder="1" applyAlignment="1" applyProtection="1">
      <alignment vertical="center"/>
      <protection/>
    </xf>
    <xf numFmtId="3" fontId="6" fillId="0" borderId="49" xfId="0" applyNumberFormat="1" applyFont="1" applyBorder="1" applyAlignment="1" applyProtection="1">
      <alignment vertical="center"/>
      <protection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19" xfId="0" applyNumberFormat="1" applyFont="1" applyBorder="1" applyAlignment="1" applyProtection="1">
      <alignment vertical="center"/>
      <protection/>
    </xf>
    <xf numFmtId="3" fontId="4" fillId="0" borderId="4" xfId="0" applyNumberFormat="1" applyFont="1" applyBorder="1" applyAlignment="1" applyProtection="1">
      <alignment horizontal="distributed" vertical="center"/>
      <protection/>
    </xf>
    <xf numFmtId="3" fontId="4" fillId="0" borderId="2" xfId="0" applyNumberFormat="1" applyFont="1" applyBorder="1" applyAlignment="1" applyProtection="1">
      <alignment horizontal="distributed" vertical="center"/>
      <protection/>
    </xf>
    <xf numFmtId="3" fontId="4" fillId="0" borderId="8" xfId="0" applyNumberFormat="1" applyFont="1" applyBorder="1" applyAlignment="1" applyProtection="1">
      <alignment horizontal="distributed" vertical="center"/>
      <protection/>
    </xf>
    <xf numFmtId="3" fontId="4" fillId="0" borderId="6" xfId="0" applyNumberFormat="1" applyFont="1" applyBorder="1" applyAlignment="1" applyProtection="1">
      <alignment horizontal="distributed" vertical="center"/>
      <protection/>
    </xf>
    <xf numFmtId="3" fontId="4" fillId="0" borderId="3" xfId="0" applyNumberFormat="1" applyFont="1" applyBorder="1" applyAlignment="1" applyProtection="1">
      <alignment horizontal="distributed" vertical="center"/>
      <protection/>
    </xf>
    <xf numFmtId="0" fontId="4" fillId="0" borderId="47" xfId="0" applyFont="1" applyBorder="1" applyAlignment="1" applyProtection="1">
      <alignment horizontal="distributed" vertical="center"/>
      <protection/>
    </xf>
    <xf numFmtId="3" fontId="6" fillId="0" borderId="30" xfId="16" applyNumberFormat="1" applyFont="1" applyBorder="1" applyAlignment="1" applyProtection="1">
      <alignment vertical="center"/>
      <protection/>
    </xf>
    <xf numFmtId="3" fontId="6" fillId="0" borderId="15" xfId="0" applyNumberFormat="1" applyFont="1" applyBorder="1" applyAlignment="1" applyProtection="1">
      <alignment vertical="center"/>
      <protection/>
    </xf>
    <xf numFmtId="3" fontId="6" fillId="0" borderId="31" xfId="0" applyNumberFormat="1" applyFont="1" applyBorder="1" applyAlignment="1" applyProtection="1">
      <alignment vertical="center"/>
      <protection/>
    </xf>
    <xf numFmtId="3" fontId="6" fillId="0" borderId="14" xfId="16" applyNumberFormat="1" applyFont="1" applyBorder="1" applyAlignment="1" applyProtection="1">
      <alignment vertical="center"/>
      <protection/>
    </xf>
    <xf numFmtId="3" fontId="6" fillId="0" borderId="16" xfId="0" applyNumberFormat="1" applyFont="1" applyBorder="1" applyAlignment="1" applyProtection="1">
      <alignment vertical="center"/>
      <protection/>
    </xf>
    <xf numFmtId="3" fontId="6" fillId="0" borderId="10" xfId="16" applyNumberFormat="1" applyFont="1" applyBorder="1" applyAlignment="1" applyProtection="1">
      <alignment vertical="center"/>
      <protection/>
    </xf>
    <xf numFmtId="3" fontId="6" fillId="0" borderId="1" xfId="16" applyNumberFormat="1" applyFont="1" applyBorder="1" applyAlignment="1" applyProtection="1">
      <alignment vertical="center"/>
      <protection/>
    </xf>
    <xf numFmtId="3" fontId="6" fillId="0" borderId="50" xfId="0" applyNumberFormat="1" applyFont="1" applyBorder="1" applyAlignment="1" applyProtection="1">
      <alignment vertical="center"/>
      <protection/>
    </xf>
    <xf numFmtId="3" fontId="6" fillId="0" borderId="14" xfId="0" applyNumberFormat="1" applyFont="1" applyBorder="1" applyAlignment="1" applyProtection="1">
      <alignment vertical="center"/>
      <protection/>
    </xf>
    <xf numFmtId="3" fontId="6" fillId="0" borderId="30" xfId="0" applyNumberFormat="1" applyFont="1" applyBorder="1" applyAlignment="1" applyProtection="1">
      <alignment vertical="center"/>
      <protection/>
    </xf>
    <xf numFmtId="3" fontId="6" fillId="0" borderId="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horizontal="distributed" vertical="center"/>
      <protection/>
    </xf>
    <xf numFmtId="3" fontId="6" fillId="0" borderId="4" xfId="16" applyNumberFormat="1" applyFont="1" applyBorder="1" applyAlignment="1" applyProtection="1">
      <alignment vertical="center"/>
      <protection/>
    </xf>
    <xf numFmtId="3" fontId="6" fillId="0" borderId="52" xfId="16" applyNumberFormat="1" applyFont="1" applyBorder="1" applyAlignment="1" applyProtection="1">
      <alignment vertical="center"/>
      <protection/>
    </xf>
    <xf numFmtId="3" fontId="6" fillId="0" borderId="6" xfId="16" applyNumberFormat="1" applyFont="1" applyBorder="1" applyAlignment="1" applyProtection="1">
      <alignment vertical="center"/>
      <protection/>
    </xf>
    <xf numFmtId="3" fontId="6" fillId="0" borderId="53" xfId="16" applyNumberFormat="1" applyFont="1" applyBorder="1" applyAlignment="1" applyProtection="1">
      <alignment vertical="center"/>
      <protection/>
    </xf>
    <xf numFmtId="0" fontId="4" fillId="0" borderId="44" xfId="0" applyFont="1" applyBorder="1" applyAlignment="1" applyProtection="1">
      <alignment horizontal="distributed" vertical="center"/>
      <protection/>
    </xf>
    <xf numFmtId="3" fontId="6" fillId="0" borderId="45" xfId="0" applyNumberFormat="1" applyFont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6" fillId="0" borderId="32" xfId="16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 applyProtection="1">
      <alignment horizontal="distributed" vertical="center"/>
      <protection/>
    </xf>
    <xf numFmtId="0" fontId="4" fillId="0" borderId="54" xfId="0" applyFont="1" applyBorder="1" applyAlignment="1" applyProtection="1">
      <alignment horizontal="distributed" vertical="center"/>
      <protection/>
    </xf>
    <xf numFmtId="0" fontId="4" fillId="0" borderId="53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55" xfId="0" applyFont="1" applyBorder="1" applyAlignment="1" applyProtection="1">
      <alignment horizontal="distributed" vertical="center"/>
      <protection/>
    </xf>
    <xf numFmtId="0" fontId="4" fillId="0" borderId="56" xfId="0" applyFont="1" applyBorder="1" applyAlignment="1" applyProtection="1">
      <alignment horizontal="distributed" vertical="center"/>
      <protection/>
    </xf>
    <xf numFmtId="4" fontId="4" fillId="0" borderId="36" xfId="0" applyNumberFormat="1" applyFont="1" applyBorder="1" applyAlignment="1" applyProtection="1">
      <alignment horizontal="distributed" vertical="center"/>
      <protection/>
    </xf>
    <xf numFmtId="4" fontId="4" fillId="0" borderId="37" xfId="0" applyNumberFormat="1" applyFont="1" applyBorder="1" applyAlignment="1" applyProtection="1">
      <alignment horizontal="distributed" vertical="center"/>
      <protection/>
    </xf>
    <xf numFmtId="4" fontId="4" fillId="0" borderId="38" xfId="0" applyNumberFormat="1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57" xfId="0" applyFont="1" applyBorder="1" applyAlignment="1" applyProtection="1">
      <alignment horizontal="center" vertical="center" shrinkToFit="1"/>
      <protection/>
    </xf>
    <xf numFmtId="0" fontId="4" fillId="0" borderId="58" xfId="0" applyFont="1" applyBorder="1" applyAlignment="1" applyProtection="1">
      <alignment horizontal="center" vertical="center" shrinkToFit="1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4" fillId="0" borderId="59" xfId="0" applyFont="1" applyBorder="1" applyAlignment="1" applyProtection="1">
      <alignment horizontal="distributed" vertical="distributed" textRotation="255"/>
      <protection/>
    </xf>
    <xf numFmtId="0" fontId="0" fillId="0" borderId="48" xfId="0" applyBorder="1" applyAlignment="1" applyProtection="1">
      <alignment horizontal="distributed" vertical="distributed" textRotation="255"/>
      <protection/>
    </xf>
    <xf numFmtId="0" fontId="4" fillId="0" borderId="36" xfId="0" applyFont="1" applyBorder="1" applyAlignment="1" applyProtection="1">
      <alignment horizontal="distributed" vertical="center"/>
      <protection/>
    </xf>
    <xf numFmtId="0" fontId="4" fillId="0" borderId="38" xfId="0" applyFont="1" applyBorder="1" applyAlignment="1" applyProtection="1">
      <alignment horizontal="distributed" vertical="center"/>
      <protection/>
    </xf>
    <xf numFmtId="3" fontId="4" fillId="0" borderId="60" xfId="0" applyNumberFormat="1" applyFont="1" applyBorder="1" applyAlignment="1" applyProtection="1">
      <alignment horizontal="center" vertical="center" shrinkToFit="1"/>
      <protection/>
    </xf>
    <xf numFmtId="3" fontId="4" fillId="0" borderId="37" xfId="0" applyNumberFormat="1" applyFont="1" applyBorder="1" applyAlignment="1" applyProtection="1">
      <alignment horizontal="center" vertical="center" shrinkToFit="1"/>
      <protection/>
    </xf>
    <xf numFmtId="3" fontId="4" fillId="0" borderId="61" xfId="0" applyNumberFormat="1" applyFont="1" applyBorder="1" applyAlignment="1" applyProtection="1">
      <alignment horizontal="center" vertical="center" shrinkToFit="1"/>
      <protection/>
    </xf>
    <xf numFmtId="3" fontId="4" fillId="0" borderId="36" xfId="0" applyNumberFormat="1" applyFont="1" applyBorder="1" applyAlignment="1" applyProtection="1">
      <alignment horizontal="right" vertical="center"/>
      <protection/>
    </xf>
    <xf numFmtId="3" fontId="4" fillId="0" borderId="37" xfId="0" applyNumberFormat="1" applyFont="1" applyBorder="1" applyAlignment="1" applyProtection="1">
      <alignment horizontal="right" vertical="center"/>
      <protection/>
    </xf>
    <xf numFmtId="3" fontId="4" fillId="0" borderId="38" xfId="0" applyNumberFormat="1" applyFont="1" applyBorder="1" applyAlignment="1" applyProtection="1">
      <alignment horizontal="right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center" vertical="center" shrinkToFit="1"/>
      <protection/>
    </xf>
    <xf numFmtId="0" fontId="5" fillId="0" borderId="1" xfId="0" applyFont="1" applyBorder="1" applyAlignment="1" applyProtection="1">
      <alignment horizontal="center" vertical="center" shrinkToFit="1"/>
      <protection/>
    </xf>
    <xf numFmtId="3" fontId="4" fillId="0" borderId="60" xfId="0" applyNumberFormat="1" applyFont="1" applyBorder="1" applyAlignment="1" applyProtection="1">
      <alignment horizontal="center" vertical="center"/>
      <protection/>
    </xf>
    <xf numFmtId="3" fontId="4" fillId="0" borderId="37" xfId="0" applyNumberFormat="1" applyFont="1" applyBorder="1" applyAlignment="1" applyProtection="1">
      <alignment horizontal="center" vertical="center"/>
      <protection/>
    </xf>
    <xf numFmtId="3" fontId="4" fillId="0" borderId="61" xfId="0" applyNumberFormat="1" applyFont="1" applyBorder="1" applyAlignment="1" applyProtection="1">
      <alignment horizontal="center" vertical="center"/>
      <protection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62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3" fontId="4" fillId="0" borderId="66" xfId="0" applyNumberFormat="1" applyFont="1" applyBorder="1" applyAlignment="1">
      <alignment horizontal="center" vertical="center" shrinkToFit="1"/>
    </xf>
    <xf numFmtId="3" fontId="4" fillId="0" borderId="7" xfId="0" applyNumberFormat="1" applyFont="1" applyBorder="1" applyAlignment="1">
      <alignment horizontal="center" vertical="center" shrinkToFit="1"/>
    </xf>
    <xf numFmtId="3" fontId="4" fillId="0" borderId="5" xfId="0" applyNumberFormat="1" applyFont="1" applyBorder="1" applyAlignment="1">
      <alignment horizontal="center" vertical="center" shrinkToFit="1"/>
    </xf>
    <xf numFmtId="3" fontId="4" fillId="0" borderId="60" xfId="0" applyNumberFormat="1" applyFont="1" applyBorder="1" applyAlignment="1">
      <alignment horizontal="distributed" vertical="center"/>
    </xf>
    <xf numFmtId="3" fontId="4" fillId="0" borderId="61" xfId="0" applyNumberFormat="1" applyFont="1" applyBorder="1" applyAlignment="1">
      <alignment horizontal="distributed" vertical="center"/>
    </xf>
    <xf numFmtId="3" fontId="4" fillId="0" borderId="36" xfId="0" applyNumberFormat="1" applyFont="1" applyBorder="1" applyAlignment="1">
      <alignment horizontal="distributed" vertical="center"/>
    </xf>
    <xf numFmtId="4" fontId="4" fillId="0" borderId="60" xfId="0" applyNumberFormat="1" applyFont="1" applyBorder="1" applyAlignment="1">
      <alignment horizontal="distributed" vertical="center"/>
    </xf>
    <xf numFmtId="4" fontId="4" fillId="0" borderId="37" xfId="0" applyNumberFormat="1" applyFont="1" applyBorder="1" applyAlignment="1">
      <alignment horizontal="distributed" vertical="center"/>
    </xf>
    <xf numFmtId="4" fontId="4" fillId="0" borderId="38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AA47"/>
  <sheetViews>
    <sheetView zoomScaleSheetLayoutView="70" workbookViewId="0" topLeftCell="A1">
      <selection activeCell="A1" sqref="A1"/>
    </sheetView>
  </sheetViews>
  <sheetFormatPr defaultColWidth="9.00390625" defaultRowHeight="21" customHeight="1"/>
  <cols>
    <col min="1" max="1" width="2.50390625" style="136" customWidth="1"/>
    <col min="2" max="2" width="6.875" style="135" customWidth="1"/>
    <col min="3" max="3" width="4.00390625" style="136" hidden="1" customWidth="1"/>
    <col min="4" max="4" width="3.375" style="136" customWidth="1"/>
    <col min="5" max="6" width="6.625" style="136" customWidth="1"/>
    <col min="7" max="7" width="2.625" style="136" customWidth="1"/>
    <col min="8" max="16" width="6.75390625" style="143" customWidth="1"/>
    <col min="17" max="19" width="6.75390625" style="21" customWidth="1"/>
    <col min="20" max="20" width="4.875" style="136" customWidth="1"/>
    <col min="21" max="21" width="4.25390625" style="66" customWidth="1"/>
    <col min="22" max="22" width="8.75390625" style="136" customWidth="1"/>
    <col min="23" max="27" width="7.75390625" style="136" customWidth="1"/>
    <col min="28" max="16384" width="9.00390625" style="136" customWidth="1"/>
  </cols>
  <sheetData>
    <row r="1" spans="5:21" ht="19.5" customHeight="1">
      <c r="E1" s="137" t="s">
        <v>55</v>
      </c>
      <c r="F1" s="138"/>
      <c r="G1" s="138"/>
      <c r="H1" s="139" t="s">
        <v>76</v>
      </c>
      <c r="I1" s="140" t="s">
        <v>42</v>
      </c>
      <c r="J1" s="141" t="s">
        <v>77</v>
      </c>
      <c r="K1" s="142" t="s">
        <v>43</v>
      </c>
      <c r="P1" s="21"/>
      <c r="S1" s="136"/>
      <c r="T1" s="66"/>
      <c r="U1" s="136"/>
    </row>
    <row r="2" ht="9.75" customHeight="1">
      <c r="B2" s="70"/>
    </row>
    <row r="3" spans="5:21" ht="19.5" customHeight="1">
      <c r="E3" s="136" t="s">
        <v>49</v>
      </c>
      <c r="I3" s="143" t="s">
        <v>36</v>
      </c>
      <c r="U3" s="67"/>
    </row>
    <row r="4" spans="5:21" ht="19.5" customHeight="1">
      <c r="E4" s="144"/>
      <c r="F4" s="144"/>
      <c r="G4" s="144"/>
      <c r="H4" s="145"/>
      <c r="I4" s="146" t="s">
        <v>56</v>
      </c>
      <c r="J4" s="146"/>
      <c r="K4" s="145"/>
      <c r="L4" s="145"/>
      <c r="M4" s="145"/>
      <c r="N4" s="145"/>
      <c r="O4" s="145"/>
      <c r="P4" s="145"/>
      <c r="Q4" s="22"/>
      <c r="R4" s="22"/>
      <c r="S4" s="22"/>
      <c r="U4" s="68"/>
    </row>
    <row r="5" spans="5:19" ht="18" customHeight="1">
      <c r="E5" s="136" t="s">
        <v>0</v>
      </c>
      <c r="S5" s="23"/>
    </row>
    <row r="6" spans="5:27" ht="18" customHeight="1">
      <c r="E6" s="215" t="s">
        <v>75</v>
      </c>
      <c r="F6" s="216"/>
      <c r="G6" s="205" t="s">
        <v>54</v>
      </c>
      <c r="H6" s="209" t="s">
        <v>48</v>
      </c>
      <c r="I6" s="210"/>
      <c r="J6" s="211"/>
      <c r="K6" s="212" t="s">
        <v>51</v>
      </c>
      <c r="L6" s="213"/>
      <c r="M6" s="214"/>
      <c r="N6" s="231" t="s">
        <v>52</v>
      </c>
      <c r="O6" s="232"/>
      <c r="P6" s="233"/>
      <c r="Q6" s="194" t="s">
        <v>26</v>
      </c>
      <c r="R6" s="195"/>
      <c r="S6" s="196"/>
      <c r="U6" s="66" t="s">
        <v>12</v>
      </c>
      <c r="V6" s="136" t="s">
        <v>12</v>
      </c>
      <c r="W6" s="136" t="s">
        <v>12</v>
      </c>
      <c r="X6" s="136" t="s">
        <v>12</v>
      </c>
      <c r="Y6" s="136" t="s">
        <v>12</v>
      </c>
      <c r="Z6" s="136" t="s">
        <v>12</v>
      </c>
      <c r="AA6" s="136" t="s">
        <v>12</v>
      </c>
    </row>
    <row r="7" spans="5:27" ht="18" customHeight="1">
      <c r="E7" s="217"/>
      <c r="F7" s="218"/>
      <c r="G7" s="206"/>
      <c r="H7" s="147" t="s">
        <v>1</v>
      </c>
      <c r="I7" s="148" t="s">
        <v>2</v>
      </c>
      <c r="J7" s="149" t="s">
        <v>3</v>
      </c>
      <c r="K7" s="150" t="s">
        <v>1</v>
      </c>
      <c r="L7" s="148" t="s">
        <v>2</v>
      </c>
      <c r="M7" s="151" t="s">
        <v>3</v>
      </c>
      <c r="N7" s="147" t="s">
        <v>1</v>
      </c>
      <c r="O7" s="148" t="s">
        <v>2</v>
      </c>
      <c r="P7" s="149" t="s">
        <v>3</v>
      </c>
      <c r="Q7" s="26" t="s">
        <v>1</v>
      </c>
      <c r="R7" s="24" t="s">
        <v>2</v>
      </c>
      <c r="S7" s="25" t="s">
        <v>3</v>
      </c>
      <c r="U7" s="66" t="s">
        <v>53</v>
      </c>
      <c r="V7" s="136" t="s">
        <v>13</v>
      </c>
      <c r="W7" s="136" t="s">
        <v>14</v>
      </c>
      <c r="X7" s="136" t="s">
        <v>15</v>
      </c>
      <c r="Y7" s="136" t="s">
        <v>16</v>
      </c>
      <c r="Z7" s="136" t="s">
        <v>17</v>
      </c>
      <c r="AA7" s="136" t="s">
        <v>18</v>
      </c>
    </row>
    <row r="8" spans="2:27" ht="18" customHeight="1">
      <c r="B8" s="135" t="str">
        <f>IF(G8="","未入力",IF(AND(V8=0,W8=0,X8=0,Y8=0,Z8=0,AA8=0,U8=0),"OK","ERROR"))</f>
        <v>OK</v>
      </c>
      <c r="C8" s="97">
        <v>1</v>
      </c>
      <c r="E8" s="197" t="s">
        <v>33</v>
      </c>
      <c r="F8" s="198"/>
      <c r="G8" s="129">
        <v>1</v>
      </c>
      <c r="H8" s="130">
        <v>168762</v>
      </c>
      <c r="I8" s="131">
        <v>185922</v>
      </c>
      <c r="J8" s="132">
        <v>354684</v>
      </c>
      <c r="K8" s="133">
        <v>115218</v>
      </c>
      <c r="L8" s="131">
        <v>128385</v>
      </c>
      <c r="M8" s="134">
        <v>243603</v>
      </c>
      <c r="N8" s="130">
        <v>53544</v>
      </c>
      <c r="O8" s="131">
        <v>57537</v>
      </c>
      <c r="P8" s="132">
        <v>111081</v>
      </c>
      <c r="Q8" s="30">
        <f aca="true" t="shared" si="0" ref="Q8:S9">IF(H8="","",K8/H8*100)</f>
        <v>68.27247840153589</v>
      </c>
      <c r="R8" s="31">
        <f t="shared" si="0"/>
        <v>69.05315132152194</v>
      </c>
      <c r="S8" s="32">
        <f t="shared" si="0"/>
        <v>68.68169976655277</v>
      </c>
      <c r="U8" s="66">
        <f>C8-G8</f>
        <v>0</v>
      </c>
      <c r="V8" s="136">
        <f>H8+I8-J8</f>
        <v>0</v>
      </c>
      <c r="W8" s="136">
        <f>K8+L8-M8</f>
        <v>0</v>
      </c>
      <c r="X8" s="136">
        <f>N8+O8-P8</f>
        <v>0</v>
      </c>
      <c r="Y8" s="136">
        <f>H8-K8-N8</f>
        <v>0</v>
      </c>
      <c r="Z8" s="136">
        <f>I8-L8-O8</f>
        <v>0</v>
      </c>
      <c r="AA8" s="136">
        <f>J8-M8-P8</f>
        <v>0</v>
      </c>
    </row>
    <row r="9" spans="3:21" ht="18" customHeight="1">
      <c r="C9" s="97"/>
      <c r="E9" s="199" t="s">
        <v>34</v>
      </c>
      <c r="F9" s="200"/>
      <c r="G9" s="152"/>
      <c r="H9" s="153">
        <f>IF(H8="","",H8)</f>
        <v>168762</v>
      </c>
      <c r="I9" s="154">
        <f aca="true" t="shared" si="1" ref="I9:P9">IF(I8="","",I8)</f>
        <v>185922</v>
      </c>
      <c r="J9" s="155">
        <f t="shared" si="1"/>
        <v>354684</v>
      </c>
      <c r="K9" s="156">
        <f t="shared" si="1"/>
        <v>115218</v>
      </c>
      <c r="L9" s="154">
        <f t="shared" si="1"/>
        <v>128385</v>
      </c>
      <c r="M9" s="157">
        <f t="shared" si="1"/>
        <v>243603</v>
      </c>
      <c r="N9" s="153">
        <f t="shared" si="1"/>
        <v>53544</v>
      </c>
      <c r="O9" s="154">
        <f t="shared" si="1"/>
        <v>57537</v>
      </c>
      <c r="P9" s="155">
        <f t="shared" si="1"/>
        <v>111081</v>
      </c>
      <c r="Q9" s="36">
        <f t="shared" si="0"/>
        <v>68.27247840153589</v>
      </c>
      <c r="R9" s="37">
        <f t="shared" si="0"/>
        <v>69.05315132152194</v>
      </c>
      <c r="S9" s="38">
        <f t="shared" si="0"/>
        <v>68.68169976655277</v>
      </c>
      <c r="U9" s="69"/>
    </row>
    <row r="10" ht="18" customHeight="1">
      <c r="C10" s="97"/>
    </row>
    <row r="11" spans="3:19" ht="18" customHeight="1">
      <c r="C11" s="97"/>
      <c r="E11" s="136" t="s">
        <v>4</v>
      </c>
      <c r="S11" s="23"/>
    </row>
    <row r="12" spans="3:19" ht="18" customHeight="1">
      <c r="C12" s="97"/>
      <c r="E12" s="215" t="s">
        <v>75</v>
      </c>
      <c r="F12" s="216"/>
      <c r="G12" s="205" t="s">
        <v>54</v>
      </c>
      <c r="H12" s="209" t="s">
        <v>48</v>
      </c>
      <c r="I12" s="210"/>
      <c r="J12" s="211"/>
      <c r="K12" s="212" t="s">
        <v>51</v>
      </c>
      <c r="L12" s="213"/>
      <c r="M12" s="214"/>
      <c r="N12" s="231" t="s">
        <v>52</v>
      </c>
      <c r="O12" s="232"/>
      <c r="P12" s="233"/>
      <c r="Q12" s="194" t="s">
        <v>26</v>
      </c>
      <c r="R12" s="195"/>
      <c r="S12" s="196"/>
    </row>
    <row r="13" spans="3:19" ht="18" customHeight="1">
      <c r="C13" s="97"/>
      <c r="E13" s="217"/>
      <c r="F13" s="218"/>
      <c r="G13" s="206"/>
      <c r="H13" s="158" t="s">
        <v>1</v>
      </c>
      <c r="I13" s="159" t="s">
        <v>2</v>
      </c>
      <c r="J13" s="160" t="s">
        <v>3</v>
      </c>
      <c r="K13" s="161" t="s">
        <v>1</v>
      </c>
      <c r="L13" s="159" t="s">
        <v>2</v>
      </c>
      <c r="M13" s="162" t="s">
        <v>3</v>
      </c>
      <c r="N13" s="158" t="s">
        <v>1</v>
      </c>
      <c r="O13" s="159" t="s">
        <v>2</v>
      </c>
      <c r="P13" s="160" t="s">
        <v>3</v>
      </c>
      <c r="Q13" s="29" t="s">
        <v>1</v>
      </c>
      <c r="R13" s="27" t="s">
        <v>2</v>
      </c>
      <c r="S13" s="28" t="s">
        <v>3</v>
      </c>
    </row>
    <row r="14" spans="2:27" ht="18" customHeight="1">
      <c r="B14" s="135" t="str">
        <f>IF(G14="","未入力",IF(AND(V14=0,W14=0,X14=0,Y14=0,Z14=0,AA14=0,U14=0),"OK","ERROR"))</f>
        <v>OK</v>
      </c>
      <c r="C14" s="97">
        <v>3</v>
      </c>
      <c r="E14" s="207" t="s">
        <v>35</v>
      </c>
      <c r="F14" s="208"/>
      <c r="G14" s="122">
        <v>3</v>
      </c>
      <c r="H14" s="111">
        <v>41884</v>
      </c>
      <c r="I14" s="112">
        <v>45508</v>
      </c>
      <c r="J14" s="113">
        <v>87392</v>
      </c>
      <c r="K14" s="114">
        <v>31434</v>
      </c>
      <c r="L14" s="112">
        <v>34385</v>
      </c>
      <c r="M14" s="115">
        <v>65819</v>
      </c>
      <c r="N14" s="114">
        <v>10450</v>
      </c>
      <c r="O14" s="112">
        <v>11123</v>
      </c>
      <c r="P14" s="115">
        <v>21573</v>
      </c>
      <c r="Q14" s="71">
        <f>IF(H14="","",K14/H14*100)</f>
        <v>75.05013847770032</v>
      </c>
      <c r="R14" s="72">
        <f aca="true" t="shared" si="2" ref="R14:R23">IF(I14="","",L14/I14*100)</f>
        <v>75.55814362309924</v>
      </c>
      <c r="S14" s="73">
        <f>IF(J14="","",M14/J14*100)</f>
        <v>75.31467411204686</v>
      </c>
      <c r="U14" s="66">
        <f>C14-G14</f>
        <v>0</v>
      </c>
      <c r="V14" s="136">
        <f aca="true" t="shared" si="3" ref="V14:V21">H14+I14-J14</f>
        <v>0</v>
      </c>
      <c r="W14" s="136">
        <f aca="true" t="shared" si="4" ref="W14:W21">K14+L14-M14</f>
        <v>0</v>
      </c>
      <c r="X14" s="136">
        <f aca="true" t="shared" si="5" ref="X14:X19">N14+O14-P14</f>
        <v>0</v>
      </c>
      <c r="Y14" s="136">
        <f aca="true" t="shared" si="6" ref="Y14:AA21">H14-K14-N14</f>
        <v>0</v>
      </c>
      <c r="Z14" s="136">
        <f t="shared" si="6"/>
        <v>0</v>
      </c>
      <c r="AA14" s="136">
        <f t="shared" si="6"/>
        <v>0</v>
      </c>
    </row>
    <row r="15" spans="2:27" ht="18" customHeight="1">
      <c r="B15" s="135" t="str">
        <f>IF(G15="","未入力",IF(AND(V15=0,W15=0,X15=0,Y15=0,Z15=0,AA15=0,U15=0),"OK","ERROR"))</f>
        <v>OK</v>
      </c>
      <c r="C15" s="97">
        <v>6</v>
      </c>
      <c r="E15" s="186" t="s">
        <v>8</v>
      </c>
      <c r="F15" s="187"/>
      <c r="G15" s="105">
        <v>6</v>
      </c>
      <c r="H15" s="106">
        <v>25258</v>
      </c>
      <c r="I15" s="107">
        <v>29279</v>
      </c>
      <c r="J15" s="108">
        <v>54537</v>
      </c>
      <c r="K15" s="109">
        <v>17389</v>
      </c>
      <c r="L15" s="107">
        <v>19736</v>
      </c>
      <c r="M15" s="110">
        <v>37125</v>
      </c>
      <c r="N15" s="109">
        <v>7869</v>
      </c>
      <c r="O15" s="107">
        <v>9543</v>
      </c>
      <c r="P15" s="110">
        <v>17412</v>
      </c>
      <c r="Q15" s="74">
        <f>IF(H15="","",K15/H15*100)</f>
        <v>68.84551429250139</v>
      </c>
      <c r="R15" s="75">
        <f t="shared" si="2"/>
        <v>67.40667372519553</v>
      </c>
      <c r="S15" s="76">
        <f>IF(J15="","",M15/J15*100)</f>
        <v>68.07305132295505</v>
      </c>
      <c r="U15" s="66">
        <f aca="true" t="shared" si="7" ref="U15:U21">C15-G15</f>
        <v>0</v>
      </c>
      <c r="V15" s="136">
        <f t="shared" si="3"/>
        <v>0</v>
      </c>
      <c r="W15" s="136">
        <f t="shared" si="4"/>
        <v>0</v>
      </c>
      <c r="X15" s="136">
        <f t="shared" si="5"/>
        <v>0</v>
      </c>
      <c r="Y15" s="136">
        <f t="shared" si="6"/>
        <v>0</v>
      </c>
      <c r="Z15" s="136">
        <f t="shared" si="6"/>
        <v>0</v>
      </c>
      <c r="AA15" s="136">
        <f t="shared" si="6"/>
        <v>0</v>
      </c>
    </row>
    <row r="16" spans="2:27" ht="18" customHeight="1">
      <c r="B16" s="135" t="str">
        <f>IF(G16="","未入力",IF(AND(V16=0,W16=0,X16=0,Y16=0,Z16=0,AA16=0,U16=0),"OK","ERROR"))</f>
        <v>OK</v>
      </c>
      <c r="C16" s="97">
        <v>9</v>
      </c>
      <c r="E16" s="192" t="s">
        <v>57</v>
      </c>
      <c r="F16" s="193"/>
      <c r="G16" s="116">
        <v>9</v>
      </c>
      <c r="H16" s="117">
        <v>42750</v>
      </c>
      <c r="I16" s="118">
        <v>46163</v>
      </c>
      <c r="J16" s="119">
        <v>88913</v>
      </c>
      <c r="K16" s="120">
        <v>31523</v>
      </c>
      <c r="L16" s="118">
        <v>34133</v>
      </c>
      <c r="M16" s="121">
        <v>65656</v>
      </c>
      <c r="N16" s="120">
        <v>11227</v>
      </c>
      <c r="O16" s="118">
        <v>12030</v>
      </c>
      <c r="P16" s="121">
        <v>23257</v>
      </c>
      <c r="Q16" s="74">
        <f>IF(H16="","",K16/H16*100)</f>
        <v>73.73801169590644</v>
      </c>
      <c r="R16" s="75">
        <f>IF(I16="","",L16/I16*100)</f>
        <v>73.94016853324091</v>
      </c>
      <c r="S16" s="76">
        <f>IF(J16="","",M16/J16*100)</f>
        <v>73.8429700943619</v>
      </c>
      <c r="U16" s="66">
        <f t="shared" si="7"/>
        <v>0</v>
      </c>
      <c r="V16" s="136">
        <f>H16+I16-J16</f>
        <v>0</v>
      </c>
      <c r="W16" s="136">
        <f>K16+L16-M16</f>
        <v>0</v>
      </c>
      <c r="X16" s="136">
        <f>N16+O16-P16</f>
        <v>0</v>
      </c>
      <c r="Y16" s="136">
        <f>H16-K16-N16</f>
        <v>0</v>
      </c>
      <c r="Z16" s="136">
        <f>I16-L16-O16</f>
        <v>0</v>
      </c>
      <c r="AA16" s="136">
        <f>J16-M16-P16</f>
        <v>0</v>
      </c>
    </row>
    <row r="17" spans="2:27" ht="18" customHeight="1">
      <c r="B17" s="135" t="str">
        <f>IF(G17="","未入力",IF(AND(V17=0,W17=0,X17=0,Y17=0,Z17=0,AA17=0,U17=0),"OK","ERROR"))</f>
        <v>OK</v>
      </c>
      <c r="C17" s="97">
        <v>10</v>
      </c>
      <c r="E17" s="188" t="s">
        <v>58</v>
      </c>
      <c r="F17" s="189"/>
      <c r="G17" s="116">
        <v>10</v>
      </c>
      <c r="H17" s="117">
        <v>18069</v>
      </c>
      <c r="I17" s="118">
        <v>19102</v>
      </c>
      <c r="J17" s="119">
        <v>37171</v>
      </c>
      <c r="K17" s="120">
        <v>14259</v>
      </c>
      <c r="L17" s="118">
        <v>15571</v>
      </c>
      <c r="M17" s="121">
        <v>29830</v>
      </c>
      <c r="N17" s="120">
        <v>3810</v>
      </c>
      <c r="O17" s="118">
        <v>3531</v>
      </c>
      <c r="P17" s="121">
        <v>7341</v>
      </c>
      <c r="Q17" s="77">
        <f aca="true" t="shared" si="8" ref="Q17:Q23">IF(H17="","",K17/H17*100)</f>
        <v>78.91416237755271</v>
      </c>
      <c r="R17" s="78">
        <f t="shared" si="2"/>
        <v>81.51502460475342</v>
      </c>
      <c r="S17" s="79">
        <f aca="true" t="shared" si="9" ref="S17:S23">IF(J17="","",M17/J17*100)</f>
        <v>80.25073309838315</v>
      </c>
      <c r="U17" s="66">
        <f t="shared" si="7"/>
        <v>0</v>
      </c>
      <c r="V17" s="136">
        <f t="shared" si="3"/>
        <v>0</v>
      </c>
      <c r="W17" s="136">
        <f t="shared" si="4"/>
        <v>0</v>
      </c>
      <c r="X17" s="136">
        <f t="shared" si="5"/>
        <v>0</v>
      </c>
      <c r="Y17" s="136">
        <f t="shared" si="6"/>
        <v>0</v>
      </c>
      <c r="Z17" s="136">
        <f t="shared" si="6"/>
        <v>0</v>
      </c>
      <c r="AA17" s="136">
        <f t="shared" si="6"/>
        <v>0</v>
      </c>
    </row>
    <row r="18" spans="3:21" ht="18" customHeight="1">
      <c r="C18" s="97"/>
      <c r="E18" s="197" t="s">
        <v>37</v>
      </c>
      <c r="F18" s="198"/>
      <c r="G18" s="163"/>
      <c r="H18" s="164">
        <f aca="true" t="shared" si="10" ref="H18:P18">IF(COUNTIF(H14:H17,"&gt;=0")=4,SUM(H14:H17),"")</f>
        <v>127961</v>
      </c>
      <c r="I18" s="165">
        <f t="shared" si="10"/>
        <v>140052</v>
      </c>
      <c r="J18" s="166">
        <f t="shared" si="10"/>
        <v>268013</v>
      </c>
      <c r="K18" s="167">
        <f t="shared" si="10"/>
        <v>94605</v>
      </c>
      <c r="L18" s="165">
        <f t="shared" si="10"/>
        <v>103825</v>
      </c>
      <c r="M18" s="168">
        <f t="shared" si="10"/>
        <v>198430</v>
      </c>
      <c r="N18" s="164">
        <f t="shared" si="10"/>
        <v>33356</v>
      </c>
      <c r="O18" s="165">
        <f t="shared" si="10"/>
        <v>36227</v>
      </c>
      <c r="P18" s="166">
        <f t="shared" si="10"/>
        <v>69583</v>
      </c>
      <c r="Q18" s="30">
        <f>IF(H18="","",K18/H18*100)</f>
        <v>73.93268261423403</v>
      </c>
      <c r="R18" s="31">
        <f>IF(I18="","",L18/I18*100)</f>
        <v>74.13317910490389</v>
      </c>
      <c r="S18" s="32">
        <f>IF(J18="","",M18/J18*100)</f>
        <v>74.03745340711086</v>
      </c>
      <c r="U18" s="69"/>
    </row>
    <row r="19" spans="2:27" ht="18" customHeight="1">
      <c r="B19" s="135" t="str">
        <f>IF(G19="","未入力",IF(AND(V19=0,W19=0,X19=0,Y19=0,Z19=0,AA19=0,U19=0),"OK","ERROR"))</f>
        <v>OK</v>
      </c>
      <c r="C19" s="97">
        <v>11</v>
      </c>
      <c r="E19" s="201" t="s">
        <v>46</v>
      </c>
      <c r="F19" s="202"/>
      <c r="G19" s="123">
        <v>11</v>
      </c>
      <c r="H19" s="124">
        <v>3639</v>
      </c>
      <c r="I19" s="125">
        <v>4432</v>
      </c>
      <c r="J19" s="126">
        <v>8071</v>
      </c>
      <c r="K19" s="127">
        <v>2689</v>
      </c>
      <c r="L19" s="125">
        <v>3234</v>
      </c>
      <c r="M19" s="128">
        <v>5923</v>
      </c>
      <c r="N19" s="124">
        <v>950</v>
      </c>
      <c r="O19" s="125">
        <v>1198</v>
      </c>
      <c r="P19" s="126">
        <v>2148</v>
      </c>
      <c r="Q19" s="83">
        <f t="shared" si="8"/>
        <v>73.89392690299533</v>
      </c>
      <c r="R19" s="84">
        <f t="shared" si="2"/>
        <v>72.96931407942239</v>
      </c>
      <c r="S19" s="85">
        <f t="shared" si="9"/>
        <v>73.38619749721225</v>
      </c>
      <c r="U19" s="66">
        <f t="shared" si="7"/>
        <v>0</v>
      </c>
      <c r="V19" s="136">
        <f t="shared" si="3"/>
        <v>0</v>
      </c>
      <c r="W19" s="136">
        <f t="shared" si="4"/>
        <v>0</v>
      </c>
      <c r="X19" s="136">
        <f t="shared" si="5"/>
        <v>0</v>
      </c>
      <c r="Y19" s="136">
        <f t="shared" si="6"/>
        <v>0</v>
      </c>
      <c r="Z19" s="136">
        <f t="shared" si="6"/>
        <v>0</v>
      </c>
      <c r="AA19" s="136">
        <f t="shared" si="6"/>
        <v>0</v>
      </c>
    </row>
    <row r="20" spans="2:27" ht="18" customHeight="1">
      <c r="B20" s="135" t="str">
        <f>IF(G20="","未入力",IF(AND(V20=0,W20=0,X20=0,Y20=0,Z20=0,AA20=0,U20=0),"OK","ERROR"))</f>
        <v>OK</v>
      </c>
      <c r="C20" s="97">
        <v>12</v>
      </c>
      <c r="E20" s="203" t="s">
        <v>59</v>
      </c>
      <c r="F20" s="204"/>
      <c r="G20" s="129">
        <v>12</v>
      </c>
      <c r="H20" s="130">
        <v>2025</v>
      </c>
      <c r="I20" s="131">
        <v>2173</v>
      </c>
      <c r="J20" s="132">
        <v>4198</v>
      </c>
      <c r="K20" s="133">
        <v>1818</v>
      </c>
      <c r="L20" s="131">
        <v>1986</v>
      </c>
      <c r="M20" s="134">
        <v>3804</v>
      </c>
      <c r="N20" s="130">
        <v>207</v>
      </c>
      <c r="O20" s="131">
        <v>187</v>
      </c>
      <c r="P20" s="132">
        <v>394</v>
      </c>
      <c r="Q20" s="30">
        <f t="shared" si="8"/>
        <v>89.77777777777777</v>
      </c>
      <c r="R20" s="31">
        <f t="shared" si="2"/>
        <v>91.39438564196962</v>
      </c>
      <c r="S20" s="32">
        <f t="shared" si="9"/>
        <v>90.6145783706527</v>
      </c>
      <c r="U20" s="66">
        <f t="shared" si="7"/>
        <v>0</v>
      </c>
      <c r="V20" s="136">
        <f t="shared" si="3"/>
        <v>0</v>
      </c>
      <c r="W20" s="136">
        <f t="shared" si="4"/>
        <v>0</v>
      </c>
      <c r="X20" s="143">
        <f>N20+O20-P20</f>
        <v>0</v>
      </c>
      <c r="Y20" s="136">
        <f t="shared" si="6"/>
        <v>0</v>
      </c>
      <c r="Z20" s="136">
        <f t="shared" si="6"/>
        <v>0</v>
      </c>
      <c r="AA20" s="136">
        <f t="shared" si="6"/>
        <v>0</v>
      </c>
    </row>
    <row r="21" spans="2:27" ht="18" customHeight="1">
      <c r="B21" s="135" t="str">
        <f>IF(G21="","未入力",IF(AND(V21=0,W21=0,X21=0,Y21=0,Z21=0,AA21=0,U21=0),"OK","ERROR"))</f>
        <v>OK</v>
      </c>
      <c r="C21" s="97">
        <v>13</v>
      </c>
      <c r="E21" s="190" t="s">
        <v>60</v>
      </c>
      <c r="F21" s="191"/>
      <c r="G21" s="122">
        <v>13</v>
      </c>
      <c r="H21" s="111">
        <v>16934</v>
      </c>
      <c r="I21" s="112">
        <v>17152</v>
      </c>
      <c r="J21" s="113">
        <v>34086</v>
      </c>
      <c r="K21" s="114">
        <v>10817</v>
      </c>
      <c r="L21" s="112">
        <v>11341</v>
      </c>
      <c r="M21" s="115">
        <v>22158</v>
      </c>
      <c r="N21" s="111">
        <v>6117</v>
      </c>
      <c r="O21" s="112">
        <v>5811</v>
      </c>
      <c r="P21" s="113">
        <v>11928</v>
      </c>
      <c r="Q21" s="71">
        <f t="shared" si="8"/>
        <v>63.87740640132278</v>
      </c>
      <c r="R21" s="72">
        <f t="shared" si="2"/>
        <v>66.12056902985076</v>
      </c>
      <c r="S21" s="73">
        <f t="shared" si="9"/>
        <v>65.00616088716775</v>
      </c>
      <c r="U21" s="66">
        <f t="shared" si="7"/>
        <v>0</v>
      </c>
      <c r="V21" s="136">
        <f t="shared" si="3"/>
        <v>0</v>
      </c>
      <c r="W21" s="136">
        <f t="shared" si="4"/>
        <v>0</v>
      </c>
      <c r="X21" s="143">
        <f>N21+O21-P21</f>
        <v>0</v>
      </c>
      <c r="Y21" s="136">
        <f t="shared" si="6"/>
        <v>0</v>
      </c>
      <c r="Z21" s="136">
        <f t="shared" si="6"/>
        <v>0</v>
      </c>
      <c r="AA21" s="136">
        <f t="shared" si="6"/>
        <v>0</v>
      </c>
    </row>
    <row r="22" spans="3:19" ht="18" customHeight="1">
      <c r="C22" s="97"/>
      <c r="E22" s="197" t="s">
        <v>38</v>
      </c>
      <c r="F22" s="198"/>
      <c r="G22" s="163"/>
      <c r="H22" s="164">
        <f>IF(COUNTIF(H19:H21,"&gt;=0")=3,SUM(H19,H20,H21),"")</f>
        <v>22598</v>
      </c>
      <c r="I22" s="164">
        <f>IF(COUNTIF(I19:I21,"&gt;=0")=3,SUM(I19,I20,I21),"")</f>
        <v>23757</v>
      </c>
      <c r="J22" s="169">
        <f aca="true" t="shared" si="11" ref="J22:P22">IF(COUNTIF(J19:J21,"&gt;=0")=3,SUM(J19,J20,J21),"")</f>
        <v>46355</v>
      </c>
      <c r="K22" s="167">
        <f t="shared" si="11"/>
        <v>15324</v>
      </c>
      <c r="L22" s="164">
        <f t="shared" si="11"/>
        <v>16561</v>
      </c>
      <c r="M22" s="170">
        <f t="shared" si="11"/>
        <v>31885</v>
      </c>
      <c r="N22" s="164">
        <f t="shared" si="11"/>
        <v>7274</v>
      </c>
      <c r="O22" s="164">
        <f t="shared" si="11"/>
        <v>7196</v>
      </c>
      <c r="P22" s="164">
        <f t="shared" si="11"/>
        <v>14470</v>
      </c>
      <c r="Q22" s="30">
        <f t="shared" si="8"/>
        <v>67.81131073546331</v>
      </c>
      <c r="R22" s="31">
        <f t="shared" si="2"/>
        <v>69.70998021635728</v>
      </c>
      <c r="S22" s="32">
        <f t="shared" si="9"/>
        <v>68.78438140437925</v>
      </c>
    </row>
    <row r="23" spans="3:19" ht="18" customHeight="1">
      <c r="C23" s="97"/>
      <c r="E23" s="199" t="s">
        <v>9</v>
      </c>
      <c r="F23" s="200"/>
      <c r="G23" s="152"/>
      <c r="H23" s="153">
        <f>IF(COUNTIF(H14:H22,"&gt;=0")=9,SUM(H18,H22),"")</f>
        <v>150559</v>
      </c>
      <c r="I23" s="153">
        <f aca="true" t="shared" si="12" ref="I23:P23">IF(COUNTIF(I14:I22,"&gt;=0")=9,SUM(I18,I22),"")</f>
        <v>163809</v>
      </c>
      <c r="J23" s="171">
        <f t="shared" si="12"/>
        <v>314368</v>
      </c>
      <c r="K23" s="172">
        <f>IF(COUNTIF(K14:K22,"&gt;=0")=9,SUM(K18,K22),"")</f>
        <v>109929</v>
      </c>
      <c r="L23" s="173">
        <f t="shared" si="12"/>
        <v>120386</v>
      </c>
      <c r="M23" s="174">
        <f>IF(COUNTIF(M14:M22,"&gt;=0")=9,SUM(M18,M22),"")</f>
        <v>230315</v>
      </c>
      <c r="N23" s="153">
        <f t="shared" si="12"/>
        <v>40630</v>
      </c>
      <c r="O23" s="153">
        <f t="shared" si="12"/>
        <v>43423</v>
      </c>
      <c r="P23" s="153">
        <f t="shared" si="12"/>
        <v>84053</v>
      </c>
      <c r="Q23" s="36">
        <f t="shared" si="8"/>
        <v>73.01390152697613</v>
      </c>
      <c r="R23" s="37">
        <f t="shared" si="2"/>
        <v>73.49168849086436</v>
      </c>
      <c r="S23" s="38">
        <f t="shared" si="9"/>
        <v>73.26286390472313</v>
      </c>
    </row>
    <row r="24" spans="3:6" ht="18" customHeight="1">
      <c r="C24" s="97"/>
      <c r="E24" s="175"/>
      <c r="F24" s="175"/>
    </row>
    <row r="25" spans="3:19" ht="18" customHeight="1">
      <c r="C25" s="97"/>
      <c r="E25" s="175" t="s">
        <v>50</v>
      </c>
      <c r="F25" s="175"/>
      <c r="S25" s="23"/>
    </row>
    <row r="26" spans="3:19" ht="18" customHeight="1">
      <c r="C26" s="97"/>
      <c r="E26" s="215" t="s">
        <v>75</v>
      </c>
      <c r="F26" s="216"/>
      <c r="G26" s="205" t="s">
        <v>54</v>
      </c>
      <c r="H26" s="209" t="s">
        <v>48</v>
      </c>
      <c r="I26" s="210"/>
      <c r="J26" s="211"/>
      <c r="K26" s="212" t="s">
        <v>51</v>
      </c>
      <c r="L26" s="213"/>
      <c r="M26" s="214"/>
      <c r="N26" s="231" t="s">
        <v>52</v>
      </c>
      <c r="O26" s="232"/>
      <c r="P26" s="233"/>
      <c r="Q26" s="194" t="s">
        <v>26</v>
      </c>
      <c r="R26" s="195"/>
      <c r="S26" s="196"/>
    </row>
    <row r="27" spans="3:21" ht="18" customHeight="1">
      <c r="C27" s="97"/>
      <c r="E27" s="220"/>
      <c r="F27" s="221"/>
      <c r="G27" s="206"/>
      <c r="H27" s="158" t="s">
        <v>1</v>
      </c>
      <c r="I27" s="159" t="s">
        <v>2</v>
      </c>
      <c r="J27" s="160" t="s">
        <v>3</v>
      </c>
      <c r="K27" s="161" t="s">
        <v>1</v>
      </c>
      <c r="L27" s="159" t="s">
        <v>2</v>
      </c>
      <c r="M27" s="162" t="s">
        <v>3</v>
      </c>
      <c r="N27" s="158" t="s">
        <v>1</v>
      </c>
      <c r="O27" s="159" t="s">
        <v>2</v>
      </c>
      <c r="P27" s="160" t="s">
        <v>3</v>
      </c>
      <c r="Q27" s="29" t="s">
        <v>1</v>
      </c>
      <c r="R27" s="27" t="s">
        <v>2</v>
      </c>
      <c r="S27" s="28" t="s">
        <v>3</v>
      </c>
      <c r="U27" s="66">
        <f aca="true" t="shared" si="13" ref="U27:U43">C27-G27</f>
        <v>0</v>
      </c>
    </row>
    <row r="28" spans="2:27" ht="18" customHeight="1">
      <c r="B28" s="135" t="str">
        <f>IF(G28="","未入力",IF(AND(V28=0,W28=0,X28=0,Y28=0,Z28=0,AA28=0,U28=0),"OK","ERROR"))</f>
        <v>OK</v>
      </c>
      <c r="C28" s="97">
        <v>2</v>
      </c>
      <c r="E28" s="226" t="s">
        <v>21</v>
      </c>
      <c r="F28" s="228"/>
      <c r="G28" s="122">
        <v>2</v>
      </c>
      <c r="H28" s="111">
        <v>24188</v>
      </c>
      <c r="I28" s="112">
        <v>27545</v>
      </c>
      <c r="J28" s="113">
        <v>51733</v>
      </c>
      <c r="K28" s="114">
        <v>17652</v>
      </c>
      <c r="L28" s="112">
        <v>19895</v>
      </c>
      <c r="M28" s="115">
        <v>37547</v>
      </c>
      <c r="N28" s="111">
        <v>6536</v>
      </c>
      <c r="O28" s="112">
        <v>7650</v>
      </c>
      <c r="P28" s="113">
        <v>14186</v>
      </c>
      <c r="Q28" s="71">
        <f aca="true" t="shared" si="14" ref="Q28:Q47">IF(H28="","",K28/H28*100)</f>
        <v>72.97833636513974</v>
      </c>
      <c r="R28" s="72">
        <f aca="true" t="shared" si="15" ref="R28:R47">IF(I28="","",L28/I28*100)</f>
        <v>72.22726447631149</v>
      </c>
      <c r="S28" s="73">
        <f aca="true" t="shared" si="16" ref="S28:S46">IF(J28="","",M28/J28*100)</f>
        <v>72.57843156205904</v>
      </c>
      <c r="U28" s="66">
        <f t="shared" si="13"/>
        <v>0</v>
      </c>
      <c r="V28" s="66">
        <f aca="true" t="shared" si="17" ref="V28:V43">H28+I28-J28</f>
        <v>0</v>
      </c>
      <c r="W28" s="136">
        <f aca="true" t="shared" si="18" ref="W28:W43">K28+L28-M28</f>
        <v>0</v>
      </c>
      <c r="X28" s="136">
        <f aca="true" t="shared" si="19" ref="X28:X43">N28+O28-P28</f>
        <v>0</v>
      </c>
      <c r="Y28" s="136">
        <f aca="true" t="shared" si="20" ref="Y28:AA43">H28-K28-N28</f>
        <v>0</v>
      </c>
      <c r="Z28" s="136">
        <f t="shared" si="20"/>
        <v>0</v>
      </c>
      <c r="AA28" s="136">
        <f t="shared" si="20"/>
        <v>0</v>
      </c>
    </row>
    <row r="29" spans="2:27" ht="18" customHeight="1">
      <c r="B29" s="135" t="str">
        <f>IF(G29="","未入力",IF(AND(V29=0,W29=0,X29=0,Y29=0,Z29=0,AA29=0,U29=0),"OK","ERROR"))</f>
        <v>OK</v>
      </c>
      <c r="C29" s="97">
        <v>4</v>
      </c>
      <c r="E29" s="186" t="s">
        <v>23</v>
      </c>
      <c r="F29" s="219"/>
      <c r="G29" s="105">
        <v>4</v>
      </c>
      <c r="H29" s="106">
        <v>10372</v>
      </c>
      <c r="I29" s="107">
        <v>11653</v>
      </c>
      <c r="J29" s="108">
        <v>22025</v>
      </c>
      <c r="K29" s="109">
        <v>8279</v>
      </c>
      <c r="L29" s="107">
        <v>9252</v>
      </c>
      <c r="M29" s="110">
        <v>17531</v>
      </c>
      <c r="N29" s="106">
        <v>2093</v>
      </c>
      <c r="O29" s="107">
        <v>2401</v>
      </c>
      <c r="P29" s="108">
        <v>4494</v>
      </c>
      <c r="Q29" s="74">
        <f t="shared" si="14"/>
        <v>79.8206710374084</v>
      </c>
      <c r="R29" s="75">
        <f t="shared" si="15"/>
        <v>79.39586372607911</v>
      </c>
      <c r="S29" s="76">
        <f t="shared" si="16"/>
        <v>79.59591373439274</v>
      </c>
      <c r="U29" s="66">
        <f t="shared" si="13"/>
        <v>0</v>
      </c>
      <c r="V29" s="136">
        <f t="shared" si="17"/>
        <v>0</v>
      </c>
      <c r="W29" s="136">
        <f t="shared" si="18"/>
        <v>0</v>
      </c>
      <c r="X29" s="136">
        <f t="shared" si="19"/>
        <v>0</v>
      </c>
      <c r="Y29" s="136">
        <f t="shared" si="20"/>
        <v>0</v>
      </c>
      <c r="Z29" s="136">
        <f t="shared" si="20"/>
        <v>0</v>
      </c>
      <c r="AA29" s="136">
        <f t="shared" si="20"/>
        <v>0</v>
      </c>
    </row>
    <row r="30" spans="2:27" ht="18" customHeight="1">
      <c r="B30" s="135" t="str">
        <f>IF(G30="","未入力",IF(AND(V30=0,W30=0,X30=0,Y30=0,Z30=0,AA30=0,U30=0),"OK","ERROR"))</f>
        <v>OK</v>
      </c>
      <c r="C30" s="97">
        <v>5</v>
      </c>
      <c r="E30" s="186" t="s">
        <v>24</v>
      </c>
      <c r="F30" s="219"/>
      <c r="G30" s="105">
        <v>5</v>
      </c>
      <c r="H30" s="106">
        <v>7740</v>
      </c>
      <c r="I30" s="107">
        <v>9080</v>
      </c>
      <c r="J30" s="108">
        <v>16820</v>
      </c>
      <c r="K30" s="109">
        <v>5742</v>
      </c>
      <c r="L30" s="107">
        <v>6814</v>
      </c>
      <c r="M30" s="110">
        <v>12556</v>
      </c>
      <c r="N30" s="106">
        <v>1998</v>
      </c>
      <c r="O30" s="107">
        <v>2266</v>
      </c>
      <c r="P30" s="108">
        <v>4264</v>
      </c>
      <c r="Q30" s="74">
        <f>IF(H30="","",K30/H30*100)</f>
        <v>74.18604651162791</v>
      </c>
      <c r="R30" s="75">
        <f>IF(I30="","",L30/I30*100)</f>
        <v>75.04405286343612</v>
      </c>
      <c r="S30" s="76">
        <f>IF(J30="","",M30/J30*100)</f>
        <v>74.64922711058264</v>
      </c>
      <c r="U30" s="66">
        <f>C30-G30</f>
        <v>0</v>
      </c>
      <c r="V30" s="136">
        <f>H30+I30-J30</f>
        <v>0</v>
      </c>
      <c r="W30" s="136">
        <f>K30+L30-M30</f>
        <v>0</v>
      </c>
      <c r="X30" s="136">
        <f>N30+O30-P30</f>
        <v>0</v>
      </c>
      <c r="Y30" s="136">
        <f>H30-K30-N30</f>
        <v>0</v>
      </c>
      <c r="Z30" s="136">
        <f>I30-L30-O30</f>
        <v>0</v>
      </c>
      <c r="AA30" s="136">
        <f>J30-M30-P30</f>
        <v>0</v>
      </c>
    </row>
    <row r="31" spans="2:27" ht="18" customHeight="1">
      <c r="B31" s="135" t="str">
        <f>IF(G31="","未入力",IF(AND(V31=0,W31=0,X31=0,Y31=0,Z31=0,AA31=0,U31=0),"OK","ERROR"))</f>
        <v>OK</v>
      </c>
      <c r="C31" s="97">
        <v>7</v>
      </c>
      <c r="E31" s="222" t="s">
        <v>27</v>
      </c>
      <c r="F31" s="223"/>
      <c r="G31" s="105">
        <v>7</v>
      </c>
      <c r="H31" s="106">
        <v>9845</v>
      </c>
      <c r="I31" s="107">
        <v>11098</v>
      </c>
      <c r="J31" s="108">
        <v>20943</v>
      </c>
      <c r="K31" s="109">
        <v>6938</v>
      </c>
      <c r="L31" s="107">
        <v>7680</v>
      </c>
      <c r="M31" s="110">
        <v>14618</v>
      </c>
      <c r="N31" s="106">
        <v>2907</v>
      </c>
      <c r="O31" s="107">
        <v>3418</v>
      </c>
      <c r="P31" s="108">
        <v>6325</v>
      </c>
      <c r="Q31" s="74">
        <f t="shared" si="14"/>
        <v>70.47232097511427</v>
      </c>
      <c r="R31" s="75">
        <f t="shared" si="15"/>
        <v>69.20165795638854</v>
      </c>
      <c r="S31" s="76">
        <f t="shared" si="16"/>
        <v>69.79897817886645</v>
      </c>
      <c r="U31" s="66">
        <f t="shared" si="13"/>
        <v>0</v>
      </c>
      <c r="V31" s="136">
        <f t="shared" si="17"/>
        <v>0</v>
      </c>
      <c r="W31" s="136">
        <f t="shared" si="18"/>
        <v>0</v>
      </c>
      <c r="X31" s="136">
        <f t="shared" si="19"/>
        <v>0</v>
      </c>
      <c r="Y31" s="136">
        <f t="shared" si="20"/>
        <v>0</v>
      </c>
      <c r="Z31" s="136">
        <f t="shared" si="20"/>
        <v>0</v>
      </c>
      <c r="AA31" s="136">
        <f t="shared" si="20"/>
        <v>0</v>
      </c>
    </row>
    <row r="32" spans="2:27" ht="18" customHeight="1">
      <c r="B32" s="135" t="str">
        <f>IF(G32="","未入力",IF(AND(V32=0,W32=0,X32=0,Y32=0,Z32=0,AA32=0,U32=0),"OK","ERROR"))</f>
        <v>OK</v>
      </c>
      <c r="C32" s="97">
        <v>8</v>
      </c>
      <c r="E32" s="222" t="s">
        <v>61</v>
      </c>
      <c r="F32" s="223"/>
      <c r="G32" s="116">
        <v>8</v>
      </c>
      <c r="H32" s="117">
        <v>13371</v>
      </c>
      <c r="I32" s="118">
        <v>14871</v>
      </c>
      <c r="J32" s="119">
        <v>28242</v>
      </c>
      <c r="K32" s="120">
        <v>9821</v>
      </c>
      <c r="L32" s="118">
        <v>10806</v>
      </c>
      <c r="M32" s="121">
        <v>20627</v>
      </c>
      <c r="N32" s="117">
        <v>3550</v>
      </c>
      <c r="O32" s="118">
        <v>4065</v>
      </c>
      <c r="P32" s="119">
        <v>7615</v>
      </c>
      <c r="Q32" s="77">
        <f t="shared" si="14"/>
        <v>73.4500037394361</v>
      </c>
      <c r="R32" s="78">
        <f t="shared" si="15"/>
        <v>72.66491829735727</v>
      </c>
      <c r="S32" s="79">
        <f t="shared" si="16"/>
        <v>73.03661213795057</v>
      </c>
      <c r="U32" s="69">
        <f t="shared" si="13"/>
        <v>0</v>
      </c>
      <c r="V32" s="136">
        <f t="shared" si="17"/>
        <v>0</v>
      </c>
      <c r="W32" s="136">
        <f t="shared" si="18"/>
        <v>0</v>
      </c>
      <c r="X32" s="136">
        <f t="shared" si="19"/>
        <v>0</v>
      </c>
      <c r="Y32" s="136">
        <f t="shared" si="20"/>
        <v>0</v>
      </c>
      <c r="Z32" s="136">
        <f t="shared" si="20"/>
        <v>0</v>
      </c>
      <c r="AA32" s="136">
        <f t="shared" si="20"/>
        <v>0</v>
      </c>
    </row>
    <row r="33" spans="3:21" ht="18" customHeight="1">
      <c r="C33" s="97"/>
      <c r="E33" s="224" t="s">
        <v>37</v>
      </c>
      <c r="F33" s="225"/>
      <c r="G33" s="163"/>
      <c r="H33" s="173">
        <f>IF(COUNTIF(H28:H32,"&gt;=0")=5,SUM(H28:H32),"")</f>
        <v>65516</v>
      </c>
      <c r="I33" s="173">
        <f aca="true" t="shared" si="21" ref="I33:P33">IF(COUNTIF(I28:I32,"&gt;=0")=5,SUM(I28:I32),"")</f>
        <v>74247</v>
      </c>
      <c r="J33" s="176">
        <f t="shared" si="21"/>
        <v>139763</v>
      </c>
      <c r="K33" s="172">
        <f t="shared" si="21"/>
        <v>48432</v>
      </c>
      <c r="L33" s="173">
        <f t="shared" si="21"/>
        <v>54447</v>
      </c>
      <c r="M33" s="174">
        <f t="shared" si="21"/>
        <v>102879</v>
      </c>
      <c r="N33" s="173">
        <f t="shared" si="21"/>
        <v>17084</v>
      </c>
      <c r="O33" s="173">
        <f t="shared" si="21"/>
        <v>19800</v>
      </c>
      <c r="P33" s="173">
        <f t="shared" si="21"/>
        <v>36884</v>
      </c>
      <c r="Q33" s="30">
        <f t="shared" si="14"/>
        <v>73.92392697966909</v>
      </c>
      <c r="R33" s="31">
        <f t="shared" si="15"/>
        <v>73.33225584872116</v>
      </c>
      <c r="S33" s="32">
        <f t="shared" si="16"/>
        <v>73.60961055501099</v>
      </c>
      <c r="U33" s="66">
        <f t="shared" si="13"/>
        <v>0</v>
      </c>
    </row>
    <row r="34" spans="2:27" ht="18" customHeight="1">
      <c r="B34" s="135" t="str">
        <f>IF(G34="","未入力",IF(AND(V34=0,W34=0,X34=0,Y34=0,Z34=0,AA34=0,U34=0),"OK","ERROR"))</f>
        <v>OK</v>
      </c>
      <c r="C34" s="97">
        <v>14</v>
      </c>
      <c r="E34" s="226" t="s">
        <v>28</v>
      </c>
      <c r="F34" s="227"/>
      <c r="G34" s="122">
        <v>14</v>
      </c>
      <c r="H34" s="111">
        <v>13325</v>
      </c>
      <c r="I34" s="112">
        <v>14354</v>
      </c>
      <c r="J34" s="113">
        <v>27679</v>
      </c>
      <c r="K34" s="114">
        <v>9202</v>
      </c>
      <c r="L34" s="112">
        <v>9865</v>
      </c>
      <c r="M34" s="115">
        <v>19067</v>
      </c>
      <c r="N34" s="111">
        <v>4123</v>
      </c>
      <c r="O34" s="112">
        <v>4489</v>
      </c>
      <c r="P34" s="113">
        <v>8612</v>
      </c>
      <c r="Q34" s="71">
        <f t="shared" si="14"/>
        <v>69.05816135084429</v>
      </c>
      <c r="R34" s="72">
        <f t="shared" si="15"/>
        <v>68.7264873902745</v>
      </c>
      <c r="S34" s="73">
        <f t="shared" si="16"/>
        <v>68.88615918205137</v>
      </c>
      <c r="U34" s="66">
        <f t="shared" si="13"/>
        <v>0</v>
      </c>
      <c r="V34" s="136">
        <f t="shared" si="17"/>
        <v>0</v>
      </c>
      <c r="W34" s="136">
        <f t="shared" si="18"/>
        <v>0</v>
      </c>
      <c r="X34" s="136">
        <f t="shared" si="19"/>
        <v>0</v>
      </c>
      <c r="Y34" s="136">
        <f t="shared" si="20"/>
        <v>0</v>
      </c>
      <c r="Z34" s="136">
        <f t="shared" si="20"/>
        <v>0</v>
      </c>
      <c r="AA34" s="136">
        <f t="shared" si="20"/>
        <v>0</v>
      </c>
    </row>
    <row r="35" spans="2:27" ht="18" customHeight="1">
      <c r="B35" s="135" t="str">
        <f>IF(G35="","未入力",IF(AND(V35=0,W35=0,X35=0,Y35=0,Z35=0,AA35=0,U35=0),"OK","ERROR"))</f>
        <v>OK</v>
      </c>
      <c r="C35" s="97">
        <v>15</v>
      </c>
      <c r="E35" s="186" t="s">
        <v>29</v>
      </c>
      <c r="F35" s="219"/>
      <c r="G35" s="105">
        <v>15</v>
      </c>
      <c r="H35" s="106">
        <v>9985</v>
      </c>
      <c r="I35" s="107">
        <v>10931</v>
      </c>
      <c r="J35" s="108">
        <v>20916</v>
      </c>
      <c r="K35" s="109">
        <v>6853</v>
      </c>
      <c r="L35" s="107">
        <v>7613</v>
      </c>
      <c r="M35" s="110">
        <v>14466</v>
      </c>
      <c r="N35" s="106">
        <v>3132</v>
      </c>
      <c r="O35" s="107">
        <v>3318</v>
      </c>
      <c r="P35" s="108">
        <v>6450</v>
      </c>
      <c r="Q35" s="74">
        <f t="shared" si="14"/>
        <v>68.6329494241362</v>
      </c>
      <c r="R35" s="75">
        <f t="shared" si="15"/>
        <v>69.64596102826823</v>
      </c>
      <c r="S35" s="76">
        <f t="shared" si="16"/>
        <v>69.162363740677</v>
      </c>
      <c r="U35" s="66">
        <f t="shared" si="13"/>
        <v>0</v>
      </c>
      <c r="V35" s="136">
        <f t="shared" si="17"/>
        <v>0</v>
      </c>
      <c r="W35" s="136">
        <f t="shared" si="18"/>
        <v>0</v>
      </c>
      <c r="X35" s="136">
        <f t="shared" si="19"/>
        <v>0</v>
      </c>
      <c r="Y35" s="136">
        <f t="shared" si="20"/>
        <v>0</v>
      </c>
      <c r="Z35" s="136">
        <f t="shared" si="20"/>
        <v>0</v>
      </c>
      <c r="AA35" s="136">
        <f t="shared" si="20"/>
        <v>0</v>
      </c>
    </row>
    <row r="36" spans="3:21" ht="18" customHeight="1">
      <c r="C36" s="97"/>
      <c r="E36" s="188" t="s">
        <v>39</v>
      </c>
      <c r="F36" s="189"/>
      <c r="G36" s="177"/>
      <c r="H36" s="178">
        <f>IF(COUNTIF(H34:H35,"&gt;=0")=2,SUM(H34:H35),"")</f>
        <v>23310</v>
      </c>
      <c r="I36" s="178">
        <f aca="true" t="shared" si="22" ref="I36:P36">IF(COUNTIF(I34:I35,"&gt;=0")=2,SUM(I34:I35),"")</f>
        <v>25285</v>
      </c>
      <c r="J36" s="179">
        <f t="shared" si="22"/>
        <v>48595</v>
      </c>
      <c r="K36" s="180">
        <f t="shared" si="22"/>
        <v>16055</v>
      </c>
      <c r="L36" s="178">
        <f t="shared" si="22"/>
        <v>17478</v>
      </c>
      <c r="M36" s="181">
        <f t="shared" si="22"/>
        <v>33533</v>
      </c>
      <c r="N36" s="178">
        <f t="shared" si="22"/>
        <v>7255</v>
      </c>
      <c r="O36" s="178">
        <f t="shared" si="22"/>
        <v>7807</v>
      </c>
      <c r="P36" s="178">
        <f t="shared" si="22"/>
        <v>15062</v>
      </c>
      <c r="Q36" s="80">
        <f t="shared" si="14"/>
        <v>68.87601887601888</v>
      </c>
      <c r="R36" s="81">
        <f t="shared" si="15"/>
        <v>69.12398655329247</v>
      </c>
      <c r="S36" s="82">
        <f t="shared" si="16"/>
        <v>69.0050416709538</v>
      </c>
      <c r="U36" s="66">
        <f t="shared" si="13"/>
        <v>0</v>
      </c>
    </row>
    <row r="37" spans="2:27" ht="18" customHeight="1">
      <c r="B37" s="135" t="str">
        <f>IF(G37="","未入力",IF(AND(V37=0,W37=0,X37=0,Y37=0,Z37=0,AA37=0,U37=0),"OK","ERROR"))</f>
        <v>OK</v>
      </c>
      <c r="C37" s="97">
        <v>16</v>
      </c>
      <c r="E37" s="186" t="s">
        <v>30</v>
      </c>
      <c r="F37" s="219"/>
      <c r="G37" s="122">
        <v>16</v>
      </c>
      <c r="H37" s="111">
        <v>10048</v>
      </c>
      <c r="I37" s="112">
        <v>11253</v>
      </c>
      <c r="J37" s="113">
        <v>21301</v>
      </c>
      <c r="K37" s="114">
        <v>7081</v>
      </c>
      <c r="L37" s="112">
        <v>7681</v>
      </c>
      <c r="M37" s="115">
        <v>14762</v>
      </c>
      <c r="N37" s="111">
        <v>2967</v>
      </c>
      <c r="O37" s="112">
        <v>3572</v>
      </c>
      <c r="P37" s="113">
        <v>6539</v>
      </c>
      <c r="Q37" s="71">
        <f t="shared" si="14"/>
        <v>70.47173566878982</v>
      </c>
      <c r="R37" s="72">
        <f t="shared" si="15"/>
        <v>68.25735359459699</v>
      </c>
      <c r="S37" s="73">
        <f t="shared" si="16"/>
        <v>69.30191070841745</v>
      </c>
      <c r="U37" s="66">
        <f t="shared" si="13"/>
        <v>0</v>
      </c>
      <c r="V37" s="136">
        <f t="shared" si="17"/>
        <v>0</v>
      </c>
      <c r="W37" s="136">
        <f t="shared" si="18"/>
        <v>0</v>
      </c>
      <c r="X37" s="136">
        <f t="shared" si="19"/>
        <v>0</v>
      </c>
      <c r="Y37" s="136">
        <f t="shared" si="20"/>
        <v>0</v>
      </c>
      <c r="Z37" s="136">
        <f t="shared" si="20"/>
        <v>0</v>
      </c>
      <c r="AA37" s="136">
        <f t="shared" si="20"/>
        <v>0</v>
      </c>
    </row>
    <row r="38" spans="2:27" ht="18" customHeight="1">
      <c r="B38" s="135" t="str">
        <f>IF(G38="","未入力",IF(AND(V38=0,W38=0,X38=0,Y38=0,Z38=0,AA38=0,U38=0),"OK","ERROR"))</f>
        <v>OK</v>
      </c>
      <c r="C38" s="97">
        <v>17</v>
      </c>
      <c r="E38" s="186" t="s">
        <v>62</v>
      </c>
      <c r="F38" s="219"/>
      <c r="G38" s="105">
        <v>17</v>
      </c>
      <c r="H38" s="106">
        <v>6106</v>
      </c>
      <c r="I38" s="107">
        <v>6888</v>
      </c>
      <c r="J38" s="108">
        <v>12994</v>
      </c>
      <c r="K38" s="109">
        <v>4409</v>
      </c>
      <c r="L38" s="107">
        <v>4866</v>
      </c>
      <c r="M38" s="110">
        <v>9275</v>
      </c>
      <c r="N38" s="106">
        <v>1697</v>
      </c>
      <c r="O38" s="107">
        <v>2022</v>
      </c>
      <c r="P38" s="108">
        <v>3719</v>
      </c>
      <c r="Q38" s="74">
        <f t="shared" si="14"/>
        <v>72.2076645922044</v>
      </c>
      <c r="R38" s="75">
        <f t="shared" si="15"/>
        <v>70.64459930313589</v>
      </c>
      <c r="S38" s="76">
        <f t="shared" si="16"/>
        <v>71.37909804525165</v>
      </c>
      <c r="U38" s="66">
        <f t="shared" si="13"/>
        <v>0</v>
      </c>
      <c r="V38" s="136">
        <f t="shared" si="17"/>
        <v>0</v>
      </c>
      <c r="W38" s="136">
        <f t="shared" si="18"/>
        <v>0</v>
      </c>
      <c r="X38" s="136">
        <f t="shared" si="19"/>
        <v>0</v>
      </c>
      <c r="Y38" s="136">
        <f t="shared" si="20"/>
        <v>0</v>
      </c>
      <c r="Z38" s="136">
        <f t="shared" si="20"/>
        <v>0</v>
      </c>
      <c r="AA38" s="136">
        <f t="shared" si="20"/>
        <v>0</v>
      </c>
    </row>
    <row r="39" spans="3:21" ht="18" customHeight="1">
      <c r="C39" s="97"/>
      <c r="E39" s="188" t="s">
        <v>40</v>
      </c>
      <c r="F39" s="189"/>
      <c r="G39" s="177"/>
      <c r="H39" s="178">
        <f aca="true" t="shared" si="23" ref="H39:P39">IF(COUNTIF(H37:H38,"&gt;=0")=2,SUM(H37:H38),"")</f>
        <v>16154</v>
      </c>
      <c r="I39" s="178">
        <f t="shared" si="23"/>
        <v>18141</v>
      </c>
      <c r="J39" s="179">
        <f t="shared" si="23"/>
        <v>34295</v>
      </c>
      <c r="K39" s="180">
        <f t="shared" si="23"/>
        <v>11490</v>
      </c>
      <c r="L39" s="178">
        <f t="shared" si="23"/>
        <v>12547</v>
      </c>
      <c r="M39" s="181">
        <f t="shared" si="23"/>
        <v>24037</v>
      </c>
      <c r="N39" s="178">
        <f t="shared" si="23"/>
        <v>4664</v>
      </c>
      <c r="O39" s="178">
        <f t="shared" si="23"/>
        <v>5594</v>
      </c>
      <c r="P39" s="178">
        <f t="shared" si="23"/>
        <v>10258</v>
      </c>
      <c r="Q39" s="80">
        <f t="shared" si="14"/>
        <v>71.12789402005694</v>
      </c>
      <c r="R39" s="81">
        <f t="shared" si="15"/>
        <v>69.16377266964335</v>
      </c>
      <c r="S39" s="82">
        <f t="shared" si="16"/>
        <v>70.08893424697477</v>
      </c>
      <c r="U39" s="66">
        <f t="shared" si="13"/>
        <v>0</v>
      </c>
    </row>
    <row r="40" spans="2:27" ht="18" customHeight="1">
      <c r="B40" s="135" t="str">
        <f>IF(G40="","未入力",IF(AND(V40=0,W40=0,X40=0,Y40=0,Z40=0,AA40=0,U40=0),"OK","ERROR"))</f>
        <v>OK</v>
      </c>
      <c r="C40" s="97">
        <v>18</v>
      </c>
      <c r="E40" s="229" t="s">
        <v>63</v>
      </c>
      <c r="F40" s="230"/>
      <c r="G40" s="129">
        <v>18</v>
      </c>
      <c r="H40" s="130">
        <v>7858</v>
      </c>
      <c r="I40" s="131">
        <v>8729</v>
      </c>
      <c r="J40" s="132">
        <v>16587</v>
      </c>
      <c r="K40" s="133">
        <v>5785</v>
      </c>
      <c r="L40" s="131">
        <v>6262</v>
      </c>
      <c r="M40" s="134">
        <v>12047</v>
      </c>
      <c r="N40" s="130">
        <v>2073</v>
      </c>
      <c r="O40" s="131">
        <v>2467</v>
      </c>
      <c r="P40" s="132">
        <v>4540</v>
      </c>
      <c r="Q40" s="30">
        <f t="shared" si="14"/>
        <v>73.61924153728684</v>
      </c>
      <c r="R40" s="31">
        <f t="shared" si="15"/>
        <v>71.7378852102188</v>
      </c>
      <c r="S40" s="32">
        <f t="shared" si="16"/>
        <v>72.62916742026889</v>
      </c>
      <c r="U40" s="66">
        <f t="shared" si="13"/>
        <v>0</v>
      </c>
      <c r="V40" s="136">
        <f t="shared" si="17"/>
        <v>0</v>
      </c>
      <c r="W40" s="136">
        <f t="shared" si="18"/>
        <v>0</v>
      </c>
      <c r="X40" s="136">
        <f t="shared" si="19"/>
        <v>0</v>
      </c>
      <c r="Y40" s="136">
        <f t="shared" si="20"/>
        <v>0</v>
      </c>
      <c r="Z40" s="136">
        <f t="shared" si="20"/>
        <v>0</v>
      </c>
      <c r="AA40" s="136">
        <f t="shared" si="20"/>
        <v>0</v>
      </c>
    </row>
    <row r="41" spans="2:27" ht="18" customHeight="1">
      <c r="B41" s="135" t="str">
        <f>IF(G41="","未入力",IF(AND(V41=0,W41=0,X41=0,Y41=0,Z41=0,AA41=0,U41=0),"OK","ERROR"))</f>
        <v>OK</v>
      </c>
      <c r="C41" s="97">
        <v>19</v>
      </c>
      <c r="E41" s="226" t="s">
        <v>31</v>
      </c>
      <c r="F41" s="227"/>
      <c r="G41" s="122">
        <v>19</v>
      </c>
      <c r="H41" s="111">
        <v>4417</v>
      </c>
      <c r="I41" s="112">
        <v>5069</v>
      </c>
      <c r="J41" s="113">
        <v>9486</v>
      </c>
      <c r="K41" s="114">
        <v>3344</v>
      </c>
      <c r="L41" s="112">
        <v>3753</v>
      </c>
      <c r="M41" s="115">
        <v>7097</v>
      </c>
      <c r="N41" s="111">
        <v>1073</v>
      </c>
      <c r="O41" s="112">
        <v>1316</v>
      </c>
      <c r="P41" s="113">
        <v>2389</v>
      </c>
      <c r="Q41" s="71">
        <f t="shared" si="14"/>
        <v>75.7074937740548</v>
      </c>
      <c r="R41" s="72">
        <f t="shared" si="15"/>
        <v>74.03827184849082</v>
      </c>
      <c r="S41" s="73">
        <f t="shared" si="16"/>
        <v>74.81551760489143</v>
      </c>
      <c r="U41" s="66">
        <f t="shared" si="13"/>
        <v>0</v>
      </c>
      <c r="V41" s="136">
        <f t="shared" si="17"/>
        <v>0</v>
      </c>
      <c r="W41" s="136">
        <f t="shared" si="18"/>
        <v>0</v>
      </c>
      <c r="X41" s="136">
        <f t="shared" si="19"/>
        <v>0</v>
      </c>
      <c r="Y41" s="136">
        <f t="shared" si="20"/>
        <v>0</v>
      </c>
      <c r="Z41" s="136">
        <f t="shared" si="20"/>
        <v>0</v>
      </c>
      <c r="AA41" s="136">
        <f t="shared" si="20"/>
        <v>0</v>
      </c>
    </row>
    <row r="42" spans="2:27" ht="18" customHeight="1">
      <c r="B42" s="135" t="str">
        <f>IF(G42="","未入力",IF(AND(V42=0,W42=0,X42=0,Y42=0,Z42=0,AA42=0,U42=0),"OK","ERROR"))</f>
        <v>OK</v>
      </c>
      <c r="C42" s="97">
        <v>20</v>
      </c>
      <c r="E42" s="186" t="s">
        <v>32</v>
      </c>
      <c r="F42" s="219"/>
      <c r="G42" s="105">
        <v>20</v>
      </c>
      <c r="H42" s="106">
        <v>3342</v>
      </c>
      <c r="I42" s="107">
        <v>3977</v>
      </c>
      <c r="J42" s="108">
        <v>7319</v>
      </c>
      <c r="K42" s="109">
        <v>2594</v>
      </c>
      <c r="L42" s="107">
        <v>3089</v>
      </c>
      <c r="M42" s="110">
        <v>5683</v>
      </c>
      <c r="N42" s="106">
        <v>748</v>
      </c>
      <c r="O42" s="107">
        <v>888</v>
      </c>
      <c r="P42" s="108">
        <v>1636</v>
      </c>
      <c r="Q42" s="74">
        <f t="shared" si="14"/>
        <v>77.61819269898265</v>
      </c>
      <c r="R42" s="75">
        <f t="shared" si="15"/>
        <v>77.67161176766407</v>
      </c>
      <c r="S42" s="76">
        <f t="shared" si="16"/>
        <v>77.64721956551442</v>
      </c>
      <c r="U42" s="66">
        <f t="shared" si="13"/>
        <v>0</v>
      </c>
      <c r="V42" s="136">
        <f t="shared" si="17"/>
        <v>0</v>
      </c>
      <c r="W42" s="136">
        <f t="shared" si="18"/>
        <v>0</v>
      </c>
      <c r="X42" s="136">
        <f t="shared" si="19"/>
        <v>0</v>
      </c>
      <c r="Y42" s="136">
        <f t="shared" si="20"/>
        <v>0</v>
      </c>
      <c r="Z42" s="136">
        <f t="shared" si="20"/>
        <v>0</v>
      </c>
      <c r="AA42" s="136">
        <f t="shared" si="20"/>
        <v>0</v>
      </c>
    </row>
    <row r="43" spans="2:27" ht="18" customHeight="1">
      <c r="B43" s="135" t="str">
        <f>IF(G43="","未入力",IF(AND(V43=0,W43=0,X43=0,Y43=0,Z43=0,AA43=0,U43=0),"OK","ERROR"))</f>
        <v>OK</v>
      </c>
      <c r="C43" s="97">
        <v>21</v>
      </c>
      <c r="E43" s="186" t="s">
        <v>64</v>
      </c>
      <c r="F43" s="187"/>
      <c r="G43" s="105">
        <v>21</v>
      </c>
      <c r="H43" s="106">
        <v>9273</v>
      </c>
      <c r="I43" s="107">
        <v>10725</v>
      </c>
      <c r="J43" s="108">
        <v>19998</v>
      </c>
      <c r="K43" s="109">
        <v>6373</v>
      </c>
      <c r="L43" s="107">
        <v>7680</v>
      </c>
      <c r="M43" s="110">
        <v>14053</v>
      </c>
      <c r="N43" s="106">
        <v>2900</v>
      </c>
      <c r="O43" s="107">
        <v>3045</v>
      </c>
      <c r="P43" s="108">
        <v>5945</v>
      </c>
      <c r="Q43" s="74">
        <f t="shared" si="14"/>
        <v>68.7264100075488</v>
      </c>
      <c r="R43" s="75">
        <f t="shared" si="15"/>
        <v>71.60839160839161</v>
      </c>
      <c r="S43" s="76">
        <f t="shared" si="16"/>
        <v>70.27202720272028</v>
      </c>
      <c r="U43" s="66">
        <f t="shared" si="13"/>
        <v>0</v>
      </c>
      <c r="V43" s="136">
        <f t="shared" si="17"/>
        <v>0</v>
      </c>
      <c r="W43" s="136">
        <f t="shared" si="18"/>
        <v>0</v>
      </c>
      <c r="X43" s="136">
        <f t="shared" si="19"/>
        <v>0</v>
      </c>
      <c r="Y43" s="136">
        <f t="shared" si="20"/>
        <v>0</v>
      </c>
      <c r="Z43" s="136">
        <f t="shared" si="20"/>
        <v>0</v>
      </c>
      <c r="AA43" s="136">
        <f t="shared" si="20"/>
        <v>0</v>
      </c>
    </row>
    <row r="44" spans="5:19" ht="18" customHeight="1">
      <c r="E44" s="188" t="s">
        <v>73</v>
      </c>
      <c r="F44" s="189"/>
      <c r="G44" s="177"/>
      <c r="H44" s="178">
        <f>IF(COUNTIF(H41:H43,"&gt;=0")=3,SUM(H41:H43),"")</f>
        <v>17032</v>
      </c>
      <c r="I44" s="178">
        <f aca="true" t="shared" si="24" ref="I44:P44">IF(COUNTIF(I41:I43,"&gt;=0")=3,SUM(I41:I43),"")</f>
        <v>19771</v>
      </c>
      <c r="J44" s="179">
        <f t="shared" si="24"/>
        <v>36803</v>
      </c>
      <c r="K44" s="180">
        <f t="shared" si="24"/>
        <v>12311</v>
      </c>
      <c r="L44" s="178">
        <f t="shared" si="24"/>
        <v>14522</v>
      </c>
      <c r="M44" s="181">
        <f t="shared" si="24"/>
        <v>26833</v>
      </c>
      <c r="N44" s="178">
        <f t="shared" si="24"/>
        <v>4721</v>
      </c>
      <c r="O44" s="178">
        <f t="shared" si="24"/>
        <v>5249</v>
      </c>
      <c r="P44" s="178">
        <f t="shared" si="24"/>
        <v>9970</v>
      </c>
      <c r="Q44" s="80">
        <f t="shared" si="14"/>
        <v>72.28158759981211</v>
      </c>
      <c r="R44" s="81">
        <f t="shared" si="15"/>
        <v>73.45101411157756</v>
      </c>
      <c r="S44" s="82">
        <f t="shared" si="16"/>
        <v>72.90981713447273</v>
      </c>
    </row>
    <row r="45" spans="5:19" ht="18" customHeight="1">
      <c r="E45" s="224" t="s">
        <v>38</v>
      </c>
      <c r="F45" s="225"/>
      <c r="G45" s="182"/>
      <c r="H45" s="183">
        <f>IF(COUNTIF(H34:H44,"&gt;=0")=11,SUM(H36,H39,H40,H44),"")</f>
        <v>64354</v>
      </c>
      <c r="I45" s="183">
        <f aca="true" t="shared" si="25" ref="I45:P45">IF(COUNTIF(I34:I44,"&gt;=0")=11,SUM(I36,I39,I40,I44),"")</f>
        <v>71926</v>
      </c>
      <c r="J45" s="184">
        <f t="shared" si="25"/>
        <v>136280</v>
      </c>
      <c r="K45" s="172">
        <f t="shared" si="25"/>
        <v>45641</v>
      </c>
      <c r="L45" s="173">
        <f t="shared" si="25"/>
        <v>50809</v>
      </c>
      <c r="M45" s="174">
        <f t="shared" si="25"/>
        <v>96450</v>
      </c>
      <c r="N45" s="183">
        <f t="shared" si="25"/>
        <v>18713</v>
      </c>
      <c r="O45" s="183">
        <f>IF(COUNTIF(O34:O44,"&gt;=0")=11,SUM(O36,O39,O40,O44),"")</f>
        <v>21117</v>
      </c>
      <c r="P45" s="183">
        <f t="shared" si="25"/>
        <v>39830</v>
      </c>
      <c r="Q45" s="83">
        <f t="shared" si="14"/>
        <v>70.9217764241539</v>
      </c>
      <c r="R45" s="84">
        <f t="shared" si="15"/>
        <v>70.64065845452271</v>
      </c>
      <c r="S45" s="85">
        <f t="shared" si="16"/>
        <v>70.7734076900499</v>
      </c>
    </row>
    <row r="46" spans="5:19" ht="18" customHeight="1">
      <c r="E46" s="224" t="s">
        <v>10</v>
      </c>
      <c r="F46" s="225"/>
      <c r="G46" s="163"/>
      <c r="H46" s="173">
        <f>IF(COUNTIF(H28:H45,"&gt;=0")=18,SUM(H33,H45),"")</f>
        <v>129870</v>
      </c>
      <c r="I46" s="173">
        <f aca="true" t="shared" si="26" ref="I46:P46">IF(COUNTIF(I28:I45,"&gt;=0")=18,SUM(I33,I45),"")</f>
        <v>146173</v>
      </c>
      <c r="J46" s="176">
        <f t="shared" si="26"/>
        <v>276043</v>
      </c>
      <c r="K46" s="172">
        <f t="shared" si="26"/>
        <v>94073</v>
      </c>
      <c r="L46" s="173">
        <f t="shared" si="26"/>
        <v>105256</v>
      </c>
      <c r="M46" s="174">
        <f t="shared" si="26"/>
        <v>199329</v>
      </c>
      <c r="N46" s="173">
        <f t="shared" si="26"/>
        <v>35797</v>
      </c>
      <c r="O46" s="173">
        <f t="shared" si="26"/>
        <v>40917</v>
      </c>
      <c r="P46" s="173">
        <f t="shared" si="26"/>
        <v>76714</v>
      </c>
      <c r="Q46" s="30">
        <f t="shared" si="14"/>
        <v>72.43628243628244</v>
      </c>
      <c r="R46" s="31">
        <f t="shared" si="15"/>
        <v>72.00782634275824</v>
      </c>
      <c r="S46" s="32">
        <f t="shared" si="16"/>
        <v>72.20940215835938</v>
      </c>
    </row>
    <row r="47" spans="5:19" ht="18" customHeight="1">
      <c r="E47" s="224" t="s">
        <v>11</v>
      </c>
      <c r="F47" s="225"/>
      <c r="G47" s="152"/>
      <c r="H47" s="185">
        <f aca="true" t="shared" si="27" ref="H47:P47">IF(OR(H9="",H23="",H46=""),"",SUM(H9,H23,H46))</f>
        <v>449191</v>
      </c>
      <c r="I47" s="154">
        <f t="shared" si="27"/>
        <v>495904</v>
      </c>
      <c r="J47" s="155">
        <f t="shared" si="27"/>
        <v>945095</v>
      </c>
      <c r="K47" s="156">
        <f t="shared" si="27"/>
        <v>319220</v>
      </c>
      <c r="L47" s="154">
        <f t="shared" si="27"/>
        <v>354027</v>
      </c>
      <c r="M47" s="157">
        <f t="shared" si="27"/>
        <v>673247</v>
      </c>
      <c r="N47" s="153">
        <f t="shared" si="27"/>
        <v>129971</v>
      </c>
      <c r="O47" s="154">
        <f t="shared" si="27"/>
        <v>141877</v>
      </c>
      <c r="P47" s="155">
        <f t="shared" si="27"/>
        <v>271848</v>
      </c>
      <c r="Q47" s="36">
        <f t="shared" si="14"/>
        <v>71.06553782244079</v>
      </c>
      <c r="R47" s="37">
        <f t="shared" si="15"/>
        <v>71.39022875395239</v>
      </c>
      <c r="S47" s="38">
        <f>IF(J47="","",M47/J47*100)</f>
        <v>71.23590750136229</v>
      </c>
    </row>
  </sheetData>
  <sheetProtection sheet="1" objects="1" scenarios="1"/>
  <mergeCells count="50">
    <mergeCell ref="H26:J26"/>
    <mergeCell ref="K26:M26"/>
    <mergeCell ref="N26:P26"/>
    <mergeCell ref="N6:P6"/>
    <mergeCell ref="N12:P12"/>
    <mergeCell ref="E44:F44"/>
    <mergeCell ref="E45:F45"/>
    <mergeCell ref="E46:F46"/>
    <mergeCell ref="E47:F47"/>
    <mergeCell ref="E40:F40"/>
    <mergeCell ref="E41:F41"/>
    <mergeCell ref="E42:F42"/>
    <mergeCell ref="E43:F43"/>
    <mergeCell ref="E36:F36"/>
    <mergeCell ref="E37:F37"/>
    <mergeCell ref="E38:F38"/>
    <mergeCell ref="E39:F39"/>
    <mergeCell ref="E35:F35"/>
    <mergeCell ref="E26:F27"/>
    <mergeCell ref="E31:F31"/>
    <mergeCell ref="E32:F32"/>
    <mergeCell ref="E33:F33"/>
    <mergeCell ref="E34:F34"/>
    <mergeCell ref="E29:F29"/>
    <mergeCell ref="E28:F28"/>
    <mergeCell ref="E30:F30"/>
    <mergeCell ref="Q6:S6"/>
    <mergeCell ref="Q12:S12"/>
    <mergeCell ref="E14:F14"/>
    <mergeCell ref="H6:J6"/>
    <mergeCell ref="K6:M6"/>
    <mergeCell ref="E6:F7"/>
    <mergeCell ref="E12:F13"/>
    <mergeCell ref="H12:J12"/>
    <mergeCell ref="K12:M12"/>
    <mergeCell ref="G6:G7"/>
    <mergeCell ref="Q26:S26"/>
    <mergeCell ref="E8:F8"/>
    <mergeCell ref="E9:F9"/>
    <mergeCell ref="E18:F18"/>
    <mergeCell ref="E19:F19"/>
    <mergeCell ref="E20:F20"/>
    <mergeCell ref="G12:G13"/>
    <mergeCell ref="G26:G27"/>
    <mergeCell ref="E22:F22"/>
    <mergeCell ref="E23:F23"/>
    <mergeCell ref="E15:F15"/>
    <mergeCell ref="E17:F17"/>
    <mergeCell ref="E21:F21"/>
    <mergeCell ref="E16:F16"/>
  </mergeCells>
  <printOptions/>
  <pageMargins left="0.53" right="0.27" top="0.53" bottom="0.23" header="0.512" footer="0.31"/>
  <pageSetup blackAndWhite="1" horizontalDpi="400" verticalDpi="400" orientation="portrait" paperSize="9" r:id="rId1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34"/>
  <sheetViews>
    <sheetView showZeros="0" tabSelected="1" workbookViewId="0" topLeftCell="A1">
      <selection activeCell="C2" sqref="C2"/>
    </sheetView>
  </sheetViews>
  <sheetFormatPr defaultColWidth="9.00390625" defaultRowHeight="21" customHeight="1"/>
  <cols>
    <col min="1" max="2" width="6.125" style="1" customWidth="1"/>
    <col min="3" max="11" width="6.75390625" style="3" customWidth="1"/>
    <col min="12" max="14" width="6.75390625" style="5" customWidth="1"/>
    <col min="15" max="16384" width="9.00390625" style="1" customWidth="1"/>
  </cols>
  <sheetData>
    <row r="1" spans="1:7" ht="21" customHeight="1">
      <c r="A1" s="248" t="s">
        <v>41</v>
      </c>
      <c r="B1" s="249"/>
      <c r="C1" s="250"/>
      <c r="D1" s="19">
        <v>22</v>
      </c>
      <c r="E1" s="20" t="s">
        <v>42</v>
      </c>
      <c r="F1" s="20">
        <v>32</v>
      </c>
      <c r="G1" s="8" t="s">
        <v>43</v>
      </c>
    </row>
    <row r="3" spans="1:14" ht="21" customHeight="1">
      <c r="A3" s="2" t="s">
        <v>19</v>
      </c>
      <c r="B3" s="2"/>
      <c r="C3" s="4"/>
      <c r="D3" s="4"/>
      <c r="E3" s="4"/>
      <c r="F3" s="4"/>
      <c r="G3" s="4"/>
      <c r="H3" s="4"/>
      <c r="I3" s="4"/>
      <c r="J3" s="4"/>
      <c r="K3" s="4"/>
      <c r="L3" s="6"/>
      <c r="M3" s="6"/>
      <c r="N3" s="6"/>
    </row>
    <row r="4" spans="1:14" ht="21" customHeight="1">
      <c r="A4" s="251" t="s">
        <v>56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</row>
    <row r="5" spans="1:14" ht="21" customHeight="1">
      <c r="A5" s="2"/>
      <c r="B5" s="2"/>
      <c r="C5" s="4"/>
      <c r="D5" s="4"/>
      <c r="E5" s="4"/>
      <c r="F5" s="4"/>
      <c r="G5" s="4"/>
      <c r="H5" s="4"/>
      <c r="I5" s="4"/>
      <c r="J5" s="4"/>
      <c r="K5" s="4"/>
      <c r="L5" s="6"/>
      <c r="M5" s="6"/>
      <c r="N5" s="7"/>
    </row>
    <row r="6" spans="1:14" ht="21" customHeight="1">
      <c r="A6" s="252" t="s">
        <v>74</v>
      </c>
      <c r="B6" s="253"/>
      <c r="C6" s="256" t="s">
        <v>48</v>
      </c>
      <c r="D6" s="257"/>
      <c r="E6" s="258"/>
      <c r="F6" s="259" t="s">
        <v>44</v>
      </c>
      <c r="G6" s="260"/>
      <c r="H6" s="16" t="s">
        <v>5</v>
      </c>
      <c r="I6" s="261" t="s">
        <v>6</v>
      </c>
      <c r="J6" s="260"/>
      <c r="K6" s="13" t="s">
        <v>7</v>
      </c>
      <c r="L6" s="262" t="s">
        <v>26</v>
      </c>
      <c r="M6" s="263"/>
      <c r="N6" s="264"/>
    </row>
    <row r="7" spans="1:14" ht="21" customHeight="1">
      <c r="A7" s="254"/>
      <c r="B7" s="255"/>
      <c r="C7" s="14" t="s">
        <v>1</v>
      </c>
      <c r="D7" s="9" t="s">
        <v>2</v>
      </c>
      <c r="E7" s="15" t="s">
        <v>3</v>
      </c>
      <c r="F7" s="12" t="s">
        <v>1</v>
      </c>
      <c r="G7" s="9" t="s">
        <v>2</v>
      </c>
      <c r="H7" s="17" t="s">
        <v>3</v>
      </c>
      <c r="I7" s="14" t="s">
        <v>1</v>
      </c>
      <c r="J7" s="9" t="s">
        <v>2</v>
      </c>
      <c r="K7" s="15" t="s">
        <v>3</v>
      </c>
      <c r="L7" s="18" t="s">
        <v>1</v>
      </c>
      <c r="M7" s="10" t="s">
        <v>2</v>
      </c>
      <c r="N7" s="11" t="s">
        <v>3</v>
      </c>
    </row>
    <row r="8" spans="1:14" ht="21" customHeight="1">
      <c r="A8" s="242" t="s">
        <v>20</v>
      </c>
      <c r="B8" s="243"/>
      <c r="C8" s="42">
        <v>168762</v>
      </c>
      <c r="D8" s="40">
        <v>185922</v>
      </c>
      <c r="E8" s="88">
        <v>354684</v>
      </c>
      <c r="F8" s="42">
        <v>115218</v>
      </c>
      <c r="G8" s="40">
        <v>128385</v>
      </c>
      <c r="H8" s="43">
        <v>243603</v>
      </c>
      <c r="I8" s="39">
        <v>53544</v>
      </c>
      <c r="J8" s="40">
        <v>57537</v>
      </c>
      <c r="K8" s="41">
        <v>111081</v>
      </c>
      <c r="L8" s="44">
        <v>68.27247840153589</v>
      </c>
      <c r="M8" s="45">
        <v>69.05315132152194</v>
      </c>
      <c r="N8" s="46">
        <v>68.68169976655277</v>
      </c>
    </row>
    <row r="9" spans="1:14" ht="21" customHeight="1">
      <c r="A9" s="244" t="s">
        <v>21</v>
      </c>
      <c r="B9" s="245"/>
      <c r="C9" s="47">
        <v>24188</v>
      </c>
      <c r="D9" s="48">
        <v>27545</v>
      </c>
      <c r="E9" s="49">
        <v>51733</v>
      </c>
      <c r="F9" s="50">
        <v>17652</v>
      </c>
      <c r="G9" s="48">
        <v>19895</v>
      </c>
      <c r="H9" s="51">
        <v>37547</v>
      </c>
      <c r="I9" s="47">
        <v>6536</v>
      </c>
      <c r="J9" s="48">
        <v>7650</v>
      </c>
      <c r="K9" s="49">
        <v>14186</v>
      </c>
      <c r="L9" s="52">
        <v>72.97833636513974</v>
      </c>
      <c r="M9" s="53">
        <v>72.22726447631149</v>
      </c>
      <c r="N9" s="54">
        <v>72.57843156205904</v>
      </c>
    </row>
    <row r="10" spans="1:14" ht="21" customHeight="1">
      <c r="A10" s="244" t="s">
        <v>22</v>
      </c>
      <c r="B10" s="245"/>
      <c r="C10" s="47">
        <v>41884</v>
      </c>
      <c r="D10" s="48">
        <v>45508</v>
      </c>
      <c r="E10" s="49">
        <v>87392</v>
      </c>
      <c r="F10" s="50">
        <v>31434</v>
      </c>
      <c r="G10" s="48">
        <v>34385</v>
      </c>
      <c r="H10" s="51">
        <v>65819</v>
      </c>
      <c r="I10" s="47">
        <v>10450</v>
      </c>
      <c r="J10" s="48">
        <v>11123</v>
      </c>
      <c r="K10" s="49">
        <v>21573</v>
      </c>
      <c r="L10" s="52">
        <v>75.05013847770032</v>
      </c>
      <c r="M10" s="53">
        <v>75.55814362309924</v>
      </c>
      <c r="N10" s="54">
        <v>75.31467411204686</v>
      </c>
    </row>
    <row r="11" spans="1:14" ht="21" customHeight="1">
      <c r="A11" s="244" t="s">
        <v>23</v>
      </c>
      <c r="B11" s="245"/>
      <c r="C11" s="47">
        <v>10372</v>
      </c>
      <c r="D11" s="48">
        <v>11653</v>
      </c>
      <c r="E11" s="49">
        <v>22025</v>
      </c>
      <c r="F11" s="50">
        <v>8279</v>
      </c>
      <c r="G11" s="48">
        <v>9252</v>
      </c>
      <c r="H11" s="51">
        <v>17531</v>
      </c>
      <c r="I11" s="47">
        <v>2093</v>
      </c>
      <c r="J11" s="48">
        <v>2401</v>
      </c>
      <c r="K11" s="49">
        <v>4494</v>
      </c>
      <c r="L11" s="52">
        <v>79.8206710374084</v>
      </c>
      <c r="M11" s="53">
        <v>79.39586372607911</v>
      </c>
      <c r="N11" s="54">
        <v>79.59591373439274</v>
      </c>
    </row>
    <row r="12" spans="1:14" ht="21" customHeight="1">
      <c r="A12" s="244" t="s">
        <v>24</v>
      </c>
      <c r="B12" s="245"/>
      <c r="C12" s="47">
        <v>7740</v>
      </c>
      <c r="D12" s="48">
        <v>9080</v>
      </c>
      <c r="E12" s="49">
        <v>16820</v>
      </c>
      <c r="F12" s="47">
        <v>5742</v>
      </c>
      <c r="G12" s="48">
        <v>6814</v>
      </c>
      <c r="H12" s="49">
        <v>12556</v>
      </c>
      <c r="I12" s="47">
        <v>1998</v>
      </c>
      <c r="J12" s="48">
        <v>2266</v>
      </c>
      <c r="K12" s="49">
        <v>4264</v>
      </c>
      <c r="L12" s="98">
        <v>74.18604651162791</v>
      </c>
      <c r="M12" s="53">
        <v>75.04405286343612</v>
      </c>
      <c r="N12" s="54">
        <v>74.64922711058264</v>
      </c>
    </row>
    <row r="13" spans="1:14" ht="21" customHeight="1">
      <c r="A13" s="244" t="s">
        <v>25</v>
      </c>
      <c r="B13" s="245"/>
      <c r="C13" s="47">
        <v>25258</v>
      </c>
      <c r="D13" s="48">
        <v>29279</v>
      </c>
      <c r="E13" s="49">
        <v>54537</v>
      </c>
      <c r="F13" s="50">
        <v>17389</v>
      </c>
      <c r="G13" s="48">
        <v>19736</v>
      </c>
      <c r="H13" s="51">
        <v>37125</v>
      </c>
      <c r="I13" s="47">
        <v>7869</v>
      </c>
      <c r="J13" s="48">
        <v>9543</v>
      </c>
      <c r="K13" s="49">
        <v>17412</v>
      </c>
      <c r="L13" s="52">
        <v>68.84551429250139</v>
      </c>
      <c r="M13" s="53">
        <v>67.40667372519553</v>
      </c>
      <c r="N13" s="54">
        <v>68.07305132295505</v>
      </c>
    </row>
    <row r="14" spans="1:14" ht="21" customHeight="1">
      <c r="A14" s="244" t="s">
        <v>27</v>
      </c>
      <c r="B14" s="245"/>
      <c r="C14" s="47">
        <v>9845</v>
      </c>
      <c r="D14" s="48">
        <v>11098</v>
      </c>
      <c r="E14" s="49">
        <v>20943</v>
      </c>
      <c r="F14" s="47">
        <v>6938</v>
      </c>
      <c r="G14" s="48">
        <v>7680</v>
      </c>
      <c r="H14" s="49">
        <v>14618</v>
      </c>
      <c r="I14" s="47">
        <v>2907</v>
      </c>
      <c r="J14" s="48">
        <v>3418</v>
      </c>
      <c r="K14" s="49">
        <v>6325</v>
      </c>
      <c r="L14" s="98">
        <v>70.47232097511427</v>
      </c>
      <c r="M14" s="53">
        <v>69.20165795638854</v>
      </c>
      <c r="N14" s="54">
        <v>69.79897817886645</v>
      </c>
    </row>
    <row r="15" spans="1:14" ht="21" customHeight="1">
      <c r="A15" s="244" t="s">
        <v>61</v>
      </c>
      <c r="B15" s="245"/>
      <c r="C15" s="47">
        <v>13371</v>
      </c>
      <c r="D15" s="48">
        <v>14871</v>
      </c>
      <c r="E15" s="49">
        <v>28242</v>
      </c>
      <c r="F15" s="47">
        <v>9821</v>
      </c>
      <c r="G15" s="48">
        <v>10806</v>
      </c>
      <c r="H15" s="49">
        <v>20627</v>
      </c>
      <c r="I15" s="47">
        <v>3550</v>
      </c>
      <c r="J15" s="48">
        <v>4065</v>
      </c>
      <c r="K15" s="49">
        <v>7615</v>
      </c>
      <c r="L15" s="98">
        <v>73.4500037394361</v>
      </c>
      <c r="M15" s="53">
        <v>72.66491829735727</v>
      </c>
      <c r="N15" s="54">
        <v>73.03661213795057</v>
      </c>
    </row>
    <row r="16" spans="1:14" ht="21" customHeight="1">
      <c r="A16" s="244" t="s">
        <v>57</v>
      </c>
      <c r="B16" s="245"/>
      <c r="C16" s="47">
        <v>42750</v>
      </c>
      <c r="D16" s="48">
        <v>46163</v>
      </c>
      <c r="E16" s="49">
        <v>88913</v>
      </c>
      <c r="F16" s="47">
        <v>31523</v>
      </c>
      <c r="G16" s="48">
        <v>34133</v>
      </c>
      <c r="H16" s="49">
        <v>65656</v>
      </c>
      <c r="I16" s="47">
        <v>11227</v>
      </c>
      <c r="J16" s="48">
        <v>12030</v>
      </c>
      <c r="K16" s="49">
        <v>23257</v>
      </c>
      <c r="L16" s="98">
        <v>73.73801169590644</v>
      </c>
      <c r="M16" s="53">
        <v>73.94016853324091</v>
      </c>
      <c r="N16" s="54">
        <v>73.8429700943619</v>
      </c>
    </row>
    <row r="17" spans="1:14" ht="21" customHeight="1">
      <c r="A17" s="246" t="s">
        <v>58</v>
      </c>
      <c r="B17" s="247"/>
      <c r="C17" s="89">
        <v>18069</v>
      </c>
      <c r="D17" s="90">
        <v>19102</v>
      </c>
      <c r="E17" s="91">
        <v>37171</v>
      </c>
      <c r="F17" s="92">
        <v>14259</v>
      </c>
      <c r="G17" s="90">
        <v>15571</v>
      </c>
      <c r="H17" s="93">
        <v>29830</v>
      </c>
      <c r="I17" s="89">
        <v>3810</v>
      </c>
      <c r="J17" s="90">
        <v>3531</v>
      </c>
      <c r="K17" s="91">
        <v>7341</v>
      </c>
      <c r="L17" s="94">
        <v>78.91416237755271</v>
      </c>
      <c r="M17" s="95">
        <v>81.51502460475342</v>
      </c>
      <c r="N17" s="96">
        <v>80.25073309838315</v>
      </c>
    </row>
    <row r="18" spans="1:14" ht="21" customHeight="1">
      <c r="A18" s="236" t="s">
        <v>45</v>
      </c>
      <c r="B18" s="237"/>
      <c r="C18" s="55">
        <v>362239</v>
      </c>
      <c r="D18" s="56">
        <v>400221</v>
      </c>
      <c r="E18" s="57">
        <v>762460</v>
      </c>
      <c r="F18" s="58">
        <v>258255</v>
      </c>
      <c r="G18" s="56">
        <v>286657</v>
      </c>
      <c r="H18" s="59">
        <v>544912</v>
      </c>
      <c r="I18" s="55">
        <v>103984</v>
      </c>
      <c r="J18" s="56">
        <v>113564</v>
      </c>
      <c r="K18" s="57">
        <v>217548</v>
      </c>
      <c r="L18" s="60">
        <v>71.294090365753</v>
      </c>
      <c r="M18" s="61">
        <v>71.62467736575542</v>
      </c>
      <c r="N18" s="62">
        <v>71.46761797340189</v>
      </c>
    </row>
    <row r="19" spans="1:14" ht="21" customHeight="1">
      <c r="A19" s="240" t="s">
        <v>46</v>
      </c>
      <c r="B19" s="241"/>
      <c r="C19" s="55">
        <v>3639</v>
      </c>
      <c r="D19" s="56">
        <v>4432</v>
      </c>
      <c r="E19" s="57">
        <v>8071</v>
      </c>
      <c r="F19" s="58">
        <v>2689</v>
      </c>
      <c r="G19" s="56">
        <v>3234</v>
      </c>
      <c r="H19" s="59">
        <v>5923</v>
      </c>
      <c r="I19" s="55">
        <v>950</v>
      </c>
      <c r="J19" s="56">
        <v>1198</v>
      </c>
      <c r="K19" s="57">
        <v>2148</v>
      </c>
      <c r="L19" s="60">
        <v>73.89392690299533</v>
      </c>
      <c r="M19" s="61">
        <v>72.96931407942239</v>
      </c>
      <c r="N19" s="62">
        <v>73.38619749721225</v>
      </c>
    </row>
    <row r="20" spans="1:14" ht="21" customHeight="1">
      <c r="A20" s="240" t="s">
        <v>65</v>
      </c>
      <c r="B20" s="241"/>
      <c r="C20" s="55">
        <v>2025</v>
      </c>
      <c r="D20" s="56">
        <v>2173</v>
      </c>
      <c r="E20" s="57">
        <v>4198</v>
      </c>
      <c r="F20" s="58">
        <v>1818</v>
      </c>
      <c r="G20" s="56">
        <v>1986</v>
      </c>
      <c r="H20" s="59">
        <v>3804</v>
      </c>
      <c r="I20" s="55">
        <v>207</v>
      </c>
      <c r="J20" s="56">
        <v>187</v>
      </c>
      <c r="K20" s="57">
        <v>394</v>
      </c>
      <c r="L20" s="60">
        <v>89.77777777777777</v>
      </c>
      <c r="M20" s="61">
        <v>91.39438564196962</v>
      </c>
      <c r="N20" s="62">
        <v>90.6145783706527</v>
      </c>
    </row>
    <row r="21" spans="1:14" ht="21" customHeight="1">
      <c r="A21" s="240" t="s">
        <v>66</v>
      </c>
      <c r="B21" s="241"/>
      <c r="C21" s="55">
        <v>16934</v>
      </c>
      <c r="D21" s="56">
        <v>17152</v>
      </c>
      <c r="E21" s="57">
        <v>34086</v>
      </c>
      <c r="F21" s="58">
        <v>10817</v>
      </c>
      <c r="G21" s="56">
        <v>11341</v>
      </c>
      <c r="H21" s="59">
        <v>22158</v>
      </c>
      <c r="I21" s="55">
        <v>6117</v>
      </c>
      <c r="J21" s="56">
        <v>5811</v>
      </c>
      <c r="K21" s="57">
        <v>11928</v>
      </c>
      <c r="L21" s="60">
        <v>63.87740640132278</v>
      </c>
      <c r="M21" s="61">
        <v>66.12056902985076</v>
      </c>
      <c r="N21" s="62">
        <v>65.00616088716775</v>
      </c>
    </row>
    <row r="22" spans="1:14" ht="21" customHeight="1">
      <c r="A22" s="242" t="s">
        <v>67</v>
      </c>
      <c r="B22" s="243"/>
      <c r="C22" s="86">
        <v>13325</v>
      </c>
      <c r="D22" s="87">
        <v>14354</v>
      </c>
      <c r="E22" s="88">
        <v>27679</v>
      </c>
      <c r="F22" s="86">
        <v>9202</v>
      </c>
      <c r="G22" s="87">
        <v>9865</v>
      </c>
      <c r="H22" s="88">
        <v>19067</v>
      </c>
      <c r="I22" s="86">
        <v>4123</v>
      </c>
      <c r="J22" s="87">
        <v>4489</v>
      </c>
      <c r="K22" s="88">
        <v>8612</v>
      </c>
      <c r="L22" s="99">
        <v>69.05816135084429</v>
      </c>
      <c r="M22" s="100">
        <v>68.7264873902745</v>
      </c>
      <c r="N22" s="101">
        <v>68.88615918205137</v>
      </c>
    </row>
    <row r="23" spans="1:14" ht="21" customHeight="1">
      <c r="A23" s="244" t="s">
        <v>68</v>
      </c>
      <c r="B23" s="245"/>
      <c r="C23" s="39">
        <v>9985</v>
      </c>
      <c r="D23" s="40">
        <v>10931</v>
      </c>
      <c r="E23" s="41">
        <v>20916</v>
      </c>
      <c r="F23" s="39">
        <v>6853</v>
      </c>
      <c r="G23" s="40">
        <v>7613</v>
      </c>
      <c r="H23" s="41">
        <v>14466</v>
      </c>
      <c r="I23" s="39">
        <v>3132</v>
      </c>
      <c r="J23" s="40">
        <v>3318</v>
      </c>
      <c r="K23" s="41">
        <v>6450</v>
      </c>
      <c r="L23" s="102">
        <v>68.6329494241362</v>
      </c>
      <c r="M23" s="45">
        <v>69.64596102826823</v>
      </c>
      <c r="N23" s="46">
        <v>69.162363740677</v>
      </c>
    </row>
    <row r="24" spans="1:14" ht="21" customHeight="1">
      <c r="A24" s="234" t="s">
        <v>39</v>
      </c>
      <c r="B24" s="235"/>
      <c r="C24" s="34">
        <v>23310</v>
      </c>
      <c r="D24" s="33">
        <v>25285</v>
      </c>
      <c r="E24" s="35">
        <v>48595</v>
      </c>
      <c r="F24" s="34">
        <v>16055</v>
      </c>
      <c r="G24" s="33">
        <v>17478</v>
      </c>
      <c r="H24" s="35">
        <v>33533</v>
      </c>
      <c r="I24" s="34">
        <v>7255</v>
      </c>
      <c r="J24" s="33">
        <v>7807</v>
      </c>
      <c r="K24" s="35">
        <v>15062</v>
      </c>
      <c r="L24" s="103">
        <v>68.87601887601888</v>
      </c>
      <c r="M24" s="64">
        <v>69.12398655329247</v>
      </c>
      <c r="N24" s="65">
        <v>69.0050416709538</v>
      </c>
    </row>
    <row r="25" spans="1:14" ht="21" customHeight="1">
      <c r="A25" s="244" t="s">
        <v>30</v>
      </c>
      <c r="B25" s="245"/>
      <c r="C25" s="86">
        <v>10048</v>
      </c>
      <c r="D25" s="87">
        <v>11253</v>
      </c>
      <c r="E25" s="88">
        <v>21301</v>
      </c>
      <c r="F25" s="86">
        <v>7081</v>
      </c>
      <c r="G25" s="87">
        <v>7681</v>
      </c>
      <c r="H25" s="88">
        <v>14762</v>
      </c>
      <c r="I25" s="86">
        <v>2967</v>
      </c>
      <c r="J25" s="87">
        <v>3572</v>
      </c>
      <c r="K25" s="88">
        <v>6539</v>
      </c>
      <c r="L25" s="99">
        <v>70.47173566878982</v>
      </c>
      <c r="M25" s="100">
        <v>68.25735359459699</v>
      </c>
      <c r="N25" s="101">
        <v>69.30191070841745</v>
      </c>
    </row>
    <row r="26" spans="1:14" ht="21" customHeight="1">
      <c r="A26" s="244" t="s">
        <v>62</v>
      </c>
      <c r="B26" s="245"/>
      <c r="C26" s="39">
        <v>6106</v>
      </c>
      <c r="D26" s="40">
        <v>6888</v>
      </c>
      <c r="E26" s="41">
        <v>12994</v>
      </c>
      <c r="F26" s="39">
        <v>4409</v>
      </c>
      <c r="G26" s="40">
        <v>4866</v>
      </c>
      <c r="H26" s="41">
        <v>9275</v>
      </c>
      <c r="I26" s="39">
        <v>1697</v>
      </c>
      <c r="J26" s="40">
        <v>2022</v>
      </c>
      <c r="K26" s="41">
        <v>3719</v>
      </c>
      <c r="L26" s="102">
        <v>72.2076645922044</v>
      </c>
      <c r="M26" s="45">
        <v>70.64459930313589</v>
      </c>
      <c r="N26" s="46">
        <v>71.37909804525165</v>
      </c>
    </row>
    <row r="27" spans="1:14" ht="21" customHeight="1">
      <c r="A27" s="234" t="s">
        <v>47</v>
      </c>
      <c r="B27" s="235"/>
      <c r="C27" s="34">
        <v>16154</v>
      </c>
      <c r="D27" s="33">
        <v>18141</v>
      </c>
      <c r="E27" s="35">
        <v>34295</v>
      </c>
      <c r="F27" s="34">
        <v>11490</v>
      </c>
      <c r="G27" s="33">
        <v>12547</v>
      </c>
      <c r="H27" s="35">
        <v>24037</v>
      </c>
      <c r="I27" s="34">
        <v>4664</v>
      </c>
      <c r="J27" s="33">
        <v>5594</v>
      </c>
      <c r="K27" s="35">
        <v>10258</v>
      </c>
      <c r="L27" s="103">
        <v>71.12789402005694</v>
      </c>
      <c r="M27" s="64">
        <v>69.16377266964335</v>
      </c>
      <c r="N27" s="65">
        <v>70.08893424697477</v>
      </c>
    </row>
    <row r="28" spans="1:14" ht="21" customHeight="1">
      <c r="A28" s="240" t="s">
        <v>69</v>
      </c>
      <c r="B28" s="241"/>
      <c r="C28" s="55">
        <v>7858</v>
      </c>
      <c r="D28" s="56">
        <v>8729</v>
      </c>
      <c r="E28" s="57">
        <v>16587</v>
      </c>
      <c r="F28" s="55">
        <v>5785</v>
      </c>
      <c r="G28" s="56">
        <v>6262</v>
      </c>
      <c r="H28" s="57">
        <v>12047</v>
      </c>
      <c r="I28" s="55">
        <v>2073</v>
      </c>
      <c r="J28" s="56">
        <v>2467</v>
      </c>
      <c r="K28" s="57">
        <v>4540</v>
      </c>
      <c r="L28" s="104">
        <v>73.61924153728684</v>
      </c>
      <c r="M28" s="61">
        <v>71.7378852102188</v>
      </c>
      <c r="N28" s="62">
        <v>72.62916742026889</v>
      </c>
    </row>
    <row r="29" spans="1:14" ht="21" customHeight="1">
      <c r="A29" s="242" t="s">
        <v>70</v>
      </c>
      <c r="B29" s="243"/>
      <c r="C29" s="86">
        <v>4417</v>
      </c>
      <c r="D29" s="87">
        <v>5069</v>
      </c>
      <c r="E29" s="88">
        <v>9486</v>
      </c>
      <c r="F29" s="86">
        <v>3344</v>
      </c>
      <c r="G29" s="87">
        <v>3753</v>
      </c>
      <c r="H29" s="88">
        <v>7097</v>
      </c>
      <c r="I29" s="86">
        <v>1073</v>
      </c>
      <c r="J29" s="87">
        <v>1316</v>
      </c>
      <c r="K29" s="88">
        <v>2389</v>
      </c>
      <c r="L29" s="99">
        <v>75.7074937740548</v>
      </c>
      <c r="M29" s="100">
        <v>74.03827184849082</v>
      </c>
      <c r="N29" s="101">
        <v>74.81551760489143</v>
      </c>
    </row>
    <row r="30" spans="1:14" ht="21" customHeight="1">
      <c r="A30" s="244" t="s">
        <v>71</v>
      </c>
      <c r="B30" s="245"/>
      <c r="C30" s="39">
        <v>3342</v>
      </c>
      <c r="D30" s="40">
        <v>3977</v>
      </c>
      <c r="E30" s="41">
        <v>7319</v>
      </c>
      <c r="F30" s="39">
        <v>2594</v>
      </c>
      <c r="G30" s="40">
        <v>3089</v>
      </c>
      <c r="H30" s="41">
        <v>5683</v>
      </c>
      <c r="I30" s="39">
        <v>748</v>
      </c>
      <c r="J30" s="40">
        <v>888</v>
      </c>
      <c r="K30" s="41">
        <v>1636</v>
      </c>
      <c r="L30" s="102">
        <v>77.61819269898265</v>
      </c>
      <c r="M30" s="45">
        <v>77.67161176766407</v>
      </c>
      <c r="N30" s="46">
        <v>77.64721956551442</v>
      </c>
    </row>
    <row r="31" spans="1:14" ht="21" customHeight="1">
      <c r="A31" s="244" t="s">
        <v>72</v>
      </c>
      <c r="B31" s="245"/>
      <c r="C31" s="39">
        <v>9273</v>
      </c>
      <c r="D31" s="40">
        <v>10725</v>
      </c>
      <c r="E31" s="41">
        <v>19998</v>
      </c>
      <c r="F31" s="39">
        <v>6373</v>
      </c>
      <c r="G31" s="40">
        <v>7680</v>
      </c>
      <c r="H31" s="41">
        <v>14053</v>
      </c>
      <c r="I31" s="39">
        <v>2900</v>
      </c>
      <c r="J31" s="40">
        <v>3045</v>
      </c>
      <c r="K31" s="41">
        <v>5945</v>
      </c>
      <c r="L31" s="102">
        <v>68.7264100075488</v>
      </c>
      <c r="M31" s="45">
        <v>71.60839160839161</v>
      </c>
      <c r="N31" s="46">
        <v>70.27202720272028</v>
      </c>
    </row>
    <row r="32" spans="1:14" ht="21" customHeight="1">
      <c r="A32" s="234" t="s">
        <v>73</v>
      </c>
      <c r="B32" s="235"/>
      <c r="C32" s="39">
        <v>17032</v>
      </c>
      <c r="D32" s="40">
        <v>19771</v>
      </c>
      <c r="E32" s="41">
        <v>36803</v>
      </c>
      <c r="F32" s="39">
        <v>12311</v>
      </c>
      <c r="G32" s="40">
        <v>14522</v>
      </c>
      <c r="H32" s="41">
        <v>26833</v>
      </c>
      <c r="I32" s="39">
        <v>4721</v>
      </c>
      <c r="J32" s="40">
        <v>5249</v>
      </c>
      <c r="K32" s="41">
        <v>9970</v>
      </c>
      <c r="L32" s="102">
        <v>72.28158759981211</v>
      </c>
      <c r="M32" s="45">
        <v>73.45101411157756</v>
      </c>
      <c r="N32" s="46">
        <v>72.90981713447273</v>
      </c>
    </row>
    <row r="33" spans="1:14" ht="21" customHeight="1">
      <c r="A33" s="236" t="s">
        <v>38</v>
      </c>
      <c r="B33" s="237"/>
      <c r="C33" s="55">
        <v>86952</v>
      </c>
      <c r="D33" s="56">
        <v>95683</v>
      </c>
      <c r="E33" s="57">
        <v>182635</v>
      </c>
      <c r="F33" s="55">
        <v>60965</v>
      </c>
      <c r="G33" s="56">
        <v>67370</v>
      </c>
      <c r="H33" s="57">
        <v>128335</v>
      </c>
      <c r="I33" s="55">
        <v>25987</v>
      </c>
      <c r="J33" s="56">
        <v>28313</v>
      </c>
      <c r="K33" s="57">
        <v>54300</v>
      </c>
      <c r="L33" s="60">
        <v>70.11339589658662</v>
      </c>
      <c r="M33" s="61">
        <v>70.40958163937168</v>
      </c>
      <c r="N33" s="62">
        <v>70.26856845621047</v>
      </c>
    </row>
    <row r="34" spans="1:14" ht="21" customHeight="1">
      <c r="A34" s="238" t="s">
        <v>11</v>
      </c>
      <c r="B34" s="239"/>
      <c r="C34" s="34">
        <v>449191</v>
      </c>
      <c r="D34" s="33">
        <v>495904</v>
      </c>
      <c r="E34" s="35">
        <v>945095</v>
      </c>
      <c r="F34" s="34">
        <v>319220</v>
      </c>
      <c r="G34" s="33">
        <v>354027</v>
      </c>
      <c r="H34" s="35">
        <v>673247</v>
      </c>
      <c r="I34" s="34">
        <v>129971</v>
      </c>
      <c r="J34" s="33">
        <v>141877</v>
      </c>
      <c r="K34" s="35">
        <v>271848</v>
      </c>
      <c r="L34" s="63">
        <v>71.06553782244079</v>
      </c>
      <c r="M34" s="64">
        <v>71.39022875395239</v>
      </c>
      <c r="N34" s="65">
        <v>71.23590750136229</v>
      </c>
    </row>
  </sheetData>
  <mergeCells count="34">
    <mergeCell ref="A1:C1"/>
    <mergeCell ref="A4:N4"/>
    <mergeCell ref="A6:B7"/>
    <mergeCell ref="C6:E6"/>
    <mergeCell ref="F6:G6"/>
    <mergeCell ref="I6:J6"/>
    <mergeCell ref="L6:N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2:B32"/>
    <mergeCell ref="A33:B33"/>
    <mergeCell ref="A34:B34"/>
    <mergeCell ref="A28:B28"/>
    <mergeCell ref="A29:B29"/>
    <mergeCell ref="A30:B30"/>
    <mergeCell ref="A31:B31"/>
  </mergeCells>
  <printOptions/>
  <pageMargins left="0.68" right="0.34" top="0.73" bottom="0.3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石川県　地方課</cp:lastModifiedBy>
  <cp:lastPrinted>2005-09-10T04:35:41Z</cp:lastPrinted>
  <dcterms:created xsi:type="dcterms:W3CDTF">1997-01-08T22:48:59Z</dcterms:created>
  <dcterms:modified xsi:type="dcterms:W3CDTF">2005-09-12T07:46:48Z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-1752549752</vt:i4>
  </property>
  <property fmtid="{D5CDD505-2E9C-101B-9397-08002B2CF9AE}" pid="3" name="_EmailSubject">
    <vt:lpwstr/>
  </property>
  <property fmtid="{D5CDD505-2E9C-101B-9397-08002B2CF9AE}" pid="4" name="_AuthorEmail">
    <vt:lpwstr>mannen@ISG01.pref.ishikawa.jp</vt:lpwstr>
  </property>
  <property fmtid="{D5CDD505-2E9C-101B-9397-08002B2CF9AE}" pid="5" name="_AuthorEmailDisplayName">
    <vt:lpwstr>万年 邦佳</vt:lpwstr>
  </property>
</Properties>
</file>