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flsv\2516000_都市計画課\16_生活排水対策室\02_流域管理G\701　指定管理者、包括的委託、行政経営\R07\R0708募集要項（案）\起案\12 梯川仕様書 添付ファイル\"/>
    </mc:Choice>
  </mc:AlternateContent>
  <xr:revisionPtr revIDLastSave="0" documentId="13_ncr:1_{DB865FAD-4916-487B-89AD-84AF00647FBB}" xr6:coauthVersionLast="47" xr6:coauthVersionMax="47" xr10:uidLastSave="{00000000-0000-0000-0000-000000000000}"/>
  <bookViews>
    <workbookView xWindow="-110" yWindow="-110" windowWidth="19420" windowHeight="10420" firstSheet="2" activeTab="2" xr2:uid="{00000000-000D-0000-FFFF-FFFF00000000}"/>
  </bookViews>
  <sheets>
    <sheet name="更新計画" sheetId="2" state="hidden" r:id="rId1"/>
    <sheet name="更新計画用台帳(原本)" sheetId="1" state="hidden" r:id="rId2"/>
    <sheet name="犀川 " sheetId="9" r:id="rId3"/>
    <sheet name="旧犀川" sheetId="4" state="hidden" r:id="rId4"/>
    <sheet name="旧梯川" sheetId="5" state="hidden" r:id="rId5"/>
    <sheet name="梯川 " sheetId="10" r:id="rId6"/>
    <sheet name="旧大聖寺川" sheetId="6" state="hidden" r:id="rId7"/>
    <sheet name="健全度表" sheetId="3" state="hidden" r:id="rId8"/>
    <sheet name="重要度別健全度" sheetId="7" state="hidden" r:id="rId9"/>
    <sheet name="細分類code" sheetId="17" r:id="rId10"/>
  </sheets>
  <definedNames>
    <definedName name="_xlnm._FilterDatabase" localSheetId="3" hidden="1">旧犀川!$A$2:$AB$259</definedName>
    <definedName name="_xlnm._FilterDatabase" localSheetId="6" hidden="1">旧大聖寺川!$A$2:$AB$286</definedName>
    <definedName name="_xlnm._FilterDatabase" localSheetId="4" hidden="1">旧梯川!$A$2:$AB$225</definedName>
    <definedName name="_xlnm._FilterDatabase" localSheetId="1" hidden="1">'更新計画用台帳(原本)'!$A$3:$X$756</definedName>
    <definedName name="_xlnm._FilterDatabase" localSheetId="2" hidden="1">'犀川 '!$A$2:$AC$272</definedName>
    <definedName name="_xlnm._FilterDatabase" localSheetId="5" hidden="1">'梯川 '!$A$2:$AC$238</definedName>
    <definedName name="_xlnm.Criteria" localSheetId="5">'梯川 '!$A$1:$AC$2</definedName>
    <definedName name="_xlnm.Print_Area" localSheetId="3">旧犀川!$B$1:$AB$259</definedName>
    <definedName name="_xlnm.Print_Area" localSheetId="6">旧大聖寺川!$A$1:$AB$286</definedName>
    <definedName name="_xlnm.Print_Area" localSheetId="4">旧梯川!$A$1:$AB$225</definedName>
    <definedName name="_xlnm.Print_Area" localSheetId="1">'更新計画用台帳(原本)'!$A$1:$W$756</definedName>
    <definedName name="_xlnm.Print_Area" localSheetId="2">'犀川 '!$C$1:$AC$273</definedName>
    <definedName name="_xlnm.Print_Area" localSheetId="9">細分類code!$A$1:$D$25</definedName>
    <definedName name="_xlnm.Print_Area" localSheetId="5">'梯川 '!$C$1:$AC$239</definedName>
    <definedName name="_xlnm.Print_Titles" localSheetId="3">旧犀川!$1:$2</definedName>
    <definedName name="_xlnm.Print_Titles" localSheetId="6">旧大聖寺川!$1:$2</definedName>
    <definedName name="_xlnm.Print_Titles" localSheetId="4">旧梯川!$1:$2</definedName>
    <definedName name="_xlnm.Print_Titles" localSheetId="1">'更新計画用台帳(原本)'!$2:$3</definedName>
    <definedName name="_xlnm.Print_Titles" localSheetId="2">'犀川 '!$1:$2</definedName>
    <definedName name="_xlnm.Print_Titles" localSheetId="5">'梯川 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72" i="9" l="1"/>
  <c r="R209" i="9"/>
  <c r="O209" i="9"/>
  <c r="R210" i="9"/>
  <c r="T210" i="9" s="1"/>
  <c r="O210" i="9"/>
  <c r="R206" i="9"/>
  <c r="T206" i="9" s="1"/>
  <c r="O206" i="9"/>
  <c r="R198" i="10"/>
  <c r="T198" i="10" s="1"/>
  <c r="O198" i="10"/>
  <c r="R185" i="10"/>
  <c r="T185" i="10" s="1"/>
  <c r="O185" i="10"/>
  <c r="R171" i="10"/>
  <c r="O171" i="10"/>
  <c r="R263" i="9"/>
  <c r="S263" i="9" s="1"/>
  <c r="T263" i="9" s="1"/>
  <c r="O263" i="9"/>
  <c r="R254" i="9"/>
  <c r="S254" i="9" s="1"/>
  <c r="T254" i="9" s="1"/>
  <c r="O254" i="9"/>
  <c r="O172" i="9"/>
  <c r="X172" i="9" s="1"/>
  <c r="Y172" i="9" s="1"/>
  <c r="R245" i="9"/>
  <c r="S245" i="9" s="1"/>
  <c r="T245" i="9" s="1"/>
  <c r="O245" i="9"/>
  <c r="X198" i="10" l="1"/>
  <c r="Y198" i="10" s="1"/>
  <c r="X254" i="9"/>
  <c r="Y254" i="9" s="1"/>
  <c r="X209" i="9"/>
  <c r="Y209" i="9" s="1"/>
  <c r="S209" i="9"/>
  <c r="T209" i="9" s="1"/>
  <c r="X210" i="9"/>
  <c r="Y210" i="9" s="1"/>
  <c r="S210" i="9"/>
  <c r="X206" i="9"/>
  <c r="Y206" i="9" s="1"/>
  <c r="S206" i="9"/>
  <c r="S198" i="10"/>
  <c r="X185" i="10"/>
  <c r="Y185" i="10" s="1"/>
  <c r="S185" i="10"/>
  <c r="X171" i="10"/>
  <c r="Y171" i="10" s="1"/>
  <c r="S171" i="10"/>
  <c r="T171" i="10" s="1"/>
  <c r="X263" i="9"/>
  <c r="Y263" i="9" s="1"/>
  <c r="X245" i="9"/>
  <c r="Y245" i="9" s="1"/>
  <c r="R208" i="9"/>
  <c r="S208" i="9" s="1"/>
  <c r="T208" i="9" s="1"/>
  <c r="R266" i="9"/>
  <c r="S266" i="9" s="1"/>
  <c r="T266" i="9" s="1"/>
  <c r="R211" i="9"/>
  <c r="S211" i="9" s="1"/>
  <c r="T211" i="9" s="1"/>
  <c r="R168" i="9"/>
  <c r="S168" i="9" s="1"/>
  <c r="T168" i="9" s="1"/>
  <c r="R198" i="9"/>
  <c r="S198" i="9" s="1"/>
  <c r="T198" i="9" s="1"/>
  <c r="R215" i="9"/>
  <c r="S215" i="9" s="1"/>
  <c r="T215" i="9" s="1"/>
  <c r="R205" i="10"/>
  <c r="S205" i="10" s="1"/>
  <c r="T205" i="10" s="1"/>
  <c r="R224" i="10"/>
  <c r="S224" i="10" s="1"/>
  <c r="T224" i="10" s="1"/>
  <c r="O208" i="9"/>
  <c r="O266" i="9"/>
  <c r="O211" i="9"/>
  <c r="O168" i="9"/>
  <c r="O198" i="9"/>
  <c r="O215" i="9"/>
  <c r="O205" i="10"/>
  <c r="O224" i="10"/>
  <c r="R199" i="10" l="1"/>
  <c r="S199" i="10" s="1"/>
  <c r="T199" i="10" s="1"/>
  <c r="O199" i="10"/>
  <c r="R193" i="10"/>
  <c r="S193" i="10" s="1"/>
  <c r="T193" i="10" s="1"/>
  <c r="O193" i="10"/>
  <c r="R227" i="10" l="1"/>
  <c r="O227" i="10"/>
  <c r="R230" i="10"/>
  <c r="S230" i="10" s="1"/>
  <c r="O230" i="10"/>
  <c r="R229" i="10"/>
  <c r="O229" i="10"/>
  <c r="R228" i="10"/>
  <c r="S228" i="10" s="1"/>
  <c r="O228" i="10"/>
  <c r="R165" i="10"/>
  <c r="S165" i="10" s="1"/>
  <c r="T165" i="10" s="1"/>
  <c r="O165" i="10"/>
  <c r="R164" i="10"/>
  <c r="S164" i="10" s="1"/>
  <c r="T164" i="10" s="1"/>
  <c r="O164" i="10"/>
  <c r="T228" i="10" l="1"/>
  <c r="S229" i="10"/>
  <c r="T229" i="10" s="1"/>
  <c r="T230" i="10"/>
  <c r="S227" i="10"/>
  <c r="T227" i="10" s="1"/>
  <c r="R201" i="10" l="1"/>
  <c r="S201" i="10" s="1"/>
  <c r="T201" i="10" s="1"/>
  <c r="O201" i="10"/>
  <c r="R200" i="10"/>
  <c r="S200" i="10" s="1"/>
  <c r="T200" i="10" s="1"/>
  <c r="O200" i="10"/>
  <c r="X200" i="10" l="1"/>
  <c r="Y200" i="10" s="1"/>
  <c r="X201" i="10"/>
  <c r="Y201" i="10" s="1"/>
  <c r="R163" i="9"/>
  <c r="S163" i="9" s="1"/>
  <c r="T163" i="9" s="1"/>
  <c r="O163" i="9"/>
  <c r="R242" i="9"/>
  <c r="S242" i="9" s="1"/>
  <c r="T242" i="9" s="1"/>
  <c r="O242" i="9"/>
  <c r="R259" i="9"/>
  <c r="S259" i="9" s="1"/>
  <c r="T259" i="9" s="1"/>
  <c r="O259" i="9"/>
  <c r="X163" i="9" l="1"/>
  <c r="Y163" i="9" s="1"/>
  <c r="X242" i="9"/>
  <c r="Y242" i="9" s="1"/>
  <c r="X259" i="9"/>
  <c r="Y259" i="9" s="1"/>
  <c r="R262" i="9" l="1"/>
  <c r="S262" i="9" s="1"/>
  <c r="T262" i="9" s="1"/>
  <c r="O262" i="9"/>
  <c r="X262" i="9" l="1"/>
  <c r="Y262" i="9" s="1"/>
  <c r="R226" i="10" l="1"/>
  <c r="S226" i="10" s="1"/>
  <c r="T226" i="10" s="1"/>
  <c r="O226" i="10"/>
  <c r="X226" i="10" l="1"/>
  <c r="Y226" i="10" s="1"/>
  <c r="O176" i="10" l="1"/>
  <c r="R162" i="9" l="1"/>
  <c r="S162" i="9" s="1"/>
  <c r="T162" i="9" s="1"/>
  <c r="O162" i="9"/>
  <c r="X162" i="9" l="1"/>
  <c r="Y162" i="9" s="1"/>
  <c r="O225" i="10"/>
  <c r="O260" i="9"/>
  <c r="R199" i="9" l="1"/>
  <c r="O199" i="9"/>
  <c r="X199" i="9" l="1"/>
  <c r="Y199" i="9" s="1"/>
  <c r="S199" i="9"/>
  <c r="T199" i="9"/>
  <c r="R180" i="9" l="1"/>
  <c r="O180" i="9"/>
  <c r="R169" i="9"/>
  <c r="T169" i="9" s="1"/>
  <c r="O169" i="9"/>
  <c r="S169" i="9" l="1"/>
  <c r="X180" i="9"/>
  <c r="Y180" i="9" s="1"/>
  <c r="S180" i="9"/>
  <c r="T180" i="9"/>
  <c r="X169" i="9"/>
  <c r="Y169" i="9" s="1"/>
  <c r="R225" i="10" l="1"/>
  <c r="S225" i="10" s="1"/>
  <c r="T225" i="10" s="1"/>
  <c r="R261" i="9"/>
  <c r="X261" i="9" s="1"/>
  <c r="Y261" i="9" s="1"/>
  <c r="R260" i="9"/>
  <c r="X225" i="10" l="1"/>
  <c r="Y225" i="10" s="1"/>
  <c r="S261" i="9"/>
  <c r="T261" i="9" s="1"/>
  <c r="X260" i="9"/>
  <c r="Y260" i="9" s="1"/>
  <c r="S260" i="9"/>
  <c r="T260" i="9" s="1"/>
  <c r="R166" i="10"/>
  <c r="T166" i="10" s="1"/>
  <c r="O166" i="10"/>
  <c r="R233" i="9"/>
  <c r="T233" i="9" s="1"/>
  <c r="O233" i="9"/>
  <c r="R218" i="9"/>
  <c r="O218" i="9"/>
  <c r="X233" i="9" l="1"/>
  <c r="Y233" i="9" s="1"/>
  <c r="X166" i="10"/>
  <c r="Y166" i="10" s="1"/>
  <c r="S166" i="10"/>
  <c r="S233" i="9"/>
  <c r="X218" i="9"/>
  <c r="Y218" i="9" s="1"/>
  <c r="S218" i="9"/>
  <c r="T218" i="9" s="1"/>
  <c r="R197" i="10" l="1"/>
  <c r="T197" i="10" s="1"/>
  <c r="O197" i="10"/>
  <c r="R184" i="10"/>
  <c r="T184" i="10" s="1"/>
  <c r="O184" i="10"/>
  <c r="R234" i="9"/>
  <c r="T234" i="9" s="1"/>
  <c r="O234" i="9"/>
  <c r="R221" i="9"/>
  <c r="S221" i="9" s="1"/>
  <c r="T221" i="9" s="1"/>
  <c r="O221" i="9"/>
  <c r="R225" i="9"/>
  <c r="T225" i="9" s="1"/>
  <c r="O225" i="9"/>
  <c r="X221" i="9" l="1"/>
  <c r="Y221" i="9" s="1"/>
  <c r="X225" i="9"/>
  <c r="Y225" i="9" s="1"/>
  <c r="S234" i="9"/>
  <c r="S225" i="9"/>
  <c r="X234" i="9"/>
  <c r="Y234" i="9" s="1"/>
  <c r="S197" i="10"/>
  <c r="X197" i="10"/>
  <c r="Y197" i="10" s="1"/>
  <c r="S184" i="10"/>
  <c r="X184" i="10"/>
  <c r="Y184" i="10" s="1"/>
  <c r="R165" i="9"/>
  <c r="T165" i="9" s="1"/>
  <c r="O165" i="9"/>
  <c r="O195" i="9"/>
  <c r="S165" i="9" l="1"/>
  <c r="X165" i="9"/>
  <c r="Y165" i="9" s="1"/>
  <c r="R222" i="10" l="1"/>
  <c r="S222" i="10" s="1"/>
  <c r="T222" i="10" s="1"/>
  <c r="O222" i="10"/>
  <c r="R214" i="10"/>
  <c r="O214" i="10"/>
  <c r="R154" i="10"/>
  <c r="S154" i="10" s="1"/>
  <c r="T154" i="10" s="1"/>
  <c r="O154" i="10"/>
  <c r="R195" i="9"/>
  <c r="T195" i="9" s="1"/>
  <c r="R224" i="9"/>
  <c r="T224" i="9" s="1"/>
  <c r="O224" i="9"/>
  <c r="M193" i="9"/>
  <c r="R193" i="9"/>
  <c r="T193" i="9" s="1"/>
  <c r="O193" i="9"/>
  <c r="R177" i="9"/>
  <c r="S177" i="9" s="1"/>
  <c r="T177" i="9" s="1"/>
  <c r="O177" i="9"/>
  <c r="R229" i="9"/>
  <c r="T229" i="9" s="1"/>
  <c r="O229" i="9"/>
  <c r="X177" i="9" l="1"/>
  <c r="Y177" i="9" s="1"/>
  <c r="X224" i="9"/>
  <c r="Y224" i="9" s="1"/>
  <c r="S224" i="9"/>
  <c r="X229" i="9"/>
  <c r="Y229" i="9" s="1"/>
  <c r="S229" i="9"/>
  <c r="X154" i="10"/>
  <c r="Y154" i="10" s="1"/>
  <c r="X222" i="10"/>
  <c r="Y222" i="10" s="1"/>
  <c r="S195" i="9"/>
  <c r="X195" i="9"/>
  <c r="Y195" i="9" s="1"/>
  <c r="X214" i="10"/>
  <c r="Y214" i="10" s="1"/>
  <c r="S214" i="10"/>
  <c r="T214" i="10" s="1"/>
  <c r="S193" i="9"/>
  <c r="X193" i="9"/>
  <c r="Y193" i="9" s="1"/>
  <c r="R149" i="10" l="1"/>
  <c r="O149" i="10"/>
  <c r="X149" i="10" l="1"/>
  <c r="Y149" i="10" s="1"/>
  <c r="S149" i="10"/>
  <c r="T149" i="10" s="1"/>
  <c r="O196" i="10"/>
  <c r="R196" i="10"/>
  <c r="S196" i="10" s="1"/>
  <c r="T196" i="10" s="1"/>
  <c r="O255" i="9"/>
  <c r="R255" i="9"/>
  <c r="S255" i="9" s="1"/>
  <c r="T255" i="9" s="1"/>
  <c r="O244" i="9"/>
  <c r="R244" i="9"/>
  <c r="S244" i="9" s="1"/>
  <c r="T244" i="9" s="1"/>
  <c r="X196" i="10" l="1"/>
  <c r="Y196" i="10" s="1"/>
  <c r="X255" i="9"/>
  <c r="Y255" i="9" s="1"/>
  <c r="X244" i="9"/>
  <c r="Y244" i="9" s="1"/>
  <c r="R179" i="10" l="1"/>
  <c r="S179" i="10" s="1"/>
  <c r="T179" i="10" s="1"/>
  <c r="O179" i="10"/>
  <c r="O160" i="10"/>
  <c r="R160" i="10"/>
  <c r="S160" i="10" s="1"/>
  <c r="O167" i="10"/>
  <c r="R167" i="10"/>
  <c r="S167" i="10" s="1"/>
  <c r="O168" i="10"/>
  <c r="R168" i="10"/>
  <c r="S168" i="10" s="1"/>
  <c r="O194" i="9"/>
  <c r="R194" i="9"/>
  <c r="S194" i="9" s="1"/>
  <c r="R205" i="9"/>
  <c r="S205" i="9" s="1"/>
  <c r="O205" i="9"/>
  <c r="T167" i="10" l="1"/>
  <c r="T168" i="10"/>
  <c r="X179" i="10"/>
  <c r="Y179" i="10" s="1"/>
  <c r="T160" i="10"/>
  <c r="X160" i="10"/>
  <c r="Y160" i="10" s="1"/>
  <c r="X168" i="10"/>
  <c r="Y168" i="10" s="1"/>
  <c r="X167" i="10"/>
  <c r="Y167" i="10" s="1"/>
  <c r="T194" i="9"/>
  <c r="X194" i="9"/>
  <c r="Y194" i="9" s="1"/>
  <c r="T205" i="9"/>
  <c r="X205" i="9"/>
  <c r="Y205" i="9" s="1"/>
  <c r="R186" i="10"/>
  <c r="S186" i="10" s="1"/>
  <c r="R182" i="10"/>
  <c r="S182" i="10" s="1"/>
  <c r="R192" i="10"/>
  <c r="O192" i="10"/>
  <c r="R204" i="10"/>
  <c r="O204" i="10"/>
  <c r="X192" i="10" l="1"/>
  <c r="Y192" i="10" s="1"/>
  <c r="S192" i="10"/>
  <c r="T192" i="10" s="1"/>
  <c r="X204" i="10"/>
  <c r="Y204" i="10" s="1"/>
  <c r="S204" i="10"/>
  <c r="T204" i="10" s="1"/>
  <c r="R228" i="9"/>
  <c r="S228" i="9" s="1"/>
  <c r="T228" i="9" s="1"/>
  <c r="O228" i="9"/>
  <c r="R239" i="9"/>
  <c r="S239" i="9" s="1"/>
  <c r="T239" i="9" s="1"/>
  <c r="O239" i="9"/>
  <c r="R188" i="9"/>
  <c r="T188" i="9" s="1"/>
  <c r="O188" i="9"/>
  <c r="R182" i="9"/>
  <c r="T182" i="9" s="1"/>
  <c r="O182" i="9"/>
  <c r="R184" i="9"/>
  <c r="T184" i="9" s="1"/>
  <c r="O184" i="9"/>
  <c r="X182" i="9" l="1"/>
  <c r="Y182" i="9" s="1"/>
  <c r="S182" i="9"/>
  <c r="X228" i="9"/>
  <c r="Y228" i="9" s="1"/>
  <c r="X239" i="9"/>
  <c r="Y239" i="9" s="1"/>
  <c r="X184" i="9"/>
  <c r="Y184" i="9" s="1"/>
  <c r="S184" i="9"/>
  <c r="X188" i="9"/>
  <c r="Y188" i="9" s="1"/>
  <c r="S188" i="9"/>
  <c r="R236" i="10" l="1"/>
  <c r="S236" i="10" s="1"/>
  <c r="T236" i="10" s="1"/>
  <c r="O236" i="10"/>
  <c r="R235" i="10"/>
  <c r="S235" i="10" s="1"/>
  <c r="T235" i="10" s="1"/>
  <c r="O235" i="10"/>
  <c r="R234" i="10"/>
  <c r="S234" i="10" s="1"/>
  <c r="T234" i="10" s="1"/>
  <c r="O234" i="10"/>
  <c r="R233" i="10"/>
  <c r="S233" i="10" s="1"/>
  <c r="T233" i="10" s="1"/>
  <c r="O233" i="10"/>
  <c r="R232" i="10"/>
  <c r="S232" i="10" s="1"/>
  <c r="T232" i="10" s="1"/>
  <c r="O232" i="10"/>
  <c r="R231" i="10"/>
  <c r="S231" i="10" s="1"/>
  <c r="T231" i="10" s="1"/>
  <c r="O231" i="10"/>
  <c r="R223" i="10"/>
  <c r="S223" i="10" s="1"/>
  <c r="T223" i="10" s="1"/>
  <c r="O223" i="10"/>
  <c r="R221" i="10"/>
  <c r="S221" i="10" s="1"/>
  <c r="T221" i="10" s="1"/>
  <c r="O221" i="10"/>
  <c r="R220" i="10"/>
  <c r="T220" i="10" s="1"/>
  <c r="O220" i="10"/>
  <c r="R219" i="10"/>
  <c r="S219" i="10" s="1"/>
  <c r="T219" i="10" s="1"/>
  <c r="O219" i="10"/>
  <c r="R218" i="10"/>
  <c r="S218" i="10" s="1"/>
  <c r="T218" i="10" s="1"/>
  <c r="O218" i="10"/>
  <c r="R217" i="10"/>
  <c r="S217" i="10" s="1"/>
  <c r="T217" i="10" s="1"/>
  <c r="O217" i="10"/>
  <c r="R216" i="10"/>
  <c r="S216" i="10" s="1"/>
  <c r="T216" i="10" s="1"/>
  <c r="O216" i="10"/>
  <c r="R215" i="10"/>
  <c r="S215" i="10" s="1"/>
  <c r="T215" i="10" s="1"/>
  <c r="O215" i="10"/>
  <c r="R213" i="10"/>
  <c r="S213" i="10" s="1"/>
  <c r="T213" i="10" s="1"/>
  <c r="O213" i="10"/>
  <c r="R212" i="10"/>
  <c r="S212" i="10" s="1"/>
  <c r="T212" i="10" s="1"/>
  <c r="O212" i="10"/>
  <c r="R211" i="10"/>
  <c r="S211" i="10" s="1"/>
  <c r="T211" i="10" s="1"/>
  <c r="O211" i="10"/>
  <c r="R210" i="10"/>
  <c r="S210" i="10" s="1"/>
  <c r="T210" i="10" s="1"/>
  <c r="O210" i="10"/>
  <c r="R209" i="10"/>
  <c r="S209" i="10" s="1"/>
  <c r="T209" i="10" s="1"/>
  <c r="O209" i="10"/>
  <c r="R207" i="10"/>
  <c r="T207" i="10" s="1"/>
  <c r="O207" i="10"/>
  <c r="R206" i="10"/>
  <c r="T206" i="10" s="1"/>
  <c r="O206" i="10"/>
  <c r="R203" i="10"/>
  <c r="S203" i="10" s="1"/>
  <c r="T203" i="10" s="1"/>
  <c r="O203" i="10"/>
  <c r="R202" i="10"/>
  <c r="S202" i="10" s="1"/>
  <c r="T202" i="10" s="1"/>
  <c r="O202" i="10"/>
  <c r="R195" i="10"/>
  <c r="T195" i="10" s="1"/>
  <c r="O195" i="10"/>
  <c r="R194" i="10"/>
  <c r="T194" i="10" s="1"/>
  <c r="O194" i="10"/>
  <c r="R181" i="10"/>
  <c r="T181" i="10" s="1"/>
  <c r="O181" i="10"/>
  <c r="R191" i="10"/>
  <c r="S191" i="10" s="1"/>
  <c r="T191" i="10" s="1"/>
  <c r="O191" i="10"/>
  <c r="R190" i="10"/>
  <c r="S190" i="10" s="1"/>
  <c r="T190" i="10" s="1"/>
  <c r="O190" i="10"/>
  <c r="R189" i="10"/>
  <c r="S189" i="10" s="1"/>
  <c r="T189" i="10" s="1"/>
  <c r="O189" i="10"/>
  <c r="R188" i="10"/>
  <c r="S188" i="10" s="1"/>
  <c r="T188" i="10" s="1"/>
  <c r="O188" i="10"/>
  <c r="R187" i="10"/>
  <c r="O187" i="10"/>
  <c r="R177" i="10"/>
  <c r="O177" i="10"/>
  <c r="R183" i="10"/>
  <c r="O183" i="10"/>
  <c r="R180" i="10"/>
  <c r="O180" i="10"/>
  <c r="R178" i="10"/>
  <c r="O178" i="10"/>
  <c r="R175" i="10"/>
  <c r="O175" i="10"/>
  <c r="R174" i="10"/>
  <c r="O174" i="10"/>
  <c r="R173" i="10"/>
  <c r="O173" i="10"/>
  <c r="R172" i="10"/>
  <c r="O172" i="10"/>
  <c r="R169" i="10"/>
  <c r="O169" i="10"/>
  <c r="R170" i="10"/>
  <c r="O170" i="10"/>
  <c r="R163" i="10"/>
  <c r="O163" i="10"/>
  <c r="R162" i="10"/>
  <c r="O162" i="10"/>
  <c r="R161" i="10"/>
  <c r="O161" i="10"/>
  <c r="R159" i="10"/>
  <c r="O159" i="10"/>
  <c r="R158" i="10"/>
  <c r="O158" i="10"/>
  <c r="R157" i="10"/>
  <c r="O157" i="10"/>
  <c r="R156" i="10"/>
  <c r="O156" i="10"/>
  <c r="R155" i="10"/>
  <c r="O155" i="10"/>
  <c r="R153" i="10"/>
  <c r="O153" i="10"/>
  <c r="R152" i="10"/>
  <c r="O152" i="10"/>
  <c r="R151" i="10"/>
  <c r="O151" i="10"/>
  <c r="R150" i="10"/>
  <c r="O150" i="10"/>
  <c r="R148" i="10"/>
  <c r="O148" i="10"/>
  <c r="R147" i="10"/>
  <c r="O147" i="10"/>
  <c r="R82" i="10"/>
  <c r="O82" i="10"/>
  <c r="R81" i="10"/>
  <c r="O81" i="10"/>
  <c r="R80" i="10"/>
  <c r="O80" i="10"/>
  <c r="R79" i="10"/>
  <c r="O79" i="10"/>
  <c r="R78" i="10"/>
  <c r="O78" i="10"/>
  <c r="R77" i="10"/>
  <c r="O77" i="10"/>
  <c r="R76" i="10"/>
  <c r="O76" i="10"/>
  <c r="R75" i="10"/>
  <c r="O75" i="10"/>
  <c r="R69" i="10"/>
  <c r="O69" i="10"/>
  <c r="R68" i="10"/>
  <c r="O68" i="10"/>
  <c r="R67" i="10"/>
  <c r="O67" i="10"/>
  <c r="R66" i="10"/>
  <c r="O66" i="10"/>
  <c r="R65" i="10"/>
  <c r="O65" i="10"/>
  <c r="R64" i="10"/>
  <c r="O64" i="10"/>
  <c r="R146" i="10"/>
  <c r="O146" i="10"/>
  <c r="R145" i="10"/>
  <c r="O145" i="10"/>
  <c r="R144" i="10"/>
  <c r="O144" i="10"/>
  <c r="R143" i="10"/>
  <c r="O143" i="10"/>
  <c r="R142" i="10"/>
  <c r="O142" i="10"/>
  <c r="R141" i="10"/>
  <c r="O141" i="10"/>
  <c r="R140" i="10"/>
  <c r="O140" i="10"/>
  <c r="R139" i="10"/>
  <c r="O139" i="10"/>
  <c r="R138" i="10"/>
  <c r="O138" i="10"/>
  <c r="R137" i="10"/>
  <c r="O137" i="10"/>
  <c r="R136" i="10"/>
  <c r="O136" i="10"/>
  <c r="R135" i="10"/>
  <c r="O135" i="10"/>
  <c r="R134" i="10"/>
  <c r="O134" i="10"/>
  <c r="R133" i="10"/>
  <c r="O133" i="10"/>
  <c r="R132" i="10"/>
  <c r="O132" i="10"/>
  <c r="R131" i="10"/>
  <c r="O131" i="10"/>
  <c r="R130" i="10"/>
  <c r="O130" i="10"/>
  <c r="R129" i="10"/>
  <c r="O129" i="10"/>
  <c r="R128" i="10"/>
  <c r="O128" i="10"/>
  <c r="R127" i="10"/>
  <c r="O127" i="10"/>
  <c r="R126" i="10"/>
  <c r="O126" i="10"/>
  <c r="R125" i="10"/>
  <c r="O125" i="10"/>
  <c r="R124" i="10"/>
  <c r="O124" i="10"/>
  <c r="R123" i="10"/>
  <c r="O123" i="10"/>
  <c r="R122" i="10"/>
  <c r="O122" i="10"/>
  <c r="R121" i="10"/>
  <c r="O121" i="10"/>
  <c r="R120" i="10"/>
  <c r="O120" i="10"/>
  <c r="R119" i="10"/>
  <c r="O119" i="10"/>
  <c r="R118" i="10"/>
  <c r="O118" i="10"/>
  <c r="R117" i="10"/>
  <c r="O117" i="10"/>
  <c r="R116" i="10"/>
  <c r="O116" i="10"/>
  <c r="R115" i="10"/>
  <c r="O115" i="10"/>
  <c r="R114" i="10"/>
  <c r="O114" i="10"/>
  <c r="R113" i="10"/>
  <c r="O113" i="10"/>
  <c r="R112" i="10"/>
  <c r="O112" i="10"/>
  <c r="R111" i="10"/>
  <c r="O111" i="10"/>
  <c r="R110" i="10"/>
  <c r="O110" i="10"/>
  <c r="R109" i="10"/>
  <c r="O109" i="10"/>
  <c r="R108" i="10"/>
  <c r="O108" i="10"/>
  <c r="R107" i="10"/>
  <c r="O107" i="10"/>
  <c r="R106" i="10"/>
  <c r="O106" i="10"/>
  <c r="R105" i="10"/>
  <c r="O105" i="10"/>
  <c r="R104" i="10"/>
  <c r="O104" i="10"/>
  <c r="R103" i="10"/>
  <c r="O103" i="10"/>
  <c r="R102" i="10"/>
  <c r="O102" i="10"/>
  <c r="R101" i="10"/>
  <c r="O101" i="10"/>
  <c r="R100" i="10"/>
  <c r="O100" i="10"/>
  <c r="R99" i="10"/>
  <c r="O99" i="10"/>
  <c r="R98" i="10"/>
  <c r="O98" i="10"/>
  <c r="R97" i="10"/>
  <c r="O97" i="10"/>
  <c r="R96" i="10"/>
  <c r="O96" i="10"/>
  <c r="R95" i="10"/>
  <c r="O95" i="10"/>
  <c r="R94" i="10"/>
  <c r="O94" i="10"/>
  <c r="R93" i="10"/>
  <c r="O93" i="10"/>
  <c r="R92" i="10"/>
  <c r="O92" i="10"/>
  <c r="R91" i="10"/>
  <c r="O91" i="10"/>
  <c r="R90" i="10"/>
  <c r="O90" i="10"/>
  <c r="R89" i="10"/>
  <c r="O89" i="10"/>
  <c r="R88" i="10"/>
  <c r="O88" i="10"/>
  <c r="R87" i="10"/>
  <c r="O87" i="10"/>
  <c r="R86" i="10"/>
  <c r="O86" i="10"/>
  <c r="R85" i="10"/>
  <c r="O85" i="10"/>
  <c r="R84" i="10"/>
  <c r="O84" i="10"/>
  <c r="R83" i="10"/>
  <c r="O83" i="10"/>
  <c r="R74" i="10"/>
  <c r="O74" i="10"/>
  <c r="R73" i="10"/>
  <c r="O73" i="10"/>
  <c r="R72" i="10"/>
  <c r="O72" i="10"/>
  <c r="R71" i="10"/>
  <c r="O71" i="10"/>
  <c r="R70" i="10"/>
  <c r="O70" i="10"/>
  <c r="R63" i="10"/>
  <c r="O63" i="10"/>
  <c r="R61" i="10"/>
  <c r="O61" i="10"/>
  <c r="R62" i="10"/>
  <c r="O62" i="10"/>
  <c r="R60" i="10"/>
  <c r="O60" i="10"/>
  <c r="R59" i="10"/>
  <c r="O59" i="10"/>
  <c r="R58" i="10"/>
  <c r="O58" i="10"/>
  <c r="R57" i="10"/>
  <c r="O57" i="10"/>
  <c r="R56" i="10"/>
  <c r="O56" i="10"/>
  <c r="R55" i="10"/>
  <c r="O55" i="10"/>
  <c r="R53" i="10"/>
  <c r="O53" i="10"/>
  <c r="R52" i="10"/>
  <c r="O52" i="10"/>
  <c r="R54" i="10"/>
  <c r="O54" i="10"/>
  <c r="R15" i="10"/>
  <c r="O15" i="10"/>
  <c r="R51" i="10"/>
  <c r="O51" i="10"/>
  <c r="R50" i="10"/>
  <c r="O50" i="10"/>
  <c r="R49" i="10"/>
  <c r="O49" i="10"/>
  <c r="R48" i="10"/>
  <c r="O48" i="10"/>
  <c r="R47" i="10"/>
  <c r="O47" i="10"/>
  <c r="R46" i="10"/>
  <c r="O46" i="10"/>
  <c r="R45" i="10"/>
  <c r="O45" i="10"/>
  <c r="R44" i="10"/>
  <c r="O44" i="10"/>
  <c r="R43" i="10"/>
  <c r="O43" i="10"/>
  <c r="R42" i="10"/>
  <c r="O42" i="10"/>
  <c r="R19" i="10"/>
  <c r="O19" i="10"/>
  <c r="R18" i="10"/>
  <c r="O18" i="10"/>
  <c r="R41" i="10"/>
  <c r="O41" i="10"/>
  <c r="R40" i="10"/>
  <c r="O40" i="10"/>
  <c r="R39" i="10"/>
  <c r="O39" i="10"/>
  <c r="R38" i="10"/>
  <c r="O38" i="10"/>
  <c r="R37" i="10"/>
  <c r="O37" i="10"/>
  <c r="R36" i="10"/>
  <c r="O36" i="10"/>
  <c r="R35" i="10"/>
  <c r="O35" i="10"/>
  <c r="R34" i="10"/>
  <c r="O34" i="10"/>
  <c r="R33" i="10"/>
  <c r="O33" i="10"/>
  <c r="R32" i="10"/>
  <c r="O32" i="10"/>
  <c r="R31" i="10"/>
  <c r="O31" i="10"/>
  <c r="R30" i="10"/>
  <c r="O30" i="10"/>
  <c r="R29" i="10"/>
  <c r="O29" i="10"/>
  <c r="R28" i="10"/>
  <c r="O28" i="10"/>
  <c r="R27" i="10"/>
  <c r="O27" i="10"/>
  <c r="R26" i="10"/>
  <c r="O26" i="10"/>
  <c r="R25" i="10"/>
  <c r="O25" i="10"/>
  <c r="R24" i="10"/>
  <c r="O24" i="10"/>
  <c r="R23" i="10"/>
  <c r="O23" i="10"/>
  <c r="R22" i="10"/>
  <c r="O22" i="10"/>
  <c r="R21" i="10"/>
  <c r="O21" i="10"/>
  <c r="R20" i="10"/>
  <c r="O20" i="10"/>
  <c r="R17" i="10"/>
  <c r="O17" i="10"/>
  <c r="R16" i="10"/>
  <c r="O16" i="10"/>
  <c r="R14" i="10"/>
  <c r="O14" i="10"/>
  <c r="R13" i="10"/>
  <c r="O13" i="10"/>
  <c r="R12" i="10"/>
  <c r="O12" i="10"/>
  <c r="R11" i="10"/>
  <c r="O11" i="10"/>
  <c r="R10" i="10"/>
  <c r="O10" i="10"/>
  <c r="R9" i="10"/>
  <c r="O9" i="10"/>
  <c r="R8" i="10"/>
  <c r="O8" i="10"/>
  <c r="R7" i="10"/>
  <c r="O7" i="10"/>
  <c r="R6" i="10"/>
  <c r="O6" i="10"/>
  <c r="R5" i="10"/>
  <c r="O5" i="10"/>
  <c r="R4" i="10"/>
  <c r="O4" i="10"/>
  <c r="R3" i="10"/>
  <c r="O3" i="10"/>
  <c r="X209" i="10" l="1"/>
  <c r="Y209" i="10" s="1"/>
  <c r="X190" i="10"/>
  <c r="Y190" i="10" s="1"/>
  <c r="X215" i="10"/>
  <c r="Y215" i="10" s="1"/>
  <c r="X181" i="10"/>
  <c r="Y181" i="10" s="1"/>
  <c r="S181" i="10"/>
  <c r="X202" i="10"/>
  <c r="Y202" i="10" s="1"/>
  <c r="X213" i="10"/>
  <c r="Y213" i="10" s="1"/>
  <c r="X218" i="10"/>
  <c r="Y218" i="10" s="1"/>
  <c r="X233" i="10"/>
  <c r="Y233" i="10" s="1"/>
  <c r="X188" i="10"/>
  <c r="Y188" i="10" s="1"/>
  <c r="X195" i="10"/>
  <c r="Y195" i="10" s="1"/>
  <c r="S195" i="10"/>
  <c r="X206" i="10"/>
  <c r="Y206" i="10" s="1"/>
  <c r="S206" i="10"/>
  <c r="X211" i="10"/>
  <c r="Y211" i="10" s="1"/>
  <c r="X220" i="10"/>
  <c r="Y220" i="10" s="1"/>
  <c r="S220" i="10"/>
  <c r="X231" i="10"/>
  <c r="Y231" i="10" s="1"/>
  <c r="X235" i="10"/>
  <c r="Y235" i="10" s="1"/>
  <c r="X189" i="10"/>
  <c r="Y189" i="10" s="1"/>
  <c r="X191" i="10"/>
  <c r="Y191" i="10" s="1"/>
  <c r="X194" i="10"/>
  <c r="Y194" i="10" s="1"/>
  <c r="S194" i="10"/>
  <c r="X203" i="10"/>
  <c r="Y203" i="10" s="1"/>
  <c r="X207" i="10"/>
  <c r="Y207" i="10" s="1"/>
  <c r="S207" i="10"/>
  <c r="X210" i="10"/>
  <c r="Y210" i="10" s="1"/>
  <c r="X212" i="10"/>
  <c r="Y212" i="10" s="1"/>
  <c r="X216" i="10"/>
  <c r="Y216" i="10" s="1"/>
  <c r="X217" i="10"/>
  <c r="Y217" i="10" s="1"/>
  <c r="X219" i="10"/>
  <c r="Y219" i="10" s="1"/>
  <c r="X221" i="10"/>
  <c r="Y221" i="10" s="1"/>
  <c r="X223" i="10"/>
  <c r="Y223" i="10" s="1"/>
  <c r="X232" i="10"/>
  <c r="Y232" i="10" s="1"/>
  <c r="X234" i="10"/>
  <c r="Y234" i="10" s="1"/>
  <c r="X236" i="10"/>
  <c r="Y236" i="10" s="1"/>
  <c r="X3" i="10"/>
  <c r="Y3" i="10" s="1"/>
  <c r="S3" i="10"/>
  <c r="T3" i="10" s="1"/>
  <c r="X4" i="10"/>
  <c r="Y4" i="10" s="1"/>
  <c r="S4" i="10"/>
  <c r="T4" i="10" s="1"/>
  <c r="X5" i="10"/>
  <c r="Y5" i="10" s="1"/>
  <c r="S5" i="10"/>
  <c r="T5" i="10" s="1"/>
  <c r="X6" i="10"/>
  <c r="Y6" i="10" s="1"/>
  <c r="S6" i="10"/>
  <c r="T6" i="10" s="1"/>
  <c r="X7" i="10"/>
  <c r="Y7" i="10" s="1"/>
  <c r="S7" i="10"/>
  <c r="T7" i="10" s="1"/>
  <c r="X8" i="10"/>
  <c r="Y8" i="10" s="1"/>
  <c r="S8" i="10"/>
  <c r="T8" i="10" s="1"/>
  <c r="X9" i="10"/>
  <c r="Y9" i="10" s="1"/>
  <c r="S9" i="10"/>
  <c r="T9" i="10" s="1"/>
  <c r="X10" i="10"/>
  <c r="Y10" i="10" s="1"/>
  <c r="S10" i="10"/>
  <c r="T10" i="10" s="1"/>
  <c r="X11" i="10"/>
  <c r="Y11" i="10" s="1"/>
  <c r="S11" i="10"/>
  <c r="T11" i="10" s="1"/>
  <c r="X12" i="10"/>
  <c r="Y12" i="10" s="1"/>
  <c r="S12" i="10"/>
  <c r="T12" i="10" s="1"/>
  <c r="X13" i="10"/>
  <c r="Y13" i="10" s="1"/>
  <c r="S13" i="10"/>
  <c r="T13" i="10" s="1"/>
  <c r="X14" i="10"/>
  <c r="Y14" i="10" s="1"/>
  <c r="S14" i="10"/>
  <c r="T14" i="10" s="1"/>
  <c r="X16" i="10"/>
  <c r="Y16" i="10" s="1"/>
  <c r="S16" i="10"/>
  <c r="T16" i="10" s="1"/>
  <c r="X17" i="10"/>
  <c r="Y17" i="10" s="1"/>
  <c r="S17" i="10"/>
  <c r="T17" i="10" s="1"/>
  <c r="X20" i="10"/>
  <c r="Y20" i="10" s="1"/>
  <c r="S20" i="10"/>
  <c r="T20" i="10" s="1"/>
  <c r="X21" i="10"/>
  <c r="Y21" i="10" s="1"/>
  <c r="S21" i="10"/>
  <c r="T21" i="10" s="1"/>
  <c r="X22" i="10"/>
  <c r="Y22" i="10" s="1"/>
  <c r="S22" i="10"/>
  <c r="T22" i="10" s="1"/>
  <c r="X23" i="10"/>
  <c r="Y23" i="10" s="1"/>
  <c r="S23" i="10"/>
  <c r="T23" i="10" s="1"/>
  <c r="X24" i="10"/>
  <c r="Y24" i="10" s="1"/>
  <c r="S24" i="10"/>
  <c r="T24" i="10" s="1"/>
  <c r="X25" i="10"/>
  <c r="Y25" i="10" s="1"/>
  <c r="S25" i="10"/>
  <c r="T25" i="10" s="1"/>
  <c r="X26" i="10"/>
  <c r="Y26" i="10" s="1"/>
  <c r="S26" i="10"/>
  <c r="T26" i="10" s="1"/>
  <c r="X27" i="10"/>
  <c r="Y27" i="10" s="1"/>
  <c r="S27" i="10"/>
  <c r="T27" i="10" s="1"/>
  <c r="X28" i="10"/>
  <c r="Y28" i="10" s="1"/>
  <c r="S28" i="10"/>
  <c r="T28" i="10" s="1"/>
  <c r="X29" i="10"/>
  <c r="Y29" i="10" s="1"/>
  <c r="S29" i="10"/>
  <c r="T29" i="10" s="1"/>
  <c r="X30" i="10"/>
  <c r="Y30" i="10" s="1"/>
  <c r="S30" i="10"/>
  <c r="T30" i="10" s="1"/>
  <c r="X31" i="10"/>
  <c r="Y31" i="10" s="1"/>
  <c r="S31" i="10"/>
  <c r="T31" i="10" s="1"/>
  <c r="X32" i="10"/>
  <c r="Y32" i="10" s="1"/>
  <c r="S32" i="10"/>
  <c r="T32" i="10" s="1"/>
  <c r="X33" i="10"/>
  <c r="Y33" i="10" s="1"/>
  <c r="S33" i="10"/>
  <c r="T33" i="10" s="1"/>
  <c r="X34" i="10"/>
  <c r="Y34" i="10" s="1"/>
  <c r="S34" i="10"/>
  <c r="T34" i="10" s="1"/>
  <c r="X35" i="10"/>
  <c r="Y35" i="10" s="1"/>
  <c r="S35" i="10"/>
  <c r="T35" i="10" s="1"/>
  <c r="X36" i="10"/>
  <c r="Y36" i="10" s="1"/>
  <c r="S36" i="10"/>
  <c r="T36" i="10" s="1"/>
  <c r="X37" i="10"/>
  <c r="Y37" i="10" s="1"/>
  <c r="S37" i="10"/>
  <c r="T37" i="10" s="1"/>
  <c r="X38" i="10"/>
  <c r="Y38" i="10" s="1"/>
  <c r="S38" i="10"/>
  <c r="T38" i="10" s="1"/>
  <c r="X39" i="10"/>
  <c r="Y39" i="10" s="1"/>
  <c r="S39" i="10"/>
  <c r="T39" i="10" s="1"/>
  <c r="X40" i="10"/>
  <c r="Y40" i="10" s="1"/>
  <c r="S40" i="10"/>
  <c r="T40" i="10" s="1"/>
  <c r="X41" i="10"/>
  <c r="Y41" i="10" s="1"/>
  <c r="S41" i="10"/>
  <c r="T41" i="10" s="1"/>
  <c r="X18" i="10"/>
  <c r="Y18" i="10" s="1"/>
  <c r="S18" i="10"/>
  <c r="T18" i="10" s="1"/>
  <c r="X19" i="10"/>
  <c r="Y19" i="10" s="1"/>
  <c r="S19" i="10"/>
  <c r="T19" i="10" s="1"/>
  <c r="X42" i="10"/>
  <c r="Y42" i="10" s="1"/>
  <c r="S42" i="10"/>
  <c r="T42" i="10" s="1"/>
  <c r="X43" i="10"/>
  <c r="Y43" i="10" s="1"/>
  <c r="S43" i="10"/>
  <c r="T43" i="10" s="1"/>
  <c r="X44" i="10"/>
  <c r="Y44" i="10" s="1"/>
  <c r="S44" i="10"/>
  <c r="T44" i="10" s="1"/>
  <c r="X45" i="10"/>
  <c r="Y45" i="10" s="1"/>
  <c r="S45" i="10"/>
  <c r="T45" i="10" s="1"/>
  <c r="X46" i="10"/>
  <c r="Y46" i="10" s="1"/>
  <c r="S46" i="10"/>
  <c r="T46" i="10" s="1"/>
  <c r="X47" i="10"/>
  <c r="Y47" i="10" s="1"/>
  <c r="S47" i="10"/>
  <c r="T47" i="10" s="1"/>
  <c r="X48" i="10"/>
  <c r="Y48" i="10" s="1"/>
  <c r="S48" i="10"/>
  <c r="T48" i="10" s="1"/>
  <c r="X49" i="10"/>
  <c r="Y49" i="10" s="1"/>
  <c r="S49" i="10"/>
  <c r="T49" i="10" s="1"/>
  <c r="X50" i="10"/>
  <c r="Y50" i="10" s="1"/>
  <c r="S50" i="10"/>
  <c r="T50" i="10" s="1"/>
  <c r="X51" i="10"/>
  <c r="Y51" i="10" s="1"/>
  <c r="S51" i="10"/>
  <c r="T51" i="10" s="1"/>
  <c r="X15" i="10"/>
  <c r="Y15" i="10" s="1"/>
  <c r="S15" i="10"/>
  <c r="T15" i="10" s="1"/>
  <c r="X54" i="10"/>
  <c r="Y54" i="10" s="1"/>
  <c r="S54" i="10"/>
  <c r="T54" i="10" s="1"/>
  <c r="X52" i="10"/>
  <c r="Y52" i="10" s="1"/>
  <c r="S52" i="10"/>
  <c r="T52" i="10" s="1"/>
  <c r="X53" i="10"/>
  <c r="Y53" i="10" s="1"/>
  <c r="S53" i="10"/>
  <c r="T53" i="10" s="1"/>
  <c r="X55" i="10"/>
  <c r="Y55" i="10" s="1"/>
  <c r="S55" i="10"/>
  <c r="T55" i="10" s="1"/>
  <c r="X56" i="10"/>
  <c r="Y56" i="10" s="1"/>
  <c r="S56" i="10"/>
  <c r="T56" i="10" s="1"/>
  <c r="X57" i="10"/>
  <c r="Y57" i="10" s="1"/>
  <c r="S57" i="10"/>
  <c r="T57" i="10" s="1"/>
  <c r="X58" i="10"/>
  <c r="Y58" i="10" s="1"/>
  <c r="S58" i="10"/>
  <c r="T58" i="10" s="1"/>
  <c r="X59" i="10"/>
  <c r="Y59" i="10" s="1"/>
  <c r="S59" i="10"/>
  <c r="T59" i="10" s="1"/>
  <c r="X60" i="10"/>
  <c r="Y60" i="10" s="1"/>
  <c r="S60" i="10"/>
  <c r="T60" i="10" s="1"/>
  <c r="X62" i="10"/>
  <c r="Y62" i="10" s="1"/>
  <c r="S62" i="10"/>
  <c r="T62" i="10" s="1"/>
  <c r="X61" i="10"/>
  <c r="Y61" i="10" s="1"/>
  <c r="S61" i="10"/>
  <c r="T61" i="10" s="1"/>
  <c r="X63" i="10"/>
  <c r="Y63" i="10" s="1"/>
  <c r="S63" i="10"/>
  <c r="T63" i="10" s="1"/>
  <c r="X70" i="10"/>
  <c r="Y70" i="10" s="1"/>
  <c r="S70" i="10"/>
  <c r="T70" i="10" s="1"/>
  <c r="X71" i="10"/>
  <c r="Y71" i="10" s="1"/>
  <c r="S71" i="10"/>
  <c r="T71" i="10" s="1"/>
  <c r="X72" i="10"/>
  <c r="Y72" i="10" s="1"/>
  <c r="S72" i="10"/>
  <c r="T72" i="10" s="1"/>
  <c r="X73" i="10"/>
  <c r="Y73" i="10" s="1"/>
  <c r="S73" i="10"/>
  <c r="T73" i="10" s="1"/>
  <c r="X74" i="10"/>
  <c r="Y74" i="10" s="1"/>
  <c r="S74" i="10"/>
  <c r="T74" i="10" s="1"/>
  <c r="X83" i="10"/>
  <c r="Y83" i="10" s="1"/>
  <c r="S83" i="10"/>
  <c r="T83" i="10" s="1"/>
  <c r="X84" i="10"/>
  <c r="Y84" i="10" s="1"/>
  <c r="S84" i="10"/>
  <c r="T84" i="10" s="1"/>
  <c r="X85" i="10"/>
  <c r="Y85" i="10" s="1"/>
  <c r="S85" i="10"/>
  <c r="T85" i="10" s="1"/>
  <c r="X86" i="10"/>
  <c r="Y86" i="10" s="1"/>
  <c r="S86" i="10"/>
  <c r="T86" i="10" s="1"/>
  <c r="X87" i="10"/>
  <c r="Y87" i="10" s="1"/>
  <c r="S87" i="10"/>
  <c r="T87" i="10" s="1"/>
  <c r="X88" i="10"/>
  <c r="Y88" i="10" s="1"/>
  <c r="S88" i="10"/>
  <c r="T88" i="10" s="1"/>
  <c r="X89" i="10"/>
  <c r="Y89" i="10" s="1"/>
  <c r="S89" i="10"/>
  <c r="T89" i="10" s="1"/>
  <c r="X90" i="10"/>
  <c r="Y90" i="10" s="1"/>
  <c r="S90" i="10"/>
  <c r="T90" i="10" s="1"/>
  <c r="X91" i="10"/>
  <c r="Y91" i="10" s="1"/>
  <c r="S91" i="10"/>
  <c r="T91" i="10" s="1"/>
  <c r="X92" i="10"/>
  <c r="Y92" i="10" s="1"/>
  <c r="S92" i="10"/>
  <c r="T92" i="10" s="1"/>
  <c r="X93" i="10"/>
  <c r="Y93" i="10" s="1"/>
  <c r="S93" i="10"/>
  <c r="T93" i="10" s="1"/>
  <c r="X94" i="10"/>
  <c r="Y94" i="10" s="1"/>
  <c r="S94" i="10"/>
  <c r="T94" i="10" s="1"/>
  <c r="X95" i="10"/>
  <c r="Y95" i="10" s="1"/>
  <c r="S95" i="10"/>
  <c r="T95" i="10" s="1"/>
  <c r="X96" i="10"/>
  <c r="Y96" i="10" s="1"/>
  <c r="S96" i="10"/>
  <c r="T96" i="10" s="1"/>
  <c r="X97" i="10"/>
  <c r="Y97" i="10" s="1"/>
  <c r="S97" i="10"/>
  <c r="T97" i="10" s="1"/>
  <c r="X98" i="10"/>
  <c r="Y98" i="10" s="1"/>
  <c r="S98" i="10"/>
  <c r="T98" i="10" s="1"/>
  <c r="X99" i="10"/>
  <c r="Y99" i="10" s="1"/>
  <c r="S99" i="10"/>
  <c r="T99" i="10" s="1"/>
  <c r="X100" i="10"/>
  <c r="Y100" i="10" s="1"/>
  <c r="S100" i="10"/>
  <c r="T100" i="10" s="1"/>
  <c r="X101" i="10"/>
  <c r="Y101" i="10" s="1"/>
  <c r="S101" i="10"/>
  <c r="T101" i="10" s="1"/>
  <c r="X102" i="10"/>
  <c r="Y102" i="10" s="1"/>
  <c r="S102" i="10"/>
  <c r="T102" i="10" s="1"/>
  <c r="X103" i="10"/>
  <c r="Y103" i="10" s="1"/>
  <c r="S103" i="10"/>
  <c r="T103" i="10" s="1"/>
  <c r="X104" i="10"/>
  <c r="Y104" i="10" s="1"/>
  <c r="S104" i="10"/>
  <c r="T104" i="10" s="1"/>
  <c r="X105" i="10"/>
  <c r="Y105" i="10" s="1"/>
  <c r="S105" i="10"/>
  <c r="T105" i="10" s="1"/>
  <c r="X106" i="10"/>
  <c r="Y106" i="10" s="1"/>
  <c r="S106" i="10"/>
  <c r="T106" i="10" s="1"/>
  <c r="X107" i="10"/>
  <c r="Y107" i="10" s="1"/>
  <c r="S107" i="10"/>
  <c r="T107" i="10" s="1"/>
  <c r="X108" i="10"/>
  <c r="Y108" i="10" s="1"/>
  <c r="S108" i="10"/>
  <c r="T108" i="10" s="1"/>
  <c r="X109" i="10"/>
  <c r="Y109" i="10" s="1"/>
  <c r="S109" i="10"/>
  <c r="T109" i="10" s="1"/>
  <c r="X110" i="10"/>
  <c r="Y110" i="10" s="1"/>
  <c r="S110" i="10"/>
  <c r="T110" i="10" s="1"/>
  <c r="X111" i="10"/>
  <c r="Y111" i="10" s="1"/>
  <c r="S111" i="10"/>
  <c r="T111" i="10" s="1"/>
  <c r="X112" i="10"/>
  <c r="Y112" i="10" s="1"/>
  <c r="S112" i="10"/>
  <c r="T112" i="10" s="1"/>
  <c r="X113" i="10"/>
  <c r="Y113" i="10" s="1"/>
  <c r="S113" i="10"/>
  <c r="T113" i="10" s="1"/>
  <c r="X114" i="10"/>
  <c r="Y114" i="10" s="1"/>
  <c r="S114" i="10"/>
  <c r="T114" i="10" s="1"/>
  <c r="X115" i="10"/>
  <c r="Y115" i="10" s="1"/>
  <c r="S115" i="10"/>
  <c r="T115" i="10" s="1"/>
  <c r="X116" i="10"/>
  <c r="Y116" i="10" s="1"/>
  <c r="S116" i="10"/>
  <c r="T116" i="10" s="1"/>
  <c r="X117" i="10"/>
  <c r="Y117" i="10" s="1"/>
  <c r="S117" i="10"/>
  <c r="T117" i="10" s="1"/>
  <c r="X118" i="10"/>
  <c r="Y118" i="10" s="1"/>
  <c r="S118" i="10"/>
  <c r="T118" i="10" s="1"/>
  <c r="X119" i="10"/>
  <c r="Y119" i="10" s="1"/>
  <c r="S119" i="10"/>
  <c r="T119" i="10" s="1"/>
  <c r="X120" i="10"/>
  <c r="Y120" i="10" s="1"/>
  <c r="S120" i="10"/>
  <c r="T120" i="10" s="1"/>
  <c r="X121" i="10"/>
  <c r="Y121" i="10" s="1"/>
  <c r="S121" i="10"/>
  <c r="T121" i="10" s="1"/>
  <c r="X122" i="10"/>
  <c r="Y122" i="10" s="1"/>
  <c r="S122" i="10"/>
  <c r="T122" i="10" s="1"/>
  <c r="X123" i="10"/>
  <c r="Y123" i="10" s="1"/>
  <c r="S123" i="10"/>
  <c r="T123" i="10" s="1"/>
  <c r="X124" i="10"/>
  <c r="Y124" i="10" s="1"/>
  <c r="S124" i="10"/>
  <c r="T124" i="10" s="1"/>
  <c r="X125" i="10"/>
  <c r="Y125" i="10" s="1"/>
  <c r="S125" i="10"/>
  <c r="T125" i="10" s="1"/>
  <c r="X126" i="10"/>
  <c r="Y126" i="10" s="1"/>
  <c r="S126" i="10"/>
  <c r="T126" i="10" s="1"/>
  <c r="X127" i="10"/>
  <c r="Y127" i="10" s="1"/>
  <c r="S127" i="10"/>
  <c r="T127" i="10" s="1"/>
  <c r="X128" i="10"/>
  <c r="Y128" i="10" s="1"/>
  <c r="S128" i="10"/>
  <c r="T128" i="10" s="1"/>
  <c r="X129" i="10"/>
  <c r="Y129" i="10" s="1"/>
  <c r="S129" i="10"/>
  <c r="T129" i="10" s="1"/>
  <c r="X130" i="10"/>
  <c r="Y130" i="10" s="1"/>
  <c r="S130" i="10"/>
  <c r="T130" i="10" s="1"/>
  <c r="X131" i="10"/>
  <c r="Y131" i="10" s="1"/>
  <c r="S131" i="10"/>
  <c r="T131" i="10" s="1"/>
  <c r="X132" i="10"/>
  <c r="Y132" i="10" s="1"/>
  <c r="S132" i="10"/>
  <c r="T132" i="10" s="1"/>
  <c r="X133" i="10"/>
  <c r="Y133" i="10" s="1"/>
  <c r="S133" i="10"/>
  <c r="T133" i="10" s="1"/>
  <c r="X134" i="10"/>
  <c r="Y134" i="10" s="1"/>
  <c r="S134" i="10"/>
  <c r="T134" i="10" s="1"/>
  <c r="X136" i="10"/>
  <c r="Y136" i="10" s="1"/>
  <c r="S136" i="10"/>
  <c r="T136" i="10" s="1"/>
  <c r="X138" i="10"/>
  <c r="Y138" i="10" s="1"/>
  <c r="S138" i="10"/>
  <c r="T138" i="10" s="1"/>
  <c r="X140" i="10"/>
  <c r="Y140" i="10" s="1"/>
  <c r="S140" i="10"/>
  <c r="T140" i="10" s="1"/>
  <c r="X142" i="10"/>
  <c r="Y142" i="10" s="1"/>
  <c r="S142" i="10"/>
  <c r="T142" i="10" s="1"/>
  <c r="X144" i="10"/>
  <c r="Y144" i="10" s="1"/>
  <c r="S144" i="10"/>
  <c r="T144" i="10" s="1"/>
  <c r="X146" i="10"/>
  <c r="Y146" i="10" s="1"/>
  <c r="S146" i="10"/>
  <c r="T146" i="10" s="1"/>
  <c r="X65" i="10"/>
  <c r="Y65" i="10" s="1"/>
  <c r="S65" i="10"/>
  <c r="T65" i="10" s="1"/>
  <c r="X67" i="10"/>
  <c r="Y67" i="10" s="1"/>
  <c r="S67" i="10"/>
  <c r="T67" i="10" s="1"/>
  <c r="X69" i="10"/>
  <c r="Y69" i="10" s="1"/>
  <c r="S69" i="10"/>
  <c r="T69" i="10" s="1"/>
  <c r="X76" i="10"/>
  <c r="Y76" i="10" s="1"/>
  <c r="S76" i="10"/>
  <c r="T76" i="10" s="1"/>
  <c r="X78" i="10"/>
  <c r="Y78" i="10" s="1"/>
  <c r="S78" i="10"/>
  <c r="T78" i="10" s="1"/>
  <c r="X80" i="10"/>
  <c r="Y80" i="10" s="1"/>
  <c r="S80" i="10"/>
  <c r="T80" i="10" s="1"/>
  <c r="X82" i="10"/>
  <c r="Y82" i="10" s="1"/>
  <c r="S82" i="10"/>
  <c r="T82" i="10" s="1"/>
  <c r="X148" i="10"/>
  <c r="Y148" i="10" s="1"/>
  <c r="S148" i="10"/>
  <c r="T148" i="10" s="1"/>
  <c r="X150" i="10"/>
  <c r="Y150" i="10" s="1"/>
  <c r="S150" i="10"/>
  <c r="T150" i="10" s="1"/>
  <c r="X135" i="10"/>
  <c r="Y135" i="10" s="1"/>
  <c r="S135" i="10"/>
  <c r="T135" i="10" s="1"/>
  <c r="X137" i="10"/>
  <c r="Y137" i="10" s="1"/>
  <c r="S137" i="10"/>
  <c r="T137" i="10" s="1"/>
  <c r="X139" i="10"/>
  <c r="Y139" i="10" s="1"/>
  <c r="S139" i="10"/>
  <c r="T139" i="10" s="1"/>
  <c r="X141" i="10"/>
  <c r="Y141" i="10" s="1"/>
  <c r="S141" i="10"/>
  <c r="T141" i="10" s="1"/>
  <c r="X143" i="10"/>
  <c r="Y143" i="10" s="1"/>
  <c r="S143" i="10"/>
  <c r="T143" i="10" s="1"/>
  <c r="X145" i="10"/>
  <c r="Y145" i="10" s="1"/>
  <c r="S145" i="10"/>
  <c r="T145" i="10" s="1"/>
  <c r="X64" i="10"/>
  <c r="Y64" i="10" s="1"/>
  <c r="S64" i="10"/>
  <c r="T64" i="10" s="1"/>
  <c r="X66" i="10"/>
  <c r="Y66" i="10" s="1"/>
  <c r="S66" i="10"/>
  <c r="T66" i="10" s="1"/>
  <c r="X68" i="10"/>
  <c r="Y68" i="10" s="1"/>
  <c r="S68" i="10"/>
  <c r="T68" i="10" s="1"/>
  <c r="X75" i="10"/>
  <c r="Y75" i="10" s="1"/>
  <c r="S75" i="10"/>
  <c r="T75" i="10" s="1"/>
  <c r="X77" i="10"/>
  <c r="Y77" i="10" s="1"/>
  <c r="S77" i="10"/>
  <c r="T77" i="10" s="1"/>
  <c r="X79" i="10"/>
  <c r="Y79" i="10" s="1"/>
  <c r="S79" i="10"/>
  <c r="T79" i="10" s="1"/>
  <c r="X81" i="10"/>
  <c r="Y81" i="10" s="1"/>
  <c r="S81" i="10"/>
  <c r="T81" i="10" s="1"/>
  <c r="X147" i="10"/>
  <c r="Y147" i="10" s="1"/>
  <c r="S147" i="10"/>
  <c r="T147" i="10" s="1"/>
  <c r="X151" i="10"/>
  <c r="Y151" i="10" s="1"/>
  <c r="S151" i="10"/>
  <c r="T151" i="10" s="1"/>
  <c r="X152" i="10"/>
  <c r="Y152" i="10" s="1"/>
  <c r="S152" i="10"/>
  <c r="T152" i="10" s="1"/>
  <c r="X153" i="10"/>
  <c r="Y153" i="10" s="1"/>
  <c r="S153" i="10"/>
  <c r="T153" i="10" s="1"/>
  <c r="X155" i="10"/>
  <c r="Y155" i="10" s="1"/>
  <c r="S155" i="10"/>
  <c r="T155" i="10" s="1"/>
  <c r="X156" i="10"/>
  <c r="Y156" i="10" s="1"/>
  <c r="S156" i="10"/>
  <c r="T156" i="10" s="1"/>
  <c r="X157" i="10"/>
  <c r="Y157" i="10" s="1"/>
  <c r="S157" i="10"/>
  <c r="T157" i="10" s="1"/>
  <c r="X158" i="10"/>
  <c r="Y158" i="10" s="1"/>
  <c r="S158" i="10"/>
  <c r="X159" i="10"/>
  <c r="Y159" i="10" s="1"/>
  <c r="S159" i="10"/>
  <c r="T159" i="10" s="1"/>
  <c r="X161" i="10"/>
  <c r="Y161" i="10" s="1"/>
  <c r="S161" i="10"/>
  <c r="T161" i="10" s="1"/>
  <c r="X162" i="10"/>
  <c r="Y162" i="10" s="1"/>
  <c r="S162" i="10"/>
  <c r="T162" i="10" s="1"/>
  <c r="X163" i="10"/>
  <c r="Y163" i="10" s="1"/>
  <c r="S163" i="10"/>
  <c r="T163" i="10" s="1"/>
  <c r="X170" i="10"/>
  <c r="Y170" i="10" s="1"/>
  <c r="S170" i="10"/>
  <c r="X169" i="10"/>
  <c r="Y169" i="10" s="1"/>
  <c r="S169" i="10"/>
  <c r="X172" i="10"/>
  <c r="Y172" i="10" s="1"/>
  <c r="S172" i="10"/>
  <c r="X173" i="10"/>
  <c r="Y173" i="10" s="1"/>
  <c r="S173" i="10"/>
  <c r="X174" i="10"/>
  <c r="Y174" i="10" s="1"/>
  <c r="S174" i="10"/>
  <c r="X175" i="10"/>
  <c r="Y175" i="10" s="1"/>
  <c r="S175" i="10"/>
  <c r="X178" i="10"/>
  <c r="Y178" i="10" s="1"/>
  <c r="S178" i="10"/>
  <c r="T178" i="10" s="1"/>
  <c r="X180" i="10"/>
  <c r="Y180" i="10" s="1"/>
  <c r="S180" i="10"/>
  <c r="T180" i="10" s="1"/>
  <c r="X183" i="10"/>
  <c r="Y183" i="10" s="1"/>
  <c r="S183" i="10"/>
  <c r="X177" i="10"/>
  <c r="Y177" i="10" s="1"/>
  <c r="S177" i="10"/>
  <c r="X187" i="10"/>
  <c r="Y187" i="10" s="1"/>
  <c r="S187" i="10"/>
  <c r="T158" i="10"/>
  <c r="T170" i="10"/>
  <c r="T169" i="10"/>
  <c r="T172" i="10"/>
  <c r="T173" i="10"/>
  <c r="T174" i="10"/>
  <c r="T175" i="10"/>
  <c r="T183" i="10"/>
  <c r="T177" i="10"/>
  <c r="T187" i="10"/>
  <c r="R270" i="9" l="1"/>
  <c r="S270" i="9" s="1"/>
  <c r="T270" i="9" s="1"/>
  <c r="O270" i="9"/>
  <c r="R269" i="9"/>
  <c r="S269" i="9" s="1"/>
  <c r="T269" i="9" s="1"/>
  <c r="O269" i="9"/>
  <c r="R268" i="9"/>
  <c r="S268" i="9" s="1"/>
  <c r="T268" i="9" s="1"/>
  <c r="O268" i="9"/>
  <c r="R267" i="9"/>
  <c r="S267" i="9" s="1"/>
  <c r="T267" i="9" s="1"/>
  <c r="O267" i="9"/>
  <c r="R265" i="9"/>
  <c r="S265" i="9" s="1"/>
  <c r="T265" i="9" s="1"/>
  <c r="O265" i="9"/>
  <c r="R264" i="9"/>
  <c r="S264" i="9" s="1"/>
  <c r="T264" i="9" s="1"/>
  <c r="O264" i="9"/>
  <c r="R258" i="9"/>
  <c r="S258" i="9" s="1"/>
  <c r="T258" i="9" s="1"/>
  <c r="O258" i="9"/>
  <c r="R257" i="9"/>
  <c r="S257" i="9" s="1"/>
  <c r="T257" i="9" s="1"/>
  <c r="O257" i="9"/>
  <c r="R256" i="9"/>
  <c r="S256" i="9" s="1"/>
  <c r="T256" i="9" s="1"/>
  <c r="O256" i="9"/>
  <c r="R253" i="9"/>
  <c r="T253" i="9" s="1"/>
  <c r="O253" i="9"/>
  <c r="R252" i="9"/>
  <c r="S252" i="9" s="1"/>
  <c r="T252" i="9" s="1"/>
  <c r="O252" i="9"/>
  <c r="R251" i="9"/>
  <c r="S251" i="9" s="1"/>
  <c r="T251" i="9" s="1"/>
  <c r="O251" i="9"/>
  <c r="R250" i="9"/>
  <c r="S250" i="9" s="1"/>
  <c r="T250" i="9" s="1"/>
  <c r="O250" i="9"/>
  <c r="R249" i="9"/>
  <c r="S249" i="9" s="1"/>
  <c r="T249" i="9" s="1"/>
  <c r="O249" i="9"/>
  <c r="R248" i="9"/>
  <c r="S248" i="9" s="1"/>
  <c r="T248" i="9" s="1"/>
  <c r="O248" i="9"/>
  <c r="R247" i="9"/>
  <c r="S247" i="9" s="1"/>
  <c r="T247" i="9" s="1"/>
  <c r="O247" i="9"/>
  <c r="R246" i="9"/>
  <c r="S246" i="9" s="1"/>
  <c r="T246" i="9" s="1"/>
  <c r="O246" i="9"/>
  <c r="R243" i="9"/>
  <c r="S243" i="9" s="1"/>
  <c r="T243" i="9" s="1"/>
  <c r="O243" i="9"/>
  <c r="R241" i="9"/>
  <c r="S241" i="9" s="1"/>
  <c r="T241" i="9" s="1"/>
  <c r="O241" i="9"/>
  <c r="R240" i="9"/>
  <c r="S240" i="9" s="1"/>
  <c r="T240" i="9" s="1"/>
  <c r="O240" i="9"/>
  <c r="R238" i="9"/>
  <c r="S238" i="9" s="1"/>
  <c r="T238" i="9" s="1"/>
  <c r="O238" i="9"/>
  <c r="R237" i="9"/>
  <c r="S237" i="9" s="1"/>
  <c r="T237" i="9" s="1"/>
  <c r="O237" i="9"/>
  <c r="R236" i="9"/>
  <c r="S236" i="9" s="1"/>
  <c r="T236" i="9" s="1"/>
  <c r="O236" i="9"/>
  <c r="R235" i="9"/>
  <c r="T235" i="9" s="1"/>
  <c r="O235" i="9"/>
  <c r="R212" i="9"/>
  <c r="T212" i="9" s="1"/>
  <c r="O212" i="9"/>
  <c r="R232" i="9"/>
  <c r="T232" i="9" s="1"/>
  <c r="O232" i="9"/>
  <c r="R231" i="9"/>
  <c r="T231" i="9" s="1"/>
  <c r="O231" i="9"/>
  <c r="R230" i="9"/>
  <c r="T230" i="9" s="1"/>
  <c r="O230" i="9"/>
  <c r="R227" i="9"/>
  <c r="S227" i="9" s="1"/>
  <c r="T227" i="9" s="1"/>
  <c r="O227" i="9"/>
  <c r="R226" i="9"/>
  <c r="S226" i="9" s="1"/>
  <c r="T226" i="9" s="1"/>
  <c r="O226" i="9"/>
  <c r="R197" i="9"/>
  <c r="O197" i="9"/>
  <c r="R196" i="9"/>
  <c r="O196" i="9"/>
  <c r="R223" i="9"/>
  <c r="O223" i="9"/>
  <c r="R222" i="9"/>
  <c r="O222" i="9"/>
  <c r="R220" i="9"/>
  <c r="O220" i="9"/>
  <c r="R219" i="9"/>
  <c r="O219" i="9"/>
  <c r="R217" i="9"/>
  <c r="O217" i="9"/>
  <c r="R216" i="9"/>
  <c r="O216" i="9"/>
  <c r="R214" i="9"/>
  <c r="O214" i="9"/>
  <c r="R213" i="9"/>
  <c r="O213" i="9"/>
  <c r="R204" i="9"/>
  <c r="O204" i="9"/>
  <c r="R203" i="9"/>
  <c r="O203" i="9"/>
  <c r="R202" i="9"/>
  <c r="O202" i="9"/>
  <c r="R201" i="9"/>
  <c r="O201" i="9"/>
  <c r="R200" i="9"/>
  <c r="O200" i="9"/>
  <c r="R192" i="9"/>
  <c r="O192" i="9"/>
  <c r="R191" i="9"/>
  <c r="O191" i="9"/>
  <c r="R190" i="9"/>
  <c r="O190" i="9"/>
  <c r="R189" i="9"/>
  <c r="O189" i="9"/>
  <c r="R187" i="9"/>
  <c r="O187" i="9"/>
  <c r="R186" i="9"/>
  <c r="O186" i="9"/>
  <c r="R185" i="9"/>
  <c r="O185" i="9"/>
  <c r="R183" i="9"/>
  <c r="O183" i="9"/>
  <c r="R181" i="9"/>
  <c r="O181" i="9"/>
  <c r="R179" i="9"/>
  <c r="O179" i="9"/>
  <c r="R178" i="9"/>
  <c r="O178" i="9"/>
  <c r="R176" i="9"/>
  <c r="O176" i="9"/>
  <c r="R175" i="9"/>
  <c r="O175" i="9"/>
  <c r="R174" i="9"/>
  <c r="O174" i="9"/>
  <c r="R173" i="9"/>
  <c r="O173" i="9"/>
  <c r="R171" i="9"/>
  <c r="O171" i="9"/>
  <c r="R170" i="9"/>
  <c r="O170" i="9"/>
  <c r="R167" i="9"/>
  <c r="O167" i="9"/>
  <c r="R166" i="9"/>
  <c r="O166" i="9"/>
  <c r="R164" i="9"/>
  <c r="O164" i="9"/>
  <c r="R161" i="9"/>
  <c r="O161" i="9"/>
  <c r="R160" i="9"/>
  <c r="O160" i="9"/>
  <c r="R157" i="9"/>
  <c r="O157" i="9"/>
  <c r="R159" i="9"/>
  <c r="O159" i="9"/>
  <c r="R158" i="9"/>
  <c r="O158" i="9"/>
  <c r="R155" i="9"/>
  <c r="O155" i="9"/>
  <c r="R156" i="9"/>
  <c r="O156" i="9"/>
  <c r="R154" i="9"/>
  <c r="O154" i="9"/>
  <c r="R153" i="9"/>
  <c r="O153" i="9"/>
  <c r="R151" i="9"/>
  <c r="O151" i="9"/>
  <c r="R150" i="9"/>
  <c r="O150" i="9"/>
  <c r="R149" i="9"/>
  <c r="O149" i="9"/>
  <c r="R148" i="9"/>
  <c r="O148" i="9"/>
  <c r="R147" i="9"/>
  <c r="O147" i="9"/>
  <c r="R146" i="9"/>
  <c r="O146" i="9"/>
  <c r="R145" i="9"/>
  <c r="O145" i="9"/>
  <c r="R144" i="9"/>
  <c r="O144" i="9"/>
  <c r="R143" i="9"/>
  <c r="O143" i="9"/>
  <c r="R142" i="9"/>
  <c r="O142" i="9"/>
  <c r="R141" i="9"/>
  <c r="O141" i="9"/>
  <c r="R140" i="9"/>
  <c r="O140" i="9"/>
  <c r="R152" i="9"/>
  <c r="O152" i="9"/>
  <c r="R138" i="9"/>
  <c r="O138" i="9"/>
  <c r="R139" i="9"/>
  <c r="O139" i="9"/>
  <c r="R137" i="9"/>
  <c r="O137" i="9"/>
  <c r="R136" i="9"/>
  <c r="O136" i="9"/>
  <c r="R135" i="9"/>
  <c r="O135" i="9"/>
  <c r="R134" i="9"/>
  <c r="O134" i="9"/>
  <c r="R133" i="9"/>
  <c r="O133" i="9"/>
  <c r="R132" i="9"/>
  <c r="O132" i="9"/>
  <c r="R131" i="9"/>
  <c r="O131" i="9"/>
  <c r="R130" i="9"/>
  <c r="O130" i="9"/>
  <c r="R129" i="9"/>
  <c r="O129" i="9"/>
  <c r="R126" i="9"/>
  <c r="O126" i="9"/>
  <c r="R125" i="9"/>
  <c r="O125" i="9"/>
  <c r="R124" i="9"/>
  <c r="O124" i="9"/>
  <c r="R123" i="9"/>
  <c r="O123" i="9"/>
  <c r="R114" i="9"/>
  <c r="O114" i="9"/>
  <c r="R96" i="9"/>
  <c r="O96" i="9"/>
  <c r="R93" i="9"/>
  <c r="O93" i="9"/>
  <c r="R89" i="9"/>
  <c r="O89" i="9"/>
  <c r="R81" i="9"/>
  <c r="O81" i="9"/>
  <c r="R76" i="9"/>
  <c r="O76" i="9"/>
  <c r="R65" i="9"/>
  <c r="O65" i="9"/>
  <c r="R58" i="9"/>
  <c r="O58" i="9"/>
  <c r="R57" i="9"/>
  <c r="O57" i="9"/>
  <c r="R55" i="9"/>
  <c r="O55" i="9"/>
  <c r="R128" i="9"/>
  <c r="O128" i="9"/>
  <c r="R122" i="9"/>
  <c r="O122" i="9"/>
  <c r="R121" i="9"/>
  <c r="O121" i="9"/>
  <c r="R120" i="9"/>
  <c r="O120" i="9"/>
  <c r="R119" i="9"/>
  <c r="O119" i="9"/>
  <c r="R117" i="9"/>
  <c r="O117" i="9"/>
  <c r="R116" i="9"/>
  <c r="O116" i="9"/>
  <c r="R115" i="9"/>
  <c r="O115" i="9"/>
  <c r="R111" i="9"/>
  <c r="O111" i="9"/>
  <c r="R110" i="9"/>
  <c r="O110" i="9"/>
  <c r="R109" i="9"/>
  <c r="O109" i="9"/>
  <c r="R108" i="9"/>
  <c r="O108" i="9"/>
  <c r="R107" i="9"/>
  <c r="O107" i="9"/>
  <c r="R106" i="9"/>
  <c r="O106" i="9"/>
  <c r="R103" i="9"/>
  <c r="O103" i="9"/>
  <c r="R102" i="9"/>
  <c r="O102" i="9"/>
  <c r="R101" i="9"/>
  <c r="O101" i="9"/>
  <c r="R100" i="9"/>
  <c r="O100" i="9"/>
  <c r="R99" i="9"/>
  <c r="O99" i="9"/>
  <c r="R97" i="9"/>
  <c r="O97" i="9"/>
  <c r="R95" i="9"/>
  <c r="O95" i="9"/>
  <c r="R92" i="9"/>
  <c r="O92" i="9"/>
  <c r="R91" i="9"/>
  <c r="O91" i="9"/>
  <c r="R90" i="9"/>
  <c r="O90" i="9"/>
  <c r="R87" i="9"/>
  <c r="O87" i="9"/>
  <c r="R86" i="9"/>
  <c r="O86" i="9"/>
  <c r="R85" i="9"/>
  <c r="O85" i="9"/>
  <c r="R84" i="9"/>
  <c r="O84" i="9"/>
  <c r="R80" i="9"/>
  <c r="O80" i="9"/>
  <c r="R77" i="9"/>
  <c r="O77" i="9"/>
  <c r="R75" i="9"/>
  <c r="O75" i="9"/>
  <c r="R74" i="9"/>
  <c r="O74" i="9"/>
  <c r="R72" i="9"/>
  <c r="O72" i="9"/>
  <c r="R71" i="9"/>
  <c r="O71" i="9"/>
  <c r="R70" i="9"/>
  <c r="O70" i="9"/>
  <c r="R69" i="9"/>
  <c r="O69" i="9"/>
  <c r="R68" i="9"/>
  <c r="O68" i="9"/>
  <c r="R67" i="9"/>
  <c r="O67" i="9"/>
  <c r="R63" i="9"/>
  <c r="O63" i="9"/>
  <c r="R62" i="9"/>
  <c r="O62" i="9"/>
  <c r="R61" i="9"/>
  <c r="O61" i="9"/>
  <c r="R60" i="9"/>
  <c r="O60" i="9"/>
  <c r="R59" i="9"/>
  <c r="O59" i="9"/>
  <c r="R56" i="9"/>
  <c r="O56" i="9"/>
  <c r="R118" i="9"/>
  <c r="O118" i="9"/>
  <c r="R88" i="9"/>
  <c r="O88" i="9"/>
  <c r="R66" i="9"/>
  <c r="O66" i="9"/>
  <c r="R64" i="9"/>
  <c r="O64" i="9"/>
  <c r="R105" i="9"/>
  <c r="O105" i="9"/>
  <c r="R104" i="9"/>
  <c r="O104" i="9"/>
  <c r="R113" i="9"/>
  <c r="O113" i="9"/>
  <c r="R112" i="9"/>
  <c r="O112" i="9"/>
  <c r="R98" i="9"/>
  <c r="O98" i="9"/>
  <c r="R82" i="9"/>
  <c r="O82" i="9"/>
  <c r="R79" i="9"/>
  <c r="O79" i="9"/>
  <c r="R78" i="9"/>
  <c r="O78" i="9"/>
  <c r="R127" i="9"/>
  <c r="O127" i="9"/>
  <c r="R94" i="9"/>
  <c r="O94" i="9"/>
  <c r="R83" i="9"/>
  <c r="O83" i="9"/>
  <c r="R73" i="9"/>
  <c r="O73" i="9"/>
  <c r="R54" i="9"/>
  <c r="O54" i="9"/>
  <c r="R53" i="9"/>
  <c r="O53" i="9"/>
  <c r="R52" i="9"/>
  <c r="O52" i="9"/>
  <c r="R51" i="9"/>
  <c r="O51" i="9"/>
  <c r="R50" i="9"/>
  <c r="O50" i="9"/>
  <c r="R49" i="9"/>
  <c r="O49" i="9"/>
  <c r="R48" i="9"/>
  <c r="O48" i="9"/>
  <c r="R47" i="9"/>
  <c r="O47" i="9"/>
  <c r="R46" i="9"/>
  <c r="O46" i="9"/>
  <c r="R44" i="9"/>
  <c r="O44" i="9"/>
  <c r="R43" i="9"/>
  <c r="O43" i="9"/>
  <c r="R42" i="9"/>
  <c r="O42" i="9"/>
  <c r="R41" i="9"/>
  <c r="O41" i="9"/>
  <c r="R45" i="9"/>
  <c r="O45" i="9"/>
  <c r="R39" i="9"/>
  <c r="O39" i="9"/>
  <c r="R40" i="9"/>
  <c r="O40" i="9"/>
  <c r="R38" i="9"/>
  <c r="O38" i="9"/>
  <c r="R37" i="9"/>
  <c r="O37" i="9"/>
  <c r="R36" i="9"/>
  <c r="O36" i="9"/>
  <c r="R35" i="9"/>
  <c r="O35" i="9"/>
  <c r="R19" i="9"/>
  <c r="O19" i="9"/>
  <c r="R18" i="9"/>
  <c r="O18" i="9"/>
  <c r="R32" i="9"/>
  <c r="O32" i="9"/>
  <c r="R31" i="9"/>
  <c r="O31" i="9"/>
  <c r="R30" i="9"/>
  <c r="O30" i="9"/>
  <c r="R29" i="9"/>
  <c r="O29" i="9"/>
  <c r="R28" i="9"/>
  <c r="O28" i="9"/>
  <c r="R27" i="9"/>
  <c r="O27" i="9"/>
  <c r="R26" i="9"/>
  <c r="O26" i="9"/>
  <c r="R25" i="9"/>
  <c r="O25" i="9"/>
  <c r="R15" i="9"/>
  <c r="O15" i="9"/>
  <c r="R14" i="9"/>
  <c r="O14" i="9"/>
  <c r="R13" i="9"/>
  <c r="O13" i="9"/>
  <c r="R12" i="9"/>
  <c r="O12" i="9"/>
  <c r="R11" i="9"/>
  <c r="O11" i="9"/>
  <c r="R10" i="9"/>
  <c r="O10" i="9"/>
  <c r="R9" i="9"/>
  <c r="O9" i="9"/>
  <c r="R8" i="9"/>
  <c r="O8" i="9"/>
  <c r="R7" i="9"/>
  <c r="O7" i="9"/>
  <c r="R6" i="9"/>
  <c r="O6" i="9"/>
  <c r="R5" i="9"/>
  <c r="O5" i="9"/>
  <c r="R4" i="9"/>
  <c r="O4" i="9"/>
  <c r="R3" i="9"/>
  <c r="O3" i="9"/>
  <c r="R22" i="9"/>
  <c r="O22" i="9"/>
  <c r="R21" i="9"/>
  <c r="O21" i="9"/>
  <c r="R20" i="9"/>
  <c r="O20" i="9"/>
  <c r="R34" i="9"/>
  <c r="O34" i="9"/>
  <c r="R33" i="9"/>
  <c r="O33" i="9"/>
  <c r="R17" i="9"/>
  <c r="O17" i="9"/>
  <c r="R16" i="9"/>
  <c r="O16" i="9"/>
  <c r="R23" i="9"/>
  <c r="O23" i="9"/>
  <c r="R24" i="9"/>
  <c r="O24" i="9"/>
  <c r="X246" i="9" l="1"/>
  <c r="Y246" i="9" s="1"/>
  <c r="X237" i="9"/>
  <c r="Y237" i="9" s="1"/>
  <c r="X230" i="9"/>
  <c r="Y230" i="9" s="1"/>
  <c r="S230" i="9"/>
  <c r="X226" i="9"/>
  <c r="Y226" i="9" s="1"/>
  <c r="X241" i="9"/>
  <c r="Y241" i="9" s="1"/>
  <c r="X250" i="9"/>
  <c r="Y250" i="9" s="1"/>
  <c r="X257" i="9"/>
  <c r="Y257" i="9" s="1"/>
  <c r="X270" i="9"/>
  <c r="Y270" i="9" s="1"/>
  <c r="X232" i="9"/>
  <c r="Y232" i="9" s="1"/>
  <c r="S232" i="9"/>
  <c r="X235" i="9"/>
  <c r="Y235" i="9" s="1"/>
  <c r="S235" i="9"/>
  <c r="X243" i="9"/>
  <c r="Y243" i="9" s="1"/>
  <c r="X248" i="9"/>
  <c r="Y248" i="9" s="1"/>
  <c r="X252" i="9"/>
  <c r="Y252" i="9" s="1"/>
  <c r="X264" i="9"/>
  <c r="Y264" i="9" s="1"/>
  <c r="X268" i="9"/>
  <c r="Y268" i="9" s="1"/>
  <c r="X227" i="9"/>
  <c r="Y227" i="9" s="1"/>
  <c r="X231" i="9"/>
  <c r="Y231" i="9" s="1"/>
  <c r="S231" i="9"/>
  <c r="X212" i="9"/>
  <c r="Y212" i="9" s="1"/>
  <c r="S212" i="9"/>
  <c r="X236" i="9"/>
  <c r="Y236" i="9" s="1"/>
  <c r="X238" i="9"/>
  <c r="Y238" i="9" s="1"/>
  <c r="X240" i="9"/>
  <c r="Y240" i="9" s="1"/>
  <c r="X247" i="9"/>
  <c r="Y247" i="9" s="1"/>
  <c r="X249" i="9"/>
  <c r="Y249" i="9" s="1"/>
  <c r="X251" i="9"/>
  <c r="Y251" i="9" s="1"/>
  <c r="X253" i="9"/>
  <c r="Y253" i="9" s="1"/>
  <c r="S253" i="9"/>
  <c r="X256" i="9"/>
  <c r="Y256" i="9" s="1"/>
  <c r="X258" i="9"/>
  <c r="Y258" i="9" s="1"/>
  <c r="X265" i="9"/>
  <c r="Y265" i="9" s="1"/>
  <c r="X267" i="9"/>
  <c r="Y267" i="9" s="1"/>
  <c r="X269" i="9"/>
  <c r="Y269" i="9" s="1"/>
  <c r="X24" i="9"/>
  <c r="Y24" i="9" s="1"/>
  <c r="X23" i="9"/>
  <c r="Y23" i="9" s="1"/>
  <c r="X16" i="9"/>
  <c r="Y16" i="9" s="1"/>
  <c r="X17" i="9"/>
  <c r="Y17" i="9" s="1"/>
  <c r="X33" i="9"/>
  <c r="Y33" i="9" s="1"/>
  <c r="X34" i="9"/>
  <c r="Y34" i="9" s="1"/>
  <c r="X20" i="9"/>
  <c r="Y20" i="9" s="1"/>
  <c r="X21" i="9"/>
  <c r="Y21" i="9" s="1"/>
  <c r="X22" i="9"/>
  <c r="Y22" i="9" s="1"/>
  <c r="X3" i="9"/>
  <c r="Y3" i="9" s="1"/>
  <c r="X4" i="9"/>
  <c r="Y4" i="9" s="1"/>
  <c r="X5" i="9"/>
  <c r="Y5" i="9" s="1"/>
  <c r="X6" i="9"/>
  <c r="Y6" i="9" s="1"/>
  <c r="X7" i="9"/>
  <c r="Y7" i="9" s="1"/>
  <c r="X8" i="9"/>
  <c r="Y8" i="9" s="1"/>
  <c r="X9" i="9"/>
  <c r="Y9" i="9" s="1"/>
  <c r="X10" i="9"/>
  <c r="Y10" i="9" s="1"/>
  <c r="X11" i="9"/>
  <c r="Y11" i="9" s="1"/>
  <c r="X12" i="9"/>
  <c r="Y12" i="9" s="1"/>
  <c r="X13" i="9"/>
  <c r="Y13" i="9" s="1"/>
  <c r="X14" i="9"/>
  <c r="Y14" i="9" s="1"/>
  <c r="X15" i="9"/>
  <c r="Y15" i="9" s="1"/>
  <c r="X25" i="9"/>
  <c r="Y25" i="9" s="1"/>
  <c r="X26" i="9"/>
  <c r="Y26" i="9" s="1"/>
  <c r="X27" i="9"/>
  <c r="Y27" i="9" s="1"/>
  <c r="X28" i="9"/>
  <c r="Y28" i="9" s="1"/>
  <c r="X29" i="9"/>
  <c r="Y29" i="9" s="1"/>
  <c r="X30" i="9"/>
  <c r="Y30" i="9" s="1"/>
  <c r="X31" i="9"/>
  <c r="Y31" i="9" s="1"/>
  <c r="X32" i="9"/>
  <c r="Y32" i="9" s="1"/>
  <c r="X18" i="9"/>
  <c r="Y18" i="9" s="1"/>
  <c r="X19" i="9"/>
  <c r="Y19" i="9" s="1"/>
  <c r="S19" i="9"/>
  <c r="T19" i="9" s="1"/>
  <c r="X36" i="9"/>
  <c r="Y36" i="9" s="1"/>
  <c r="S36" i="9"/>
  <c r="T36" i="9" s="1"/>
  <c r="X38" i="9"/>
  <c r="Y38" i="9" s="1"/>
  <c r="S38" i="9"/>
  <c r="T38" i="9" s="1"/>
  <c r="X39" i="9"/>
  <c r="Y39" i="9" s="1"/>
  <c r="S39" i="9"/>
  <c r="T39" i="9" s="1"/>
  <c r="X41" i="9"/>
  <c r="Y41" i="9" s="1"/>
  <c r="S41" i="9"/>
  <c r="T41" i="9" s="1"/>
  <c r="X44" i="9"/>
  <c r="Y44" i="9" s="1"/>
  <c r="S44" i="9"/>
  <c r="T44" i="9" s="1"/>
  <c r="X66" i="9"/>
  <c r="Y66" i="9" s="1"/>
  <c r="S66" i="9"/>
  <c r="T66" i="9" s="1"/>
  <c r="X88" i="9"/>
  <c r="Y88" i="9" s="1"/>
  <c r="S88" i="9"/>
  <c r="T88" i="9" s="1"/>
  <c r="X118" i="9"/>
  <c r="Y118" i="9" s="1"/>
  <c r="S118" i="9"/>
  <c r="T118" i="9" s="1"/>
  <c r="X56" i="9"/>
  <c r="Y56" i="9" s="1"/>
  <c r="S56" i="9"/>
  <c r="T56" i="9" s="1"/>
  <c r="X59" i="9"/>
  <c r="Y59" i="9" s="1"/>
  <c r="S59" i="9"/>
  <c r="T59" i="9" s="1"/>
  <c r="X60" i="9"/>
  <c r="Y60" i="9" s="1"/>
  <c r="S60" i="9"/>
  <c r="T60" i="9" s="1"/>
  <c r="X61" i="9"/>
  <c r="Y61" i="9" s="1"/>
  <c r="S61" i="9"/>
  <c r="T61" i="9" s="1"/>
  <c r="X62" i="9"/>
  <c r="Y62" i="9" s="1"/>
  <c r="S62" i="9"/>
  <c r="T62" i="9" s="1"/>
  <c r="X63" i="9"/>
  <c r="Y63" i="9" s="1"/>
  <c r="S63" i="9"/>
  <c r="T63" i="9" s="1"/>
  <c r="X67" i="9"/>
  <c r="Y67" i="9" s="1"/>
  <c r="S67" i="9"/>
  <c r="T67" i="9" s="1"/>
  <c r="X68" i="9"/>
  <c r="Y68" i="9" s="1"/>
  <c r="S68" i="9"/>
  <c r="T68" i="9" s="1"/>
  <c r="X69" i="9"/>
  <c r="Y69" i="9" s="1"/>
  <c r="S69" i="9"/>
  <c r="T69" i="9" s="1"/>
  <c r="X70" i="9"/>
  <c r="Y70" i="9" s="1"/>
  <c r="S70" i="9"/>
  <c r="T70" i="9" s="1"/>
  <c r="X71" i="9"/>
  <c r="Y71" i="9" s="1"/>
  <c r="S71" i="9"/>
  <c r="T71" i="9" s="1"/>
  <c r="X72" i="9"/>
  <c r="Y72" i="9" s="1"/>
  <c r="S72" i="9"/>
  <c r="T72" i="9" s="1"/>
  <c r="X74" i="9"/>
  <c r="Y74" i="9" s="1"/>
  <c r="S74" i="9"/>
  <c r="T74" i="9" s="1"/>
  <c r="X75" i="9"/>
  <c r="Y75" i="9" s="1"/>
  <c r="S75" i="9"/>
  <c r="T75" i="9" s="1"/>
  <c r="X77" i="9"/>
  <c r="Y77" i="9" s="1"/>
  <c r="S77" i="9"/>
  <c r="T77" i="9" s="1"/>
  <c r="X80" i="9"/>
  <c r="Y80" i="9" s="1"/>
  <c r="S80" i="9"/>
  <c r="T80" i="9" s="1"/>
  <c r="X84" i="9"/>
  <c r="Y84" i="9" s="1"/>
  <c r="S84" i="9"/>
  <c r="T84" i="9" s="1"/>
  <c r="X85" i="9"/>
  <c r="Y85" i="9" s="1"/>
  <c r="S85" i="9"/>
  <c r="T85" i="9" s="1"/>
  <c r="X86" i="9"/>
  <c r="Y86" i="9" s="1"/>
  <c r="S86" i="9"/>
  <c r="T86" i="9" s="1"/>
  <c r="X87" i="9"/>
  <c r="Y87" i="9" s="1"/>
  <c r="S87" i="9"/>
  <c r="T87" i="9" s="1"/>
  <c r="X90" i="9"/>
  <c r="Y90" i="9" s="1"/>
  <c r="S90" i="9"/>
  <c r="T90" i="9" s="1"/>
  <c r="X91" i="9"/>
  <c r="Y91" i="9" s="1"/>
  <c r="S91" i="9"/>
  <c r="T91" i="9" s="1"/>
  <c r="X92" i="9"/>
  <c r="Y92" i="9" s="1"/>
  <c r="S92" i="9"/>
  <c r="T92" i="9" s="1"/>
  <c r="X95" i="9"/>
  <c r="Y95" i="9" s="1"/>
  <c r="S95" i="9"/>
  <c r="T95" i="9" s="1"/>
  <c r="X97" i="9"/>
  <c r="Y97" i="9" s="1"/>
  <c r="S97" i="9"/>
  <c r="T97" i="9" s="1"/>
  <c r="X99" i="9"/>
  <c r="Y99" i="9" s="1"/>
  <c r="S99" i="9"/>
  <c r="T99" i="9" s="1"/>
  <c r="X100" i="9"/>
  <c r="Y100" i="9" s="1"/>
  <c r="S100" i="9"/>
  <c r="T100" i="9" s="1"/>
  <c r="X101" i="9"/>
  <c r="Y101" i="9" s="1"/>
  <c r="S101" i="9"/>
  <c r="T101" i="9" s="1"/>
  <c r="X102" i="9"/>
  <c r="Y102" i="9" s="1"/>
  <c r="S102" i="9"/>
  <c r="T102" i="9" s="1"/>
  <c r="X103" i="9"/>
  <c r="Y103" i="9" s="1"/>
  <c r="S103" i="9"/>
  <c r="T103" i="9" s="1"/>
  <c r="X106" i="9"/>
  <c r="Y106" i="9" s="1"/>
  <c r="S106" i="9"/>
  <c r="T106" i="9" s="1"/>
  <c r="X107" i="9"/>
  <c r="Y107" i="9" s="1"/>
  <c r="S107" i="9"/>
  <c r="T107" i="9" s="1"/>
  <c r="X108" i="9"/>
  <c r="Y108" i="9" s="1"/>
  <c r="S108" i="9"/>
  <c r="T108" i="9" s="1"/>
  <c r="X109" i="9"/>
  <c r="Y109" i="9" s="1"/>
  <c r="S109" i="9"/>
  <c r="T109" i="9" s="1"/>
  <c r="X110" i="9"/>
  <c r="Y110" i="9" s="1"/>
  <c r="S110" i="9"/>
  <c r="T110" i="9" s="1"/>
  <c r="X111" i="9"/>
  <c r="Y111" i="9" s="1"/>
  <c r="S111" i="9"/>
  <c r="T111" i="9" s="1"/>
  <c r="X115" i="9"/>
  <c r="Y115" i="9" s="1"/>
  <c r="S115" i="9"/>
  <c r="T115" i="9" s="1"/>
  <c r="X116" i="9"/>
  <c r="Y116" i="9" s="1"/>
  <c r="S116" i="9"/>
  <c r="T116" i="9" s="1"/>
  <c r="X117" i="9"/>
  <c r="Y117" i="9" s="1"/>
  <c r="S117" i="9"/>
  <c r="T117" i="9" s="1"/>
  <c r="X119" i="9"/>
  <c r="Y119" i="9" s="1"/>
  <c r="S119" i="9"/>
  <c r="T119" i="9" s="1"/>
  <c r="X120" i="9"/>
  <c r="Y120" i="9" s="1"/>
  <c r="S120" i="9"/>
  <c r="T120" i="9" s="1"/>
  <c r="X121" i="9"/>
  <c r="Y121" i="9" s="1"/>
  <c r="S121" i="9"/>
  <c r="T121" i="9" s="1"/>
  <c r="X122" i="9"/>
  <c r="Y122" i="9" s="1"/>
  <c r="S122" i="9"/>
  <c r="T122" i="9" s="1"/>
  <c r="X128" i="9"/>
  <c r="Y128" i="9" s="1"/>
  <c r="S128" i="9"/>
  <c r="T128" i="9" s="1"/>
  <c r="X55" i="9"/>
  <c r="Y55" i="9" s="1"/>
  <c r="S55" i="9"/>
  <c r="T55" i="9" s="1"/>
  <c r="X57" i="9"/>
  <c r="Y57" i="9" s="1"/>
  <c r="S57" i="9"/>
  <c r="T57" i="9" s="1"/>
  <c r="X58" i="9"/>
  <c r="Y58" i="9" s="1"/>
  <c r="S58" i="9"/>
  <c r="T58" i="9" s="1"/>
  <c r="X65" i="9"/>
  <c r="Y65" i="9" s="1"/>
  <c r="S65" i="9"/>
  <c r="T65" i="9" s="1"/>
  <c r="X76" i="9"/>
  <c r="Y76" i="9" s="1"/>
  <c r="S76" i="9"/>
  <c r="T76" i="9" s="1"/>
  <c r="X81" i="9"/>
  <c r="Y81" i="9" s="1"/>
  <c r="S81" i="9"/>
  <c r="T81" i="9" s="1"/>
  <c r="X89" i="9"/>
  <c r="Y89" i="9" s="1"/>
  <c r="S89" i="9"/>
  <c r="T89" i="9" s="1"/>
  <c r="X93" i="9"/>
  <c r="Y93" i="9" s="1"/>
  <c r="S93" i="9"/>
  <c r="T93" i="9" s="1"/>
  <c r="X96" i="9"/>
  <c r="Y96" i="9" s="1"/>
  <c r="S96" i="9"/>
  <c r="T96" i="9" s="1"/>
  <c r="X114" i="9"/>
  <c r="Y114" i="9" s="1"/>
  <c r="S114" i="9"/>
  <c r="T114" i="9" s="1"/>
  <c r="X123" i="9"/>
  <c r="Y123" i="9" s="1"/>
  <c r="S123" i="9"/>
  <c r="T123" i="9" s="1"/>
  <c r="X124" i="9"/>
  <c r="Y124" i="9" s="1"/>
  <c r="S124" i="9"/>
  <c r="T124" i="9" s="1"/>
  <c r="X125" i="9"/>
  <c r="Y125" i="9" s="1"/>
  <c r="S125" i="9"/>
  <c r="T125" i="9" s="1"/>
  <c r="X126" i="9"/>
  <c r="Y126" i="9" s="1"/>
  <c r="S126" i="9"/>
  <c r="T126" i="9" s="1"/>
  <c r="X129" i="9"/>
  <c r="Y129" i="9" s="1"/>
  <c r="S129" i="9"/>
  <c r="T129" i="9" s="1"/>
  <c r="X130" i="9"/>
  <c r="Y130" i="9" s="1"/>
  <c r="S130" i="9"/>
  <c r="T130" i="9" s="1"/>
  <c r="X131" i="9"/>
  <c r="Y131" i="9" s="1"/>
  <c r="S131" i="9"/>
  <c r="T131" i="9" s="1"/>
  <c r="X132" i="9"/>
  <c r="Y132" i="9" s="1"/>
  <c r="S132" i="9"/>
  <c r="T132" i="9" s="1"/>
  <c r="X133" i="9"/>
  <c r="Y133" i="9" s="1"/>
  <c r="S133" i="9"/>
  <c r="T133" i="9" s="1"/>
  <c r="X134" i="9"/>
  <c r="Y134" i="9" s="1"/>
  <c r="S134" i="9"/>
  <c r="T134" i="9" s="1"/>
  <c r="X135" i="9"/>
  <c r="Y135" i="9" s="1"/>
  <c r="S135" i="9"/>
  <c r="T135" i="9" s="1"/>
  <c r="X136" i="9"/>
  <c r="Y136" i="9" s="1"/>
  <c r="S136" i="9"/>
  <c r="T136" i="9" s="1"/>
  <c r="X137" i="9"/>
  <c r="Y137" i="9" s="1"/>
  <c r="S137" i="9"/>
  <c r="T137" i="9" s="1"/>
  <c r="X139" i="9"/>
  <c r="Y139" i="9" s="1"/>
  <c r="S139" i="9"/>
  <c r="T139" i="9" s="1"/>
  <c r="X138" i="9"/>
  <c r="Y138" i="9" s="1"/>
  <c r="S138" i="9"/>
  <c r="T138" i="9" s="1"/>
  <c r="X152" i="9"/>
  <c r="Y152" i="9" s="1"/>
  <c r="S152" i="9"/>
  <c r="T152" i="9" s="1"/>
  <c r="X140" i="9"/>
  <c r="Y140" i="9" s="1"/>
  <c r="S140" i="9"/>
  <c r="T140" i="9" s="1"/>
  <c r="X141" i="9"/>
  <c r="Y141" i="9" s="1"/>
  <c r="S141" i="9"/>
  <c r="T141" i="9" s="1"/>
  <c r="X142" i="9"/>
  <c r="Y142" i="9" s="1"/>
  <c r="S142" i="9"/>
  <c r="T142" i="9" s="1"/>
  <c r="X143" i="9"/>
  <c r="Y143" i="9" s="1"/>
  <c r="S143" i="9"/>
  <c r="T143" i="9" s="1"/>
  <c r="X144" i="9"/>
  <c r="Y144" i="9" s="1"/>
  <c r="S144" i="9"/>
  <c r="T144" i="9" s="1"/>
  <c r="X145" i="9"/>
  <c r="Y145" i="9" s="1"/>
  <c r="S145" i="9"/>
  <c r="T145" i="9" s="1"/>
  <c r="X146" i="9"/>
  <c r="Y146" i="9" s="1"/>
  <c r="S146" i="9"/>
  <c r="T146" i="9" s="1"/>
  <c r="X147" i="9"/>
  <c r="Y147" i="9" s="1"/>
  <c r="S147" i="9"/>
  <c r="T147" i="9" s="1"/>
  <c r="X148" i="9"/>
  <c r="Y148" i="9" s="1"/>
  <c r="S148" i="9"/>
  <c r="T148" i="9" s="1"/>
  <c r="X149" i="9"/>
  <c r="Y149" i="9" s="1"/>
  <c r="S149" i="9"/>
  <c r="T149" i="9" s="1"/>
  <c r="X150" i="9"/>
  <c r="Y150" i="9" s="1"/>
  <c r="S150" i="9"/>
  <c r="T150" i="9" s="1"/>
  <c r="X151" i="9"/>
  <c r="Y151" i="9" s="1"/>
  <c r="S151" i="9"/>
  <c r="T151" i="9" s="1"/>
  <c r="X153" i="9"/>
  <c r="Y153" i="9" s="1"/>
  <c r="S153" i="9"/>
  <c r="T153" i="9" s="1"/>
  <c r="X35" i="9"/>
  <c r="Y35" i="9" s="1"/>
  <c r="S35" i="9"/>
  <c r="T35" i="9" s="1"/>
  <c r="X37" i="9"/>
  <c r="Y37" i="9" s="1"/>
  <c r="S37" i="9"/>
  <c r="T37" i="9" s="1"/>
  <c r="X40" i="9"/>
  <c r="Y40" i="9" s="1"/>
  <c r="S40" i="9"/>
  <c r="T40" i="9" s="1"/>
  <c r="X45" i="9"/>
  <c r="Y45" i="9" s="1"/>
  <c r="S45" i="9"/>
  <c r="T45" i="9" s="1"/>
  <c r="X42" i="9"/>
  <c r="Y42" i="9" s="1"/>
  <c r="S42" i="9"/>
  <c r="T42" i="9" s="1"/>
  <c r="X43" i="9"/>
  <c r="Y43" i="9" s="1"/>
  <c r="S43" i="9"/>
  <c r="T43" i="9" s="1"/>
  <c r="X46" i="9"/>
  <c r="Y46" i="9" s="1"/>
  <c r="S46" i="9"/>
  <c r="T46" i="9" s="1"/>
  <c r="X47" i="9"/>
  <c r="Y47" i="9" s="1"/>
  <c r="S47" i="9"/>
  <c r="T47" i="9" s="1"/>
  <c r="X48" i="9"/>
  <c r="Y48" i="9" s="1"/>
  <c r="S48" i="9"/>
  <c r="T48" i="9" s="1"/>
  <c r="X49" i="9"/>
  <c r="Y49" i="9" s="1"/>
  <c r="S49" i="9"/>
  <c r="T49" i="9" s="1"/>
  <c r="X50" i="9"/>
  <c r="Y50" i="9" s="1"/>
  <c r="S50" i="9"/>
  <c r="T50" i="9" s="1"/>
  <c r="X51" i="9"/>
  <c r="Y51" i="9" s="1"/>
  <c r="S51" i="9"/>
  <c r="T51" i="9" s="1"/>
  <c r="X52" i="9"/>
  <c r="Y52" i="9" s="1"/>
  <c r="S52" i="9"/>
  <c r="T52" i="9" s="1"/>
  <c r="X53" i="9"/>
  <c r="Y53" i="9" s="1"/>
  <c r="S53" i="9"/>
  <c r="T53" i="9" s="1"/>
  <c r="X54" i="9"/>
  <c r="Y54" i="9" s="1"/>
  <c r="S54" i="9"/>
  <c r="T54" i="9" s="1"/>
  <c r="X73" i="9"/>
  <c r="Y73" i="9" s="1"/>
  <c r="S73" i="9"/>
  <c r="T73" i="9" s="1"/>
  <c r="X83" i="9"/>
  <c r="Y83" i="9" s="1"/>
  <c r="S83" i="9"/>
  <c r="T83" i="9" s="1"/>
  <c r="X94" i="9"/>
  <c r="Y94" i="9" s="1"/>
  <c r="S94" i="9"/>
  <c r="T94" i="9" s="1"/>
  <c r="X127" i="9"/>
  <c r="Y127" i="9" s="1"/>
  <c r="S127" i="9"/>
  <c r="T127" i="9" s="1"/>
  <c r="X78" i="9"/>
  <c r="Y78" i="9" s="1"/>
  <c r="S78" i="9"/>
  <c r="T78" i="9" s="1"/>
  <c r="X79" i="9"/>
  <c r="Y79" i="9" s="1"/>
  <c r="S79" i="9"/>
  <c r="T79" i="9" s="1"/>
  <c r="X82" i="9"/>
  <c r="Y82" i="9" s="1"/>
  <c r="S82" i="9"/>
  <c r="T82" i="9" s="1"/>
  <c r="X98" i="9"/>
  <c r="Y98" i="9" s="1"/>
  <c r="S98" i="9"/>
  <c r="T98" i="9" s="1"/>
  <c r="X112" i="9"/>
  <c r="Y112" i="9" s="1"/>
  <c r="S112" i="9"/>
  <c r="T112" i="9" s="1"/>
  <c r="X113" i="9"/>
  <c r="Y113" i="9" s="1"/>
  <c r="S113" i="9"/>
  <c r="T113" i="9" s="1"/>
  <c r="X104" i="9"/>
  <c r="Y104" i="9" s="1"/>
  <c r="S104" i="9"/>
  <c r="T104" i="9" s="1"/>
  <c r="X105" i="9"/>
  <c r="Y105" i="9" s="1"/>
  <c r="S105" i="9"/>
  <c r="T105" i="9" s="1"/>
  <c r="X64" i="9"/>
  <c r="Y64" i="9" s="1"/>
  <c r="S64" i="9"/>
  <c r="T64" i="9" s="1"/>
  <c r="S24" i="9"/>
  <c r="T24" i="9" s="1"/>
  <c r="S23" i="9"/>
  <c r="T23" i="9" s="1"/>
  <c r="S16" i="9"/>
  <c r="T16" i="9" s="1"/>
  <c r="S17" i="9"/>
  <c r="T17" i="9" s="1"/>
  <c r="S33" i="9"/>
  <c r="T33" i="9" s="1"/>
  <c r="S34" i="9"/>
  <c r="T34" i="9" s="1"/>
  <c r="S20" i="9"/>
  <c r="T20" i="9" s="1"/>
  <c r="S21" i="9"/>
  <c r="T21" i="9" s="1"/>
  <c r="S22" i="9"/>
  <c r="T22" i="9" s="1"/>
  <c r="S3" i="9"/>
  <c r="T3" i="9" s="1"/>
  <c r="S4" i="9"/>
  <c r="T4" i="9" s="1"/>
  <c r="S5" i="9"/>
  <c r="T5" i="9" s="1"/>
  <c r="S6" i="9"/>
  <c r="T6" i="9" s="1"/>
  <c r="S7" i="9"/>
  <c r="T7" i="9" s="1"/>
  <c r="S8" i="9"/>
  <c r="T8" i="9" s="1"/>
  <c r="S9" i="9"/>
  <c r="T9" i="9" s="1"/>
  <c r="S10" i="9"/>
  <c r="T10" i="9" s="1"/>
  <c r="S11" i="9"/>
  <c r="T11" i="9" s="1"/>
  <c r="S12" i="9"/>
  <c r="T12" i="9" s="1"/>
  <c r="S13" i="9"/>
  <c r="T13" i="9" s="1"/>
  <c r="S14" i="9"/>
  <c r="T14" i="9" s="1"/>
  <c r="S15" i="9"/>
  <c r="T15" i="9" s="1"/>
  <c r="S25" i="9"/>
  <c r="T25" i="9" s="1"/>
  <c r="S26" i="9"/>
  <c r="T26" i="9" s="1"/>
  <c r="S27" i="9"/>
  <c r="T27" i="9" s="1"/>
  <c r="S28" i="9"/>
  <c r="T28" i="9" s="1"/>
  <c r="S29" i="9"/>
  <c r="T29" i="9" s="1"/>
  <c r="S30" i="9"/>
  <c r="T30" i="9" s="1"/>
  <c r="S31" i="9"/>
  <c r="T31" i="9" s="1"/>
  <c r="S32" i="9"/>
  <c r="T32" i="9" s="1"/>
  <c r="S18" i="9"/>
  <c r="T18" i="9" s="1"/>
  <c r="X154" i="9"/>
  <c r="Y154" i="9" s="1"/>
  <c r="S154" i="9"/>
  <c r="T154" i="9" s="1"/>
  <c r="X156" i="9"/>
  <c r="Y156" i="9" s="1"/>
  <c r="S156" i="9"/>
  <c r="T156" i="9" s="1"/>
  <c r="X155" i="9"/>
  <c r="Y155" i="9" s="1"/>
  <c r="S155" i="9"/>
  <c r="T155" i="9" s="1"/>
  <c r="X158" i="9"/>
  <c r="Y158" i="9" s="1"/>
  <c r="S158" i="9"/>
  <c r="T158" i="9" s="1"/>
  <c r="X159" i="9"/>
  <c r="Y159" i="9" s="1"/>
  <c r="S159" i="9"/>
  <c r="T159" i="9" s="1"/>
  <c r="X157" i="9"/>
  <c r="Y157" i="9" s="1"/>
  <c r="S157" i="9"/>
  <c r="T157" i="9" s="1"/>
  <c r="X160" i="9"/>
  <c r="Y160" i="9" s="1"/>
  <c r="S160" i="9"/>
  <c r="T160" i="9" s="1"/>
  <c r="X161" i="9"/>
  <c r="Y161" i="9" s="1"/>
  <c r="S161" i="9"/>
  <c r="X164" i="9"/>
  <c r="Y164" i="9" s="1"/>
  <c r="S164" i="9"/>
  <c r="T164" i="9" s="1"/>
  <c r="X166" i="9"/>
  <c r="Y166" i="9" s="1"/>
  <c r="S166" i="9"/>
  <c r="X167" i="9"/>
  <c r="Y167" i="9" s="1"/>
  <c r="S167" i="9"/>
  <c r="X170" i="9"/>
  <c r="Y170" i="9" s="1"/>
  <c r="S170" i="9"/>
  <c r="X171" i="9"/>
  <c r="Y171" i="9" s="1"/>
  <c r="S171" i="9"/>
  <c r="X173" i="9"/>
  <c r="Y173" i="9" s="1"/>
  <c r="S173" i="9"/>
  <c r="X174" i="9"/>
  <c r="Y174" i="9" s="1"/>
  <c r="S174" i="9"/>
  <c r="X175" i="9"/>
  <c r="Y175" i="9" s="1"/>
  <c r="S175" i="9"/>
  <c r="X176" i="9"/>
  <c r="Y176" i="9" s="1"/>
  <c r="S176" i="9"/>
  <c r="X178" i="9"/>
  <c r="Y178" i="9" s="1"/>
  <c r="S178" i="9"/>
  <c r="T178" i="9" s="1"/>
  <c r="X179" i="9"/>
  <c r="Y179" i="9" s="1"/>
  <c r="S179" i="9"/>
  <c r="X181" i="9"/>
  <c r="Y181" i="9" s="1"/>
  <c r="S181" i="9"/>
  <c r="T181" i="9" s="1"/>
  <c r="X183" i="9"/>
  <c r="Y183" i="9" s="1"/>
  <c r="S183" i="9"/>
  <c r="X185" i="9"/>
  <c r="Y185" i="9" s="1"/>
  <c r="S185" i="9"/>
  <c r="X186" i="9"/>
  <c r="Y186" i="9" s="1"/>
  <c r="S186" i="9"/>
  <c r="T186" i="9" s="1"/>
  <c r="X187" i="9"/>
  <c r="Y187" i="9" s="1"/>
  <c r="S187" i="9"/>
  <c r="X189" i="9"/>
  <c r="Y189" i="9" s="1"/>
  <c r="S189" i="9"/>
  <c r="X190" i="9"/>
  <c r="Y190" i="9" s="1"/>
  <c r="S190" i="9"/>
  <c r="X191" i="9"/>
  <c r="Y191" i="9" s="1"/>
  <c r="S191" i="9"/>
  <c r="T191" i="9" s="1"/>
  <c r="X192" i="9"/>
  <c r="Y192" i="9" s="1"/>
  <c r="S192" i="9"/>
  <c r="T192" i="9" s="1"/>
  <c r="X200" i="9"/>
  <c r="Y200" i="9" s="1"/>
  <c r="S200" i="9"/>
  <c r="T200" i="9" s="1"/>
  <c r="X201" i="9"/>
  <c r="Y201" i="9" s="1"/>
  <c r="S201" i="9"/>
  <c r="T201" i="9" s="1"/>
  <c r="X202" i="9"/>
  <c r="Y202" i="9" s="1"/>
  <c r="S202" i="9"/>
  <c r="T202" i="9" s="1"/>
  <c r="X203" i="9"/>
  <c r="Y203" i="9" s="1"/>
  <c r="S203" i="9"/>
  <c r="T203" i="9" s="1"/>
  <c r="X204" i="9"/>
  <c r="Y204" i="9" s="1"/>
  <c r="S204" i="9"/>
  <c r="T204" i="9" s="1"/>
  <c r="X213" i="9"/>
  <c r="Y213" i="9" s="1"/>
  <c r="S213" i="9"/>
  <c r="X214" i="9"/>
  <c r="Y214" i="9" s="1"/>
  <c r="S214" i="9"/>
  <c r="X216" i="9"/>
  <c r="Y216" i="9" s="1"/>
  <c r="S216" i="9"/>
  <c r="T216" i="9" s="1"/>
  <c r="X217" i="9"/>
  <c r="Y217" i="9" s="1"/>
  <c r="S217" i="9"/>
  <c r="X219" i="9"/>
  <c r="Y219" i="9" s="1"/>
  <c r="S219" i="9"/>
  <c r="X220" i="9"/>
  <c r="Y220" i="9" s="1"/>
  <c r="S220" i="9"/>
  <c r="X222" i="9"/>
  <c r="Y222" i="9" s="1"/>
  <c r="S222" i="9"/>
  <c r="T222" i="9" s="1"/>
  <c r="X223" i="9"/>
  <c r="Y223" i="9" s="1"/>
  <c r="S223" i="9"/>
  <c r="X196" i="9"/>
  <c r="Y196" i="9" s="1"/>
  <c r="S196" i="9"/>
  <c r="X197" i="9"/>
  <c r="Y197" i="9" s="1"/>
  <c r="S197" i="9"/>
  <c r="T161" i="9"/>
  <c r="T166" i="9"/>
  <c r="T167" i="9"/>
  <c r="T170" i="9"/>
  <c r="T171" i="9"/>
  <c r="T173" i="9"/>
  <c r="T174" i="9"/>
  <c r="T175" i="9"/>
  <c r="T176" i="9"/>
  <c r="T179" i="9"/>
  <c r="T183" i="9"/>
  <c r="T185" i="9"/>
  <c r="T187" i="9"/>
  <c r="T189" i="9"/>
  <c r="T190" i="9"/>
  <c r="T213" i="9"/>
  <c r="T214" i="9"/>
  <c r="T217" i="9"/>
  <c r="T219" i="9"/>
  <c r="T220" i="9"/>
  <c r="T223" i="9"/>
  <c r="T196" i="9"/>
  <c r="T197" i="9"/>
  <c r="N172" i="6" l="1"/>
  <c r="Q172" i="6"/>
  <c r="R172" i="6" s="1"/>
  <c r="N173" i="6"/>
  <c r="Q173" i="6"/>
  <c r="R173" i="6" s="1"/>
  <c r="N174" i="6"/>
  <c r="Q174" i="6"/>
  <c r="R174" i="6" s="1"/>
  <c r="N175" i="6"/>
  <c r="Q175" i="6"/>
  <c r="R175" i="6" s="1"/>
  <c r="S175" i="6" s="1"/>
  <c r="N164" i="6"/>
  <c r="Q164" i="6"/>
  <c r="R164" i="6" s="1"/>
  <c r="S164" i="6" s="1"/>
  <c r="N53" i="6"/>
  <c r="Q53" i="6"/>
  <c r="R53" i="6" s="1"/>
  <c r="S53" i="6" s="1"/>
  <c r="N54" i="6"/>
  <c r="Q54" i="6"/>
  <c r="R54" i="6" s="1"/>
  <c r="S54" i="6" s="1"/>
  <c r="N55" i="6"/>
  <c r="Q55" i="6"/>
  <c r="R55" i="6" s="1"/>
  <c r="S55" i="6" s="1"/>
  <c r="N56" i="6"/>
  <c r="Q56" i="6"/>
  <c r="R56" i="6" s="1"/>
  <c r="S56" i="6" s="1"/>
  <c r="N45" i="6"/>
  <c r="Q45" i="6"/>
  <c r="R45" i="6" s="1"/>
  <c r="S45" i="6" s="1"/>
  <c r="N39" i="6"/>
  <c r="N40" i="6"/>
  <c r="N34" i="6"/>
  <c r="W56" i="6" l="1"/>
  <c r="X56" i="6" s="1"/>
  <c r="S173" i="6"/>
  <c r="W54" i="6"/>
  <c r="X54" i="6" s="1"/>
  <c r="S174" i="6"/>
  <c r="S172" i="6"/>
  <c r="W175" i="6"/>
  <c r="X175" i="6" s="1"/>
  <c r="W174" i="6"/>
  <c r="X174" i="6" s="1"/>
  <c r="W173" i="6"/>
  <c r="X173" i="6" s="1"/>
  <c r="W172" i="6"/>
  <c r="X172" i="6" s="1"/>
  <c r="W164" i="6"/>
  <c r="X164" i="6" s="1"/>
  <c r="W55" i="6"/>
  <c r="X55" i="6" s="1"/>
  <c r="W53" i="6"/>
  <c r="X53" i="6" s="1"/>
  <c r="W45" i="6"/>
  <c r="X45" i="6" s="1"/>
  <c r="K23" i="7" l="1"/>
  <c r="G23" i="7"/>
  <c r="J22" i="7" l="1"/>
  <c r="I22" i="7"/>
  <c r="H22" i="7"/>
  <c r="K21" i="7"/>
  <c r="K20" i="7"/>
  <c r="K19" i="7"/>
  <c r="K18" i="7"/>
  <c r="K17" i="7"/>
  <c r="F22" i="7"/>
  <c r="E22" i="7"/>
  <c r="D22" i="7"/>
  <c r="G21" i="7"/>
  <c r="G20" i="7"/>
  <c r="G19" i="7"/>
  <c r="G18" i="7"/>
  <c r="G17" i="7"/>
  <c r="J16" i="7"/>
  <c r="I16" i="7"/>
  <c r="H16" i="7"/>
  <c r="K15" i="7"/>
  <c r="K14" i="7"/>
  <c r="K13" i="7"/>
  <c r="K12" i="7"/>
  <c r="K11" i="7"/>
  <c r="F16" i="7"/>
  <c r="E16" i="7"/>
  <c r="D16" i="7"/>
  <c r="G15" i="7"/>
  <c r="G14" i="7"/>
  <c r="G13" i="7"/>
  <c r="G12" i="7"/>
  <c r="G11" i="7"/>
  <c r="J10" i="7"/>
  <c r="J24" i="7" s="1"/>
  <c r="I10" i="7"/>
  <c r="H10" i="7"/>
  <c r="K9" i="7"/>
  <c r="K8" i="7"/>
  <c r="K7" i="7"/>
  <c r="K6" i="7"/>
  <c r="K5" i="7"/>
  <c r="F10" i="7"/>
  <c r="F24" i="7" s="1"/>
  <c r="E10" i="7"/>
  <c r="E24" i="7" s="1"/>
  <c r="D10" i="7"/>
  <c r="D24" i="7" s="1"/>
  <c r="G9" i="7"/>
  <c r="G8" i="7"/>
  <c r="G7" i="7"/>
  <c r="G6" i="7"/>
  <c r="G5" i="7"/>
  <c r="Q286" i="6"/>
  <c r="N286" i="6"/>
  <c r="Q285" i="6"/>
  <c r="N285" i="6"/>
  <c r="Q284" i="6"/>
  <c r="N284" i="6"/>
  <c r="Q283" i="6"/>
  <c r="N283" i="6"/>
  <c r="Q282" i="6"/>
  <c r="N282" i="6"/>
  <c r="Q281" i="6"/>
  <c r="N281" i="6"/>
  <c r="Q280" i="6"/>
  <c r="N280" i="6"/>
  <c r="Q279" i="6"/>
  <c r="N279" i="6"/>
  <c r="Q278" i="6"/>
  <c r="N278" i="6"/>
  <c r="Q277" i="6"/>
  <c r="N277" i="6"/>
  <c r="Q276" i="6"/>
  <c r="N276" i="6"/>
  <c r="Q275" i="6"/>
  <c r="N275" i="6"/>
  <c r="Q274" i="6"/>
  <c r="N274" i="6"/>
  <c r="Q273" i="6"/>
  <c r="N273" i="6"/>
  <c r="Q272" i="6"/>
  <c r="N272" i="6"/>
  <c r="Q271" i="6"/>
  <c r="N271" i="6"/>
  <c r="Q270" i="6"/>
  <c r="N270" i="6"/>
  <c r="Q269" i="6"/>
  <c r="N269" i="6"/>
  <c r="Q268" i="6"/>
  <c r="N268" i="6"/>
  <c r="Q267" i="6"/>
  <c r="N267" i="6"/>
  <c r="Q266" i="6"/>
  <c r="N266" i="6"/>
  <c r="Q265" i="6"/>
  <c r="N265" i="6"/>
  <c r="Q264" i="6"/>
  <c r="N264" i="6"/>
  <c r="Q263" i="6"/>
  <c r="N263" i="6"/>
  <c r="Q262" i="6"/>
  <c r="N262" i="6"/>
  <c r="Q261" i="6"/>
  <c r="N261" i="6"/>
  <c r="Q260" i="6"/>
  <c r="N260" i="6"/>
  <c r="Q259" i="6"/>
  <c r="N259" i="6"/>
  <c r="Q258" i="6"/>
  <c r="N258" i="6"/>
  <c r="Q257" i="6"/>
  <c r="N257" i="6"/>
  <c r="Q256" i="6"/>
  <c r="N256" i="6"/>
  <c r="Q255" i="6"/>
  <c r="N255" i="6"/>
  <c r="Q254" i="6"/>
  <c r="N254" i="6"/>
  <c r="Q253" i="6"/>
  <c r="N253" i="6"/>
  <c r="Q229" i="6"/>
  <c r="N229" i="6"/>
  <c r="Q196" i="6"/>
  <c r="N196" i="6"/>
  <c r="Q234" i="6"/>
  <c r="N234" i="6"/>
  <c r="Q212" i="6"/>
  <c r="N212" i="6"/>
  <c r="Q226" i="6"/>
  <c r="N226" i="6"/>
  <c r="Q216" i="6"/>
  <c r="N216" i="6"/>
  <c r="Q203" i="6"/>
  <c r="N203" i="6"/>
  <c r="Q210" i="6"/>
  <c r="N210" i="6"/>
  <c r="Q197" i="6"/>
  <c r="N197" i="6"/>
  <c r="Q182" i="6"/>
  <c r="N182" i="6"/>
  <c r="Q195" i="6"/>
  <c r="N195" i="6"/>
  <c r="Q231" i="6"/>
  <c r="N231" i="6"/>
  <c r="Q181" i="6"/>
  <c r="N181" i="6"/>
  <c r="Q193" i="6"/>
  <c r="N193" i="6"/>
  <c r="Q192" i="6"/>
  <c r="N192" i="6"/>
  <c r="Q189" i="6"/>
  <c r="N189" i="6"/>
  <c r="Q188" i="6"/>
  <c r="N188" i="6"/>
  <c r="Q187" i="6"/>
  <c r="N187" i="6"/>
  <c r="Q211" i="6"/>
  <c r="N211" i="6"/>
  <c r="Q191" i="6"/>
  <c r="N191" i="6"/>
  <c r="Q185" i="6"/>
  <c r="N185" i="6"/>
  <c r="Q227" i="6"/>
  <c r="N227" i="6"/>
  <c r="Q239" i="6"/>
  <c r="N239" i="6"/>
  <c r="Q186" i="6"/>
  <c r="N186" i="6"/>
  <c r="Q237" i="6"/>
  <c r="R237" i="6" s="1"/>
  <c r="N237" i="6"/>
  <c r="Q225" i="6"/>
  <c r="R225" i="6" s="1"/>
  <c r="S225" i="6" s="1"/>
  <c r="N225" i="6"/>
  <c r="Q224" i="6"/>
  <c r="R224" i="6" s="1"/>
  <c r="S224" i="6" s="1"/>
  <c r="N224" i="6"/>
  <c r="Q223" i="6"/>
  <c r="R223" i="6" s="1"/>
  <c r="S223" i="6" s="1"/>
  <c r="N223" i="6"/>
  <c r="Q222" i="6"/>
  <c r="R222" i="6" s="1"/>
  <c r="S222" i="6" s="1"/>
  <c r="N222" i="6"/>
  <c r="Q221" i="6"/>
  <c r="R221" i="6" s="1"/>
  <c r="S221" i="6" s="1"/>
  <c r="N221" i="6"/>
  <c r="Q220" i="6"/>
  <c r="R220" i="6" s="1"/>
  <c r="S220" i="6" s="1"/>
  <c r="N220" i="6"/>
  <c r="Q219" i="6"/>
  <c r="R219" i="6" s="1"/>
  <c r="S219" i="6" s="1"/>
  <c r="N219" i="6"/>
  <c r="Q218" i="6"/>
  <c r="R218" i="6" s="1"/>
  <c r="S218" i="6" s="1"/>
  <c r="N218" i="6"/>
  <c r="Q217" i="6"/>
  <c r="R217" i="6" s="1"/>
  <c r="S217" i="6" s="1"/>
  <c r="N217" i="6"/>
  <c r="Q202" i="6"/>
  <c r="N202" i="6"/>
  <c r="Q201" i="6"/>
  <c r="S201" i="6" s="1"/>
  <c r="N201" i="6"/>
  <c r="Q233" i="6"/>
  <c r="N233" i="6"/>
  <c r="Q252" i="6"/>
  <c r="R252" i="6" s="1"/>
  <c r="S252" i="6" s="1"/>
  <c r="N252" i="6"/>
  <c r="Q251" i="6"/>
  <c r="R251" i="6" s="1"/>
  <c r="S251" i="6" s="1"/>
  <c r="N251" i="6"/>
  <c r="Q228" i="6"/>
  <c r="R228" i="6" s="1"/>
  <c r="S228" i="6" s="1"/>
  <c r="N228" i="6"/>
  <c r="Q194" i="6"/>
  <c r="R194" i="6" s="1"/>
  <c r="S194" i="6" s="1"/>
  <c r="N194" i="6"/>
  <c r="Q250" i="6"/>
  <c r="R250" i="6" s="1"/>
  <c r="S250" i="6" s="1"/>
  <c r="N250" i="6"/>
  <c r="Q249" i="6"/>
  <c r="R249" i="6" s="1"/>
  <c r="S249" i="6" s="1"/>
  <c r="N249" i="6"/>
  <c r="Q204" i="6"/>
  <c r="S204" i="6" s="1"/>
  <c r="N204" i="6"/>
  <c r="Q180" i="6"/>
  <c r="R180" i="6" s="1"/>
  <c r="S180" i="6" s="1"/>
  <c r="N180" i="6"/>
  <c r="Q190" i="6"/>
  <c r="R190" i="6" s="1"/>
  <c r="S190" i="6" s="1"/>
  <c r="N190" i="6"/>
  <c r="Q183" i="6"/>
  <c r="S183" i="6" s="1"/>
  <c r="N183" i="6"/>
  <c r="Q198" i="6"/>
  <c r="R198" i="6" s="1"/>
  <c r="S198" i="6" s="1"/>
  <c r="N198" i="6"/>
  <c r="Q200" i="6"/>
  <c r="S200" i="6" s="1"/>
  <c r="N200" i="6"/>
  <c r="Q199" i="6"/>
  <c r="S199" i="6" s="1"/>
  <c r="N199" i="6"/>
  <c r="Q240" i="6"/>
  <c r="S240" i="6" s="1"/>
  <c r="N240" i="6"/>
  <c r="Q206" i="6"/>
  <c r="S206" i="6" s="1"/>
  <c r="N206" i="6"/>
  <c r="Q209" i="6"/>
  <c r="S209" i="6" s="1"/>
  <c r="N209" i="6"/>
  <c r="Q184" i="6"/>
  <c r="S184" i="6" s="1"/>
  <c r="N184" i="6"/>
  <c r="Q214" i="6"/>
  <c r="S214" i="6" s="1"/>
  <c r="N214" i="6"/>
  <c r="Q248" i="6"/>
  <c r="R248" i="6" s="1"/>
  <c r="S248" i="6" s="1"/>
  <c r="N248" i="6"/>
  <c r="Q235" i="6"/>
  <c r="S235" i="6" s="1"/>
  <c r="N235" i="6"/>
  <c r="Q215" i="6"/>
  <c r="R215" i="6" s="1"/>
  <c r="S215" i="6" s="1"/>
  <c r="N215" i="6"/>
  <c r="Q247" i="6"/>
  <c r="R247" i="6" s="1"/>
  <c r="S247" i="6" s="1"/>
  <c r="N247" i="6"/>
  <c r="Q213" i="6"/>
  <c r="S213" i="6" s="1"/>
  <c r="N213" i="6"/>
  <c r="Q246" i="6"/>
  <c r="S246" i="6" s="1"/>
  <c r="N246" i="6"/>
  <c r="Q245" i="6"/>
  <c r="R245" i="6" s="1"/>
  <c r="S245" i="6" s="1"/>
  <c r="N245" i="6"/>
  <c r="Q244" i="6"/>
  <c r="R244" i="6" s="1"/>
  <c r="S244" i="6" s="1"/>
  <c r="N244" i="6"/>
  <c r="Q230" i="6"/>
  <c r="R230" i="6" s="1"/>
  <c r="S230" i="6" s="1"/>
  <c r="N230" i="6"/>
  <c r="Q205" i="6"/>
  <c r="S205" i="6" s="1"/>
  <c r="N205" i="6"/>
  <c r="Q207" i="6"/>
  <c r="S207" i="6" s="1"/>
  <c r="N207" i="6"/>
  <c r="Q232" i="6"/>
  <c r="S232" i="6" s="1"/>
  <c r="N232" i="6"/>
  <c r="Q243" i="6"/>
  <c r="R243" i="6" s="1"/>
  <c r="S243" i="6" s="1"/>
  <c r="N243" i="6"/>
  <c r="Q242" i="6"/>
  <c r="S242" i="6" s="1"/>
  <c r="N242" i="6"/>
  <c r="Q241" i="6"/>
  <c r="N241" i="6"/>
  <c r="Q236" i="6"/>
  <c r="N236" i="6"/>
  <c r="Q238" i="6"/>
  <c r="S238" i="6" s="1"/>
  <c r="N238" i="6"/>
  <c r="Q208" i="6"/>
  <c r="S208" i="6" s="1"/>
  <c r="N208" i="6"/>
  <c r="Q179" i="6"/>
  <c r="N179" i="6"/>
  <c r="Q178" i="6"/>
  <c r="S178" i="6" s="1"/>
  <c r="N178" i="6"/>
  <c r="Q177" i="6"/>
  <c r="S177" i="6" s="1"/>
  <c r="N177" i="6"/>
  <c r="Q176" i="6"/>
  <c r="N176" i="6"/>
  <c r="Q171" i="6"/>
  <c r="N171" i="6"/>
  <c r="Q170" i="6"/>
  <c r="N170" i="6"/>
  <c r="Q169" i="6"/>
  <c r="N169" i="6"/>
  <c r="Q168" i="6"/>
  <c r="N168" i="6"/>
  <c r="Q167" i="6"/>
  <c r="N167" i="6"/>
  <c r="Q166" i="6"/>
  <c r="N166" i="6"/>
  <c r="Q165" i="6"/>
  <c r="N165" i="6"/>
  <c r="Q163" i="6"/>
  <c r="N163" i="6"/>
  <c r="Q162" i="6"/>
  <c r="N162" i="6"/>
  <c r="Q161" i="6"/>
  <c r="N161" i="6"/>
  <c r="Q160" i="6"/>
  <c r="N160" i="6"/>
  <c r="Q159" i="6"/>
  <c r="N159" i="6"/>
  <c r="Q158" i="6"/>
  <c r="N158" i="6"/>
  <c r="Q157" i="6"/>
  <c r="N157" i="6"/>
  <c r="Q156" i="6"/>
  <c r="N156" i="6"/>
  <c r="Q155" i="6"/>
  <c r="N155" i="6"/>
  <c r="Q154" i="6"/>
  <c r="N154" i="6"/>
  <c r="Q153" i="6"/>
  <c r="N153" i="6"/>
  <c r="Q152" i="6"/>
  <c r="N152" i="6"/>
  <c r="Q151" i="6"/>
  <c r="N151" i="6"/>
  <c r="Q150" i="6"/>
  <c r="N150" i="6"/>
  <c r="Q149" i="6"/>
  <c r="N149" i="6"/>
  <c r="Q148" i="6"/>
  <c r="N148" i="6"/>
  <c r="Q147" i="6"/>
  <c r="N147" i="6"/>
  <c r="Q146" i="6"/>
  <c r="N146" i="6"/>
  <c r="Q145" i="6"/>
  <c r="N145" i="6"/>
  <c r="Q144" i="6"/>
  <c r="N144" i="6"/>
  <c r="Q143" i="6"/>
  <c r="N143" i="6"/>
  <c r="Q142" i="6"/>
  <c r="N142" i="6"/>
  <c r="Q141" i="6"/>
  <c r="N141" i="6"/>
  <c r="Q140" i="6"/>
  <c r="N140" i="6"/>
  <c r="Q139" i="6"/>
  <c r="N139" i="6"/>
  <c r="Q138" i="6"/>
  <c r="N138" i="6"/>
  <c r="Q137" i="6"/>
  <c r="N137" i="6"/>
  <c r="Q136" i="6"/>
  <c r="N136" i="6"/>
  <c r="Q135" i="6"/>
  <c r="N135" i="6"/>
  <c r="Q134" i="6"/>
  <c r="N134" i="6"/>
  <c r="Q133" i="6"/>
  <c r="N133" i="6"/>
  <c r="Q132" i="6"/>
  <c r="N132" i="6"/>
  <c r="Q131" i="6"/>
  <c r="N131" i="6"/>
  <c r="Q130" i="6"/>
  <c r="N130" i="6"/>
  <c r="Q129" i="6"/>
  <c r="N129" i="6"/>
  <c r="Q128" i="6"/>
  <c r="N128" i="6"/>
  <c r="Q127" i="6"/>
  <c r="N127" i="6"/>
  <c r="Q126" i="6"/>
  <c r="N126" i="6"/>
  <c r="Q125" i="6"/>
  <c r="N125" i="6"/>
  <c r="Q124" i="6"/>
  <c r="N124" i="6"/>
  <c r="Q123" i="6"/>
  <c r="N123" i="6"/>
  <c r="Q122" i="6"/>
  <c r="N122" i="6"/>
  <c r="Q121" i="6"/>
  <c r="N121" i="6"/>
  <c r="Q120" i="6"/>
  <c r="N120" i="6"/>
  <c r="Q119" i="6"/>
  <c r="N119" i="6"/>
  <c r="Q118" i="6"/>
  <c r="N118" i="6"/>
  <c r="Q117" i="6"/>
  <c r="N117" i="6"/>
  <c r="Q116" i="6"/>
  <c r="N116" i="6"/>
  <c r="Q115" i="6"/>
  <c r="N115" i="6"/>
  <c r="Q114" i="6"/>
  <c r="N114" i="6"/>
  <c r="Q113" i="6"/>
  <c r="N113" i="6"/>
  <c r="Q112" i="6"/>
  <c r="N112" i="6"/>
  <c r="Q111" i="6"/>
  <c r="N111" i="6"/>
  <c r="Q110" i="6"/>
  <c r="N110" i="6"/>
  <c r="Q109" i="6"/>
  <c r="N109" i="6"/>
  <c r="Q108" i="6"/>
  <c r="N108" i="6"/>
  <c r="Q107" i="6"/>
  <c r="N107" i="6"/>
  <c r="Q106" i="6"/>
  <c r="N106" i="6"/>
  <c r="Q105" i="6"/>
  <c r="N105" i="6"/>
  <c r="Q104" i="6"/>
  <c r="N104" i="6"/>
  <c r="Q103" i="6"/>
  <c r="N103" i="6"/>
  <c r="Q102" i="6"/>
  <c r="N102" i="6"/>
  <c r="Q101" i="6"/>
  <c r="N101" i="6"/>
  <c r="Q100" i="6"/>
  <c r="N100" i="6"/>
  <c r="Q99" i="6"/>
  <c r="N99" i="6"/>
  <c r="Q98" i="6"/>
  <c r="N98" i="6"/>
  <c r="Q97" i="6"/>
  <c r="N97" i="6"/>
  <c r="Q96" i="6"/>
  <c r="N96" i="6"/>
  <c r="Q95" i="6"/>
  <c r="N95" i="6"/>
  <c r="Q94" i="6"/>
  <c r="N94" i="6"/>
  <c r="Q93" i="6"/>
  <c r="N93" i="6"/>
  <c r="Q92" i="6"/>
  <c r="N92" i="6"/>
  <c r="Q91" i="6"/>
  <c r="N91" i="6"/>
  <c r="Q90" i="6"/>
  <c r="N90" i="6"/>
  <c r="Q89" i="6"/>
  <c r="N89" i="6"/>
  <c r="Q88" i="6"/>
  <c r="N88" i="6"/>
  <c r="Q87" i="6"/>
  <c r="N87" i="6"/>
  <c r="Q86" i="6"/>
  <c r="N86" i="6"/>
  <c r="Q85" i="6"/>
  <c r="N85" i="6"/>
  <c r="Q84" i="6"/>
  <c r="N84" i="6"/>
  <c r="Q83" i="6"/>
  <c r="N83" i="6"/>
  <c r="Q82" i="6"/>
  <c r="N82" i="6"/>
  <c r="Q81" i="6"/>
  <c r="N81" i="6"/>
  <c r="Q80" i="6"/>
  <c r="N80" i="6"/>
  <c r="Q79" i="6"/>
  <c r="N79" i="6"/>
  <c r="Q78" i="6"/>
  <c r="N78" i="6"/>
  <c r="Q77" i="6"/>
  <c r="N77" i="6"/>
  <c r="Q76" i="6"/>
  <c r="N76" i="6"/>
  <c r="Q75" i="6"/>
  <c r="N75" i="6"/>
  <c r="Q74" i="6"/>
  <c r="N74" i="6"/>
  <c r="Q73" i="6"/>
  <c r="N73" i="6"/>
  <c r="Q72" i="6"/>
  <c r="N72" i="6"/>
  <c r="Q71" i="6"/>
  <c r="N71" i="6"/>
  <c r="Q70" i="6"/>
  <c r="N70" i="6"/>
  <c r="Q69" i="6"/>
  <c r="N69" i="6"/>
  <c r="Q68" i="6"/>
  <c r="N68" i="6"/>
  <c r="Q67" i="6"/>
  <c r="N67" i="6"/>
  <c r="Q66" i="6"/>
  <c r="N66" i="6"/>
  <c r="Q65" i="6"/>
  <c r="N65" i="6"/>
  <c r="Q64" i="6"/>
  <c r="N64" i="6"/>
  <c r="Q63" i="6"/>
  <c r="N63" i="6"/>
  <c r="Q62" i="6"/>
  <c r="N62" i="6"/>
  <c r="Q61" i="6"/>
  <c r="N61" i="6"/>
  <c r="Q60" i="6"/>
  <c r="N60" i="6"/>
  <c r="Q59" i="6"/>
  <c r="N59" i="6"/>
  <c r="Q58" i="6"/>
  <c r="N58" i="6"/>
  <c r="Q57" i="6"/>
  <c r="N57" i="6"/>
  <c r="Q52" i="6"/>
  <c r="N52" i="6"/>
  <c r="Q51" i="6"/>
  <c r="N51" i="6"/>
  <c r="Q50" i="6"/>
  <c r="N50" i="6"/>
  <c r="Q49" i="6"/>
  <c r="N49" i="6"/>
  <c r="Q48" i="6"/>
  <c r="N48" i="6"/>
  <c r="Q47" i="6"/>
  <c r="N47" i="6"/>
  <c r="Q46" i="6"/>
  <c r="N46" i="6"/>
  <c r="Q44" i="6"/>
  <c r="N44" i="6"/>
  <c r="Q43" i="6"/>
  <c r="N43" i="6"/>
  <c r="Q42" i="6"/>
  <c r="N42" i="6"/>
  <c r="Q41" i="6"/>
  <c r="N41" i="6"/>
  <c r="Q38" i="6"/>
  <c r="N38" i="6"/>
  <c r="Q37" i="6"/>
  <c r="N37" i="6"/>
  <c r="Q36" i="6"/>
  <c r="N36" i="6"/>
  <c r="Q35" i="6"/>
  <c r="N35" i="6"/>
  <c r="Q33" i="6"/>
  <c r="N33" i="6"/>
  <c r="Q32" i="6"/>
  <c r="N32" i="6"/>
  <c r="Q31" i="6"/>
  <c r="N31" i="6"/>
  <c r="Q30" i="6"/>
  <c r="N30" i="6"/>
  <c r="Q29" i="6"/>
  <c r="N29" i="6"/>
  <c r="Q28" i="6"/>
  <c r="N28" i="6"/>
  <c r="Q27" i="6"/>
  <c r="N27" i="6"/>
  <c r="Q26" i="6"/>
  <c r="N26" i="6"/>
  <c r="Q25" i="6"/>
  <c r="N25" i="6"/>
  <c r="Q24" i="6"/>
  <c r="N24" i="6"/>
  <c r="Q23" i="6"/>
  <c r="N23" i="6"/>
  <c r="Q22" i="6"/>
  <c r="N22" i="6"/>
  <c r="Q21" i="6"/>
  <c r="N21" i="6"/>
  <c r="Q20" i="6"/>
  <c r="N20" i="6"/>
  <c r="Q19" i="6"/>
  <c r="N19" i="6"/>
  <c r="Q18" i="6"/>
  <c r="N18" i="6"/>
  <c r="Q17" i="6"/>
  <c r="N17" i="6"/>
  <c r="Q16" i="6"/>
  <c r="N16" i="6"/>
  <c r="Q15" i="6"/>
  <c r="N15" i="6"/>
  <c r="Q14" i="6"/>
  <c r="N14" i="6"/>
  <c r="Q13" i="6"/>
  <c r="N13" i="6"/>
  <c r="Q12" i="6"/>
  <c r="N12" i="6"/>
  <c r="Q11" i="6"/>
  <c r="N11" i="6"/>
  <c r="Q10" i="6"/>
  <c r="N10" i="6"/>
  <c r="Q9" i="6"/>
  <c r="N9" i="6"/>
  <c r="Q8" i="6"/>
  <c r="N8" i="6"/>
  <c r="Q7" i="6"/>
  <c r="N7" i="6"/>
  <c r="Q6" i="6"/>
  <c r="N6" i="6"/>
  <c r="Q5" i="6"/>
  <c r="N5" i="6"/>
  <c r="Q4" i="6"/>
  <c r="N4" i="6"/>
  <c r="Q3" i="6"/>
  <c r="N3" i="6"/>
  <c r="Q225" i="5"/>
  <c r="N225" i="5"/>
  <c r="Q224" i="5"/>
  <c r="N224" i="5"/>
  <c r="Q223" i="5"/>
  <c r="N223" i="5"/>
  <c r="Q219" i="5"/>
  <c r="N219" i="5"/>
  <c r="Q218" i="5"/>
  <c r="N218" i="5"/>
  <c r="Q217" i="5"/>
  <c r="N217" i="5"/>
  <c r="Q216" i="5"/>
  <c r="S216" i="5" s="1"/>
  <c r="N216" i="5"/>
  <c r="Q214" i="5"/>
  <c r="N214" i="5"/>
  <c r="Q211" i="5"/>
  <c r="N211" i="5"/>
  <c r="Q210" i="5"/>
  <c r="N210" i="5"/>
  <c r="Q209" i="5"/>
  <c r="N209" i="5"/>
  <c r="Q201" i="5"/>
  <c r="S201" i="5" s="1"/>
  <c r="N201" i="5"/>
  <c r="Q200" i="5"/>
  <c r="S200" i="5" s="1"/>
  <c r="N200" i="5"/>
  <c r="Q199" i="5"/>
  <c r="N199" i="5"/>
  <c r="Q198" i="5"/>
  <c r="N198" i="5"/>
  <c r="Q197" i="5"/>
  <c r="R197" i="5" s="1"/>
  <c r="S197" i="5" s="1"/>
  <c r="N197" i="5"/>
  <c r="Q196" i="5"/>
  <c r="R196" i="5" s="1"/>
  <c r="S196" i="5" s="1"/>
  <c r="N196" i="5"/>
  <c r="Q195" i="5"/>
  <c r="S195" i="5" s="1"/>
  <c r="N195" i="5"/>
  <c r="Q194" i="5"/>
  <c r="S194" i="5" s="1"/>
  <c r="N194" i="5"/>
  <c r="Q193" i="5"/>
  <c r="R193" i="5" s="1"/>
  <c r="S193" i="5" s="1"/>
  <c r="N193" i="5"/>
  <c r="Q192" i="5"/>
  <c r="S192" i="5" s="1"/>
  <c r="N192" i="5"/>
  <c r="Q191" i="5"/>
  <c r="S191" i="5" s="1"/>
  <c r="N191" i="5"/>
  <c r="Q190" i="5"/>
  <c r="S190" i="5" s="1"/>
  <c r="N190" i="5"/>
  <c r="Q189" i="5"/>
  <c r="S189" i="5" s="1"/>
  <c r="N189" i="5"/>
  <c r="Q188" i="5"/>
  <c r="R188" i="5" s="1"/>
  <c r="S188" i="5" s="1"/>
  <c r="N188" i="5"/>
  <c r="Q187" i="5"/>
  <c r="R187" i="5" s="1"/>
  <c r="S187" i="5" s="1"/>
  <c r="N187" i="5"/>
  <c r="Q186" i="5"/>
  <c r="R186" i="5" s="1"/>
  <c r="S186" i="5" s="1"/>
  <c r="N186" i="5"/>
  <c r="Q185" i="5"/>
  <c r="R185" i="5" s="1"/>
  <c r="S185" i="5" s="1"/>
  <c r="N185" i="5"/>
  <c r="Q184" i="5"/>
  <c r="R184" i="5" s="1"/>
  <c r="S184" i="5" s="1"/>
  <c r="N184" i="5"/>
  <c r="Q183" i="5"/>
  <c r="S183" i="5" s="1"/>
  <c r="N183" i="5"/>
  <c r="Q182" i="5"/>
  <c r="S182" i="5" s="1"/>
  <c r="N182" i="5"/>
  <c r="Q181" i="5"/>
  <c r="S181" i="5" s="1"/>
  <c r="N181" i="5"/>
  <c r="Q180" i="5"/>
  <c r="S180" i="5" s="1"/>
  <c r="N180" i="5"/>
  <c r="Q179" i="5"/>
  <c r="S179" i="5" s="1"/>
  <c r="N179" i="5"/>
  <c r="Q178" i="5"/>
  <c r="R178" i="5" s="1"/>
  <c r="S178" i="5" s="1"/>
  <c r="N178" i="5"/>
  <c r="Q177" i="5"/>
  <c r="R177" i="5" s="1"/>
  <c r="S177" i="5" s="1"/>
  <c r="N177" i="5"/>
  <c r="Q176" i="5"/>
  <c r="R176" i="5" s="1"/>
  <c r="S176" i="5" s="1"/>
  <c r="N176" i="5"/>
  <c r="Q175" i="5"/>
  <c r="S175" i="5" s="1"/>
  <c r="N175" i="5"/>
  <c r="Q174" i="5"/>
  <c r="S174" i="5" s="1"/>
  <c r="N174" i="5"/>
  <c r="Q173" i="5"/>
  <c r="S173" i="5" s="1"/>
  <c r="N173" i="5"/>
  <c r="Q172" i="5"/>
  <c r="S172" i="5" s="1"/>
  <c r="N172" i="5"/>
  <c r="Q171" i="5"/>
  <c r="S171" i="5" s="1"/>
  <c r="N171" i="5"/>
  <c r="Q170" i="5"/>
  <c r="S170" i="5" s="1"/>
  <c r="N170" i="5"/>
  <c r="Q169" i="5"/>
  <c r="R169" i="5" s="1"/>
  <c r="S169" i="5" s="1"/>
  <c r="N169" i="5"/>
  <c r="Q168" i="5"/>
  <c r="S168" i="5" s="1"/>
  <c r="N168" i="5"/>
  <c r="Q161" i="5"/>
  <c r="R161" i="5" s="1"/>
  <c r="S161" i="5" s="1"/>
  <c r="N161" i="5"/>
  <c r="Q160" i="5"/>
  <c r="R160" i="5" s="1"/>
  <c r="S160" i="5" s="1"/>
  <c r="N160" i="5"/>
  <c r="Q159" i="5"/>
  <c r="S159" i="5" s="1"/>
  <c r="N159" i="5"/>
  <c r="Q158" i="5"/>
  <c r="R158" i="5" s="1"/>
  <c r="S158" i="5" s="1"/>
  <c r="N158" i="5"/>
  <c r="Q157" i="5"/>
  <c r="S157" i="5" s="1"/>
  <c r="N157" i="5"/>
  <c r="Q156" i="5"/>
  <c r="R156" i="5" s="1"/>
  <c r="S156" i="5" s="1"/>
  <c r="N156" i="5"/>
  <c r="Q155" i="5"/>
  <c r="R155" i="5" s="1"/>
  <c r="S155" i="5" s="1"/>
  <c r="N155" i="5"/>
  <c r="Q146" i="5"/>
  <c r="R146" i="5" s="1"/>
  <c r="S146" i="5" s="1"/>
  <c r="N146" i="5"/>
  <c r="Q145" i="5"/>
  <c r="R145" i="5" s="1"/>
  <c r="S145" i="5" s="1"/>
  <c r="N145" i="5"/>
  <c r="Q144" i="5"/>
  <c r="R144" i="5" s="1"/>
  <c r="S144" i="5" s="1"/>
  <c r="N144" i="5"/>
  <c r="Q143" i="5"/>
  <c r="R143" i="5" s="1"/>
  <c r="S143" i="5" s="1"/>
  <c r="N143" i="5"/>
  <c r="Q142" i="5"/>
  <c r="R142" i="5" s="1"/>
  <c r="S142" i="5" s="1"/>
  <c r="N142" i="5"/>
  <c r="Q141" i="5"/>
  <c r="R141" i="5" s="1"/>
  <c r="S141" i="5" s="1"/>
  <c r="N141" i="5"/>
  <c r="Q140" i="5"/>
  <c r="R140" i="5" s="1"/>
  <c r="S140" i="5" s="1"/>
  <c r="N140" i="5"/>
  <c r="Q139" i="5"/>
  <c r="R139" i="5" s="1"/>
  <c r="S139" i="5" s="1"/>
  <c r="N139" i="5"/>
  <c r="Q138" i="5"/>
  <c r="R138" i="5" s="1"/>
  <c r="S138" i="5" s="1"/>
  <c r="N138" i="5"/>
  <c r="Q137" i="5"/>
  <c r="R137" i="5" s="1"/>
  <c r="S137" i="5" s="1"/>
  <c r="N137" i="5"/>
  <c r="Q136" i="5"/>
  <c r="R136" i="5" s="1"/>
  <c r="S136" i="5" s="1"/>
  <c r="N136" i="5"/>
  <c r="Q135" i="5"/>
  <c r="R135" i="5" s="1"/>
  <c r="S135" i="5" s="1"/>
  <c r="N135" i="5"/>
  <c r="Q134" i="5"/>
  <c r="R134" i="5" s="1"/>
  <c r="S134" i="5" s="1"/>
  <c r="N134" i="5"/>
  <c r="Q133" i="5"/>
  <c r="R133" i="5" s="1"/>
  <c r="S133" i="5" s="1"/>
  <c r="N133" i="5"/>
  <c r="Q132" i="5"/>
  <c r="R132" i="5" s="1"/>
  <c r="S132" i="5" s="1"/>
  <c r="N132" i="5"/>
  <c r="Q131" i="5"/>
  <c r="R131" i="5" s="1"/>
  <c r="S131" i="5" s="1"/>
  <c r="N131" i="5"/>
  <c r="Q130" i="5"/>
  <c r="R130" i="5" s="1"/>
  <c r="S130" i="5" s="1"/>
  <c r="N130" i="5"/>
  <c r="Q129" i="5"/>
  <c r="R129" i="5" s="1"/>
  <c r="S129" i="5" s="1"/>
  <c r="N129" i="5"/>
  <c r="Q128" i="5"/>
  <c r="R128" i="5" s="1"/>
  <c r="S128" i="5" s="1"/>
  <c r="N128" i="5"/>
  <c r="Q127" i="5"/>
  <c r="R127" i="5" s="1"/>
  <c r="S127" i="5" s="1"/>
  <c r="N127" i="5"/>
  <c r="Q126" i="5"/>
  <c r="R126" i="5" s="1"/>
  <c r="S126" i="5" s="1"/>
  <c r="N126" i="5"/>
  <c r="Q125" i="5"/>
  <c r="R125" i="5" s="1"/>
  <c r="S125" i="5" s="1"/>
  <c r="N125" i="5"/>
  <c r="Q124" i="5"/>
  <c r="R124" i="5" s="1"/>
  <c r="S124" i="5" s="1"/>
  <c r="N124" i="5"/>
  <c r="Q123" i="5"/>
  <c r="R123" i="5" s="1"/>
  <c r="S123" i="5" s="1"/>
  <c r="N123" i="5"/>
  <c r="Q122" i="5"/>
  <c r="R122" i="5" s="1"/>
  <c r="S122" i="5" s="1"/>
  <c r="N122" i="5"/>
  <c r="Q121" i="5"/>
  <c r="R121" i="5" s="1"/>
  <c r="S121" i="5" s="1"/>
  <c r="N121" i="5"/>
  <c r="Q120" i="5"/>
  <c r="R120" i="5" s="1"/>
  <c r="S120" i="5" s="1"/>
  <c r="N120" i="5"/>
  <c r="Q119" i="5"/>
  <c r="R119" i="5" s="1"/>
  <c r="S119" i="5" s="1"/>
  <c r="N119" i="5"/>
  <c r="Q118" i="5"/>
  <c r="R118" i="5" s="1"/>
  <c r="S118" i="5" s="1"/>
  <c r="N118" i="5"/>
  <c r="Q117" i="5"/>
  <c r="R117" i="5" s="1"/>
  <c r="S117" i="5" s="1"/>
  <c r="N117" i="5"/>
  <c r="Q116" i="5"/>
  <c r="N116" i="5"/>
  <c r="Q115" i="5"/>
  <c r="R115" i="5" s="1"/>
  <c r="S115" i="5" s="1"/>
  <c r="N115" i="5"/>
  <c r="Q114" i="5"/>
  <c r="R114" i="5" s="1"/>
  <c r="S114" i="5" s="1"/>
  <c r="N114" i="5"/>
  <c r="Q113" i="5"/>
  <c r="R113" i="5" s="1"/>
  <c r="S113" i="5" s="1"/>
  <c r="N113" i="5"/>
  <c r="Q112" i="5"/>
  <c r="R112" i="5" s="1"/>
  <c r="S112" i="5" s="1"/>
  <c r="N112" i="5"/>
  <c r="Q111" i="5"/>
  <c r="R111" i="5" s="1"/>
  <c r="S111" i="5" s="1"/>
  <c r="N111" i="5"/>
  <c r="Q110" i="5"/>
  <c r="R110" i="5" s="1"/>
  <c r="S110" i="5" s="1"/>
  <c r="N110" i="5"/>
  <c r="Q109" i="5"/>
  <c r="R109" i="5" s="1"/>
  <c r="S109" i="5" s="1"/>
  <c r="N109" i="5"/>
  <c r="Q108" i="5"/>
  <c r="R108" i="5" s="1"/>
  <c r="S108" i="5" s="1"/>
  <c r="N108" i="5"/>
  <c r="Q107" i="5"/>
  <c r="R107" i="5" s="1"/>
  <c r="S107" i="5" s="1"/>
  <c r="N107" i="5"/>
  <c r="Q106" i="5"/>
  <c r="R106" i="5" s="1"/>
  <c r="S106" i="5" s="1"/>
  <c r="N106" i="5"/>
  <c r="Q105" i="5"/>
  <c r="R105" i="5" s="1"/>
  <c r="S105" i="5" s="1"/>
  <c r="N105" i="5"/>
  <c r="Q104" i="5"/>
  <c r="R104" i="5" s="1"/>
  <c r="S104" i="5" s="1"/>
  <c r="N104" i="5"/>
  <c r="Q103" i="5"/>
  <c r="R103" i="5" s="1"/>
  <c r="S103" i="5" s="1"/>
  <c r="N103" i="5"/>
  <c r="Q102" i="5"/>
  <c r="R102" i="5" s="1"/>
  <c r="S102" i="5" s="1"/>
  <c r="N102" i="5"/>
  <c r="Q101" i="5"/>
  <c r="R101" i="5" s="1"/>
  <c r="S101" i="5" s="1"/>
  <c r="N101" i="5"/>
  <c r="Q100" i="5"/>
  <c r="R100" i="5" s="1"/>
  <c r="S100" i="5" s="1"/>
  <c r="N100" i="5"/>
  <c r="Q99" i="5"/>
  <c r="R99" i="5" s="1"/>
  <c r="S99" i="5" s="1"/>
  <c r="N99" i="5"/>
  <c r="Q98" i="5"/>
  <c r="R98" i="5" s="1"/>
  <c r="S98" i="5" s="1"/>
  <c r="N98" i="5"/>
  <c r="Q97" i="5"/>
  <c r="R97" i="5" s="1"/>
  <c r="S97" i="5" s="1"/>
  <c r="N97" i="5"/>
  <c r="Q96" i="5"/>
  <c r="R96" i="5" s="1"/>
  <c r="S96" i="5" s="1"/>
  <c r="N96" i="5"/>
  <c r="Q95" i="5"/>
  <c r="R95" i="5" s="1"/>
  <c r="S95" i="5" s="1"/>
  <c r="N95" i="5"/>
  <c r="Q94" i="5"/>
  <c r="R94" i="5" s="1"/>
  <c r="S94" i="5" s="1"/>
  <c r="N94" i="5"/>
  <c r="Q93" i="5"/>
  <c r="R93" i="5" s="1"/>
  <c r="S93" i="5" s="1"/>
  <c r="N93" i="5"/>
  <c r="Q92" i="5"/>
  <c r="R92" i="5" s="1"/>
  <c r="S92" i="5" s="1"/>
  <c r="N92" i="5"/>
  <c r="Q91" i="5"/>
  <c r="R91" i="5" s="1"/>
  <c r="S91" i="5" s="1"/>
  <c r="N91" i="5"/>
  <c r="Q90" i="5"/>
  <c r="R90" i="5" s="1"/>
  <c r="S90" i="5" s="1"/>
  <c r="N90" i="5"/>
  <c r="Q89" i="5"/>
  <c r="R89" i="5" s="1"/>
  <c r="S89" i="5" s="1"/>
  <c r="N89" i="5"/>
  <c r="Q88" i="5"/>
  <c r="R88" i="5" s="1"/>
  <c r="S88" i="5" s="1"/>
  <c r="N88" i="5"/>
  <c r="Q87" i="5"/>
  <c r="R87" i="5" s="1"/>
  <c r="S87" i="5" s="1"/>
  <c r="N87" i="5"/>
  <c r="Q86" i="5"/>
  <c r="R86" i="5" s="1"/>
  <c r="S86" i="5" s="1"/>
  <c r="N86" i="5"/>
  <c r="Q85" i="5"/>
  <c r="R85" i="5" s="1"/>
  <c r="S85" i="5" s="1"/>
  <c r="N85" i="5"/>
  <c r="Q84" i="5"/>
  <c r="R84" i="5" s="1"/>
  <c r="S84" i="5" s="1"/>
  <c r="N84" i="5"/>
  <c r="Q83" i="5"/>
  <c r="R83" i="5" s="1"/>
  <c r="S83" i="5" s="1"/>
  <c r="N83" i="5"/>
  <c r="Q82" i="5"/>
  <c r="R82" i="5" s="1"/>
  <c r="S82" i="5" s="1"/>
  <c r="N82" i="5"/>
  <c r="Q81" i="5"/>
  <c r="R81" i="5" s="1"/>
  <c r="S81" i="5" s="1"/>
  <c r="N81" i="5"/>
  <c r="Q80" i="5"/>
  <c r="R80" i="5" s="1"/>
  <c r="S80" i="5" s="1"/>
  <c r="N80" i="5"/>
  <c r="Q79" i="5"/>
  <c r="R79" i="5" s="1"/>
  <c r="S79" i="5" s="1"/>
  <c r="N79" i="5"/>
  <c r="Q78" i="5"/>
  <c r="R78" i="5" s="1"/>
  <c r="S78" i="5" s="1"/>
  <c r="N78" i="5"/>
  <c r="Q77" i="5"/>
  <c r="R77" i="5" s="1"/>
  <c r="S77" i="5" s="1"/>
  <c r="N77" i="5"/>
  <c r="Q76" i="5"/>
  <c r="R76" i="5" s="1"/>
  <c r="S76" i="5" s="1"/>
  <c r="N76" i="5"/>
  <c r="Q75" i="5"/>
  <c r="R75" i="5" s="1"/>
  <c r="S75" i="5" s="1"/>
  <c r="N75" i="5"/>
  <c r="Q74" i="5"/>
  <c r="R74" i="5" s="1"/>
  <c r="S74" i="5" s="1"/>
  <c r="N74" i="5"/>
  <c r="Q73" i="5"/>
  <c r="R73" i="5" s="1"/>
  <c r="S73" i="5" s="1"/>
  <c r="N73" i="5"/>
  <c r="Q72" i="5"/>
  <c r="R72" i="5" s="1"/>
  <c r="S72" i="5" s="1"/>
  <c r="N72" i="5"/>
  <c r="Q71" i="5"/>
  <c r="R71" i="5" s="1"/>
  <c r="S71" i="5" s="1"/>
  <c r="N71" i="5"/>
  <c r="Q70" i="5"/>
  <c r="R70" i="5" s="1"/>
  <c r="S70" i="5" s="1"/>
  <c r="N70" i="5"/>
  <c r="Q69" i="5"/>
  <c r="R69" i="5" s="1"/>
  <c r="S69" i="5" s="1"/>
  <c r="N69" i="5"/>
  <c r="Q68" i="5"/>
  <c r="R68" i="5" s="1"/>
  <c r="S68" i="5" s="1"/>
  <c r="N68" i="5"/>
  <c r="Q67" i="5"/>
  <c r="R67" i="5" s="1"/>
  <c r="S67" i="5" s="1"/>
  <c r="N67" i="5"/>
  <c r="Q66" i="5"/>
  <c r="R66" i="5" s="1"/>
  <c r="S66" i="5" s="1"/>
  <c r="N66" i="5"/>
  <c r="Q65" i="5"/>
  <c r="R65" i="5" s="1"/>
  <c r="S65" i="5" s="1"/>
  <c r="N65" i="5"/>
  <c r="Q64" i="5"/>
  <c r="R64" i="5" s="1"/>
  <c r="S64" i="5" s="1"/>
  <c r="N64" i="5"/>
  <c r="Q63" i="5"/>
  <c r="R63" i="5" s="1"/>
  <c r="S63" i="5" s="1"/>
  <c r="N63" i="5"/>
  <c r="Q62" i="5"/>
  <c r="R62" i="5" s="1"/>
  <c r="S62" i="5" s="1"/>
  <c r="N62" i="5"/>
  <c r="Q61" i="5"/>
  <c r="R61" i="5" s="1"/>
  <c r="S61" i="5" s="1"/>
  <c r="N61" i="5"/>
  <c r="Q60" i="5"/>
  <c r="R60" i="5" s="1"/>
  <c r="S60" i="5" s="1"/>
  <c r="N60" i="5"/>
  <c r="Q59" i="5"/>
  <c r="R59" i="5" s="1"/>
  <c r="S59" i="5" s="1"/>
  <c r="N59" i="5"/>
  <c r="Q58" i="5"/>
  <c r="R58" i="5" s="1"/>
  <c r="S58" i="5" s="1"/>
  <c r="N58" i="5"/>
  <c r="Q57" i="5"/>
  <c r="R57" i="5" s="1"/>
  <c r="S57" i="5" s="1"/>
  <c r="N57" i="5"/>
  <c r="Q56" i="5"/>
  <c r="R56" i="5" s="1"/>
  <c r="S56" i="5" s="1"/>
  <c r="N56" i="5"/>
  <c r="Q55" i="5"/>
  <c r="R55" i="5" s="1"/>
  <c r="S55" i="5" s="1"/>
  <c r="N55" i="5"/>
  <c r="Q51" i="5"/>
  <c r="R51" i="5" s="1"/>
  <c r="S51" i="5" s="1"/>
  <c r="N51" i="5"/>
  <c r="Q50" i="5"/>
  <c r="R50" i="5" s="1"/>
  <c r="S50" i="5" s="1"/>
  <c r="N50" i="5"/>
  <c r="Q49" i="5"/>
  <c r="R49" i="5" s="1"/>
  <c r="S49" i="5" s="1"/>
  <c r="N49" i="5"/>
  <c r="Q48" i="5"/>
  <c r="R48" i="5" s="1"/>
  <c r="S48" i="5" s="1"/>
  <c r="N48" i="5"/>
  <c r="Q47" i="5"/>
  <c r="R47" i="5" s="1"/>
  <c r="S47" i="5" s="1"/>
  <c r="N47" i="5"/>
  <c r="Q46" i="5"/>
  <c r="R46" i="5" s="1"/>
  <c r="S46" i="5" s="1"/>
  <c r="N46" i="5"/>
  <c r="Q45" i="5"/>
  <c r="R45" i="5" s="1"/>
  <c r="S45" i="5" s="1"/>
  <c r="N45" i="5"/>
  <c r="Q44" i="5"/>
  <c r="R44" i="5" s="1"/>
  <c r="S44" i="5" s="1"/>
  <c r="N44" i="5"/>
  <c r="Q43" i="5"/>
  <c r="R43" i="5" s="1"/>
  <c r="S43" i="5" s="1"/>
  <c r="N43" i="5"/>
  <c r="Q42" i="5"/>
  <c r="R42" i="5" s="1"/>
  <c r="S42" i="5" s="1"/>
  <c r="N42" i="5"/>
  <c r="Q41" i="5"/>
  <c r="R41" i="5" s="1"/>
  <c r="S41" i="5" s="1"/>
  <c r="N41" i="5"/>
  <c r="Q40" i="5"/>
  <c r="R40" i="5" s="1"/>
  <c r="S40" i="5" s="1"/>
  <c r="N40" i="5"/>
  <c r="Q39" i="5"/>
  <c r="R39" i="5" s="1"/>
  <c r="S39" i="5" s="1"/>
  <c r="N39" i="5"/>
  <c r="Q38" i="5"/>
  <c r="R38" i="5" s="1"/>
  <c r="S38" i="5" s="1"/>
  <c r="N38" i="5"/>
  <c r="Q37" i="5"/>
  <c r="N37" i="5"/>
  <c r="Q36" i="5"/>
  <c r="R36" i="5" s="1"/>
  <c r="S36" i="5" s="1"/>
  <c r="N36" i="5"/>
  <c r="Q35" i="5"/>
  <c r="R35" i="5" s="1"/>
  <c r="S35" i="5" s="1"/>
  <c r="N35" i="5"/>
  <c r="Q34" i="5"/>
  <c r="R34" i="5" s="1"/>
  <c r="S34" i="5" s="1"/>
  <c r="N34" i="5"/>
  <c r="Q33" i="5"/>
  <c r="R33" i="5" s="1"/>
  <c r="S33" i="5" s="1"/>
  <c r="N33" i="5"/>
  <c r="Q32" i="5"/>
  <c r="R32" i="5" s="1"/>
  <c r="S32" i="5" s="1"/>
  <c r="N32" i="5"/>
  <c r="Q31" i="5"/>
  <c r="R31" i="5" s="1"/>
  <c r="S31" i="5" s="1"/>
  <c r="N31" i="5"/>
  <c r="Q30" i="5"/>
  <c r="R30" i="5" s="1"/>
  <c r="S30" i="5" s="1"/>
  <c r="N30" i="5"/>
  <c r="Q29" i="5"/>
  <c r="R29" i="5" s="1"/>
  <c r="S29" i="5" s="1"/>
  <c r="N29" i="5"/>
  <c r="Q28" i="5"/>
  <c r="R28" i="5" s="1"/>
  <c r="S28" i="5" s="1"/>
  <c r="N28" i="5"/>
  <c r="Q27" i="5"/>
  <c r="R27" i="5" s="1"/>
  <c r="S27" i="5" s="1"/>
  <c r="N27" i="5"/>
  <c r="Q26" i="5"/>
  <c r="R26" i="5" s="1"/>
  <c r="S26" i="5" s="1"/>
  <c r="N26" i="5"/>
  <c r="Q25" i="5"/>
  <c r="R25" i="5" s="1"/>
  <c r="S25" i="5" s="1"/>
  <c r="N25" i="5"/>
  <c r="Q24" i="5"/>
  <c r="R24" i="5" s="1"/>
  <c r="S24" i="5" s="1"/>
  <c r="N24" i="5"/>
  <c r="Q23" i="5"/>
  <c r="R23" i="5" s="1"/>
  <c r="S23" i="5" s="1"/>
  <c r="N23" i="5"/>
  <c r="Q22" i="5"/>
  <c r="R22" i="5" s="1"/>
  <c r="S22" i="5" s="1"/>
  <c r="N22" i="5"/>
  <c r="Q21" i="5"/>
  <c r="R21" i="5" s="1"/>
  <c r="S21" i="5" s="1"/>
  <c r="N21" i="5"/>
  <c r="Q20" i="5"/>
  <c r="R20" i="5" s="1"/>
  <c r="S20" i="5" s="1"/>
  <c r="N20" i="5"/>
  <c r="Q19" i="5"/>
  <c r="R19" i="5" s="1"/>
  <c r="S19" i="5" s="1"/>
  <c r="N19" i="5"/>
  <c r="Q18" i="5"/>
  <c r="R18" i="5" s="1"/>
  <c r="S18" i="5" s="1"/>
  <c r="N18" i="5"/>
  <c r="Q17" i="5"/>
  <c r="R17" i="5" s="1"/>
  <c r="S17" i="5" s="1"/>
  <c r="N17" i="5"/>
  <c r="Q16" i="5"/>
  <c r="R16" i="5" s="1"/>
  <c r="S16" i="5" s="1"/>
  <c r="N16" i="5"/>
  <c r="Q15" i="5"/>
  <c r="R15" i="5" s="1"/>
  <c r="S15" i="5" s="1"/>
  <c r="N15" i="5"/>
  <c r="Q222" i="5"/>
  <c r="R222" i="5" s="1"/>
  <c r="S222" i="5" s="1"/>
  <c r="N222" i="5"/>
  <c r="Q221" i="5"/>
  <c r="R221" i="5" s="1"/>
  <c r="S221" i="5" s="1"/>
  <c r="N221" i="5"/>
  <c r="Q220" i="5"/>
  <c r="R220" i="5" s="1"/>
  <c r="S220" i="5" s="1"/>
  <c r="N220" i="5"/>
  <c r="Q215" i="5"/>
  <c r="R215" i="5" s="1"/>
  <c r="S215" i="5" s="1"/>
  <c r="N215" i="5"/>
  <c r="Q213" i="5"/>
  <c r="R213" i="5" s="1"/>
  <c r="S213" i="5" s="1"/>
  <c r="N213" i="5"/>
  <c r="Q212" i="5"/>
  <c r="R212" i="5" s="1"/>
  <c r="S212" i="5" s="1"/>
  <c r="N212" i="5"/>
  <c r="Q208" i="5"/>
  <c r="R208" i="5" s="1"/>
  <c r="S208" i="5" s="1"/>
  <c r="N208" i="5"/>
  <c r="Q207" i="5"/>
  <c r="R207" i="5" s="1"/>
  <c r="S207" i="5" s="1"/>
  <c r="N207" i="5"/>
  <c r="Q206" i="5"/>
  <c r="R206" i="5" s="1"/>
  <c r="S206" i="5" s="1"/>
  <c r="N206" i="5"/>
  <c r="Q205" i="5"/>
  <c r="R205" i="5" s="1"/>
  <c r="S205" i="5" s="1"/>
  <c r="N205" i="5"/>
  <c r="Q204" i="5"/>
  <c r="R204" i="5" s="1"/>
  <c r="S204" i="5" s="1"/>
  <c r="N204" i="5"/>
  <c r="Q203" i="5"/>
  <c r="R203" i="5" s="1"/>
  <c r="S203" i="5" s="1"/>
  <c r="N203" i="5"/>
  <c r="Q202" i="5"/>
  <c r="R202" i="5" s="1"/>
  <c r="S202" i="5" s="1"/>
  <c r="N202" i="5"/>
  <c r="Q167" i="5"/>
  <c r="S167" i="5" s="1"/>
  <c r="N167" i="5"/>
  <c r="Q166" i="5"/>
  <c r="S166" i="5" s="1"/>
  <c r="N166" i="5"/>
  <c r="Q165" i="5"/>
  <c r="S165" i="5" s="1"/>
  <c r="N165" i="5"/>
  <c r="Q164" i="5"/>
  <c r="S164" i="5" s="1"/>
  <c r="N164" i="5"/>
  <c r="Q163" i="5"/>
  <c r="R163" i="5" s="1"/>
  <c r="S163" i="5" s="1"/>
  <c r="N163" i="5"/>
  <c r="Q162" i="5"/>
  <c r="R162" i="5" s="1"/>
  <c r="S162" i="5" s="1"/>
  <c r="N162" i="5"/>
  <c r="Q154" i="5"/>
  <c r="R154" i="5" s="1"/>
  <c r="S154" i="5" s="1"/>
  <c r="N154" i="5"/>
  <c r="Q153" i="5"/>
  <c r="R153" i="5" s="1"/>
  <c r="S153" i="5" s="1"/>
  <c r="N153" i="5"/>
  <c r="Q152" i="5"/>
  <c r="R152" i="5" s="1"/>
  <c r="S152" i="5" s="1"/>
  <c r="N152" i="5"/>
  <c r="Q151" i="5"/>
  <c r="R151" i="5" s="1"/>
  <c r="S151" i="5" s="1"/>
  <c r="N151" i="5"/>
  <c r="Q150" i="5"/>
  <c r="R150" i="5" s="1"/>
  <c r="S150" i="5" s="1"/>
  <c r="N150" i="5"/>
  <c r="Q149" i="5"/>
  <c r="R149" i="5" s="1"/>
  <c r="S149" i="5" s="1"/>
  <c r="N149" i="5"/>
  <c r="Q148" i="5"/>
  <c r="R148" i="5" s="1"/>
  <c r="S148" i="5" s="1"/>
  <c r="N148" i="5"/>
  <c r="Q147" i="5"/>
  <c r="R147" i="5" s="1"/>
  <c r="S147" i="5" s="1"/>
  <c r="N147" i="5"/>
  <c r="Q54" i="5"/>
  <c r="R54" i="5" s="1"/>
  <c r="S54" i="5" s="1"/>
  <c r="N54" i="5"/>
  <c r="Q53" i="5"/>
  <c r="R53" i="5" s="1"/>
  <c r="S53" i="5" s="1"/>
  <c r="N53" i="5"/>
  <c r="Q52" i="5"/>
  <c r="R52" i="5" s="1"/>
  <c r="S52" i="5" s="1"/>
  <c r="N52" i="5"/>
  <c r="Q14" i="5"/>
  <c r="R14" i="5" s="1"/>
  <c r="S14" i="5" s="1"/>
  <c r="N14" i="5"/>
  <c r="Q13" i="5"/>
  <c r="R13" i="5" s="1"/>
  <c r="S13" i="5" s="1"/>
  <c r="N13" i="5"/>
  <c r="Q12" i="5"/>
  <c r="R12" i="5" s="1"/>
  <c r="S12" i="5" s="1"/>
  <c r="N12" i="5"/>
  <c r="Q11" i="5"/>
  <c r="R11" i="5" s="1"/>
  <c r="S11" i="5" s="1"/>
  <c r="N11" i="5"/>
  <c r="Q10" i="5"/>
  <c r="R10" i="5" s="1"/>
  <c r="S10" i="5" s="1"/>
  <c r="N10" i="5"/>
  <c r="Q9" i="5"/>
  <c r="R9" i="5" s="1"/>
  <c r="S9" i="5" s="1"/>
  <c r="N9" i="5"/>
  <c r="Q8" i="5"/>
  <c r="R8" i="5" s="1"/>
  <c r="S8" i="5" s="1"/>
  <c r="N8" i="5"/>
  <c r="Q7" i="5"/>
  <c r="R7" i="5" s="1"/>
  <c r="S7" i="5" s="1"/>
  <c r="N7" i="5"/>
  <c r="Q6" i="5"/>
  <c r="R6" i="5" s="1"/>
  <c r="S6" i="5" s="1"/>
  <c r="N6" i="5"/>
  <c r="Q5" i="5"/>
  <c r="R5" i="5" s="1"/>
  <c r="S5" i="5" s="1"/>
  <c r="N5" i="5"/>
  <c r="Q4" i="5"/>
  <c r="R4" i="5" s="1"/>
  <c r="S4" i="5" s="1"/>
  <c r="N4" i="5"/>
  <c r="Q3" i="5"/>
  <c r="R3" i="5" s="1"/>
  <c r="S3" i="5" s="1"/>
  <c r="N3" i="5"/>
  <c r="N9" i="3"/>
  <c r="M9" i="3"/>
  <c r="L9" i="3"/>
  <c r="K9" i="3"/>
  <c r="J9" i="3"/>
  <c r="I8" i="3"/>
  <c r="I7" i="3"/>
  <c r="I6" i="3"/>
  <c r="I5" i="3"/>
  <c r="Q259" i="4"/>
  <c r="R259" i="4" s="1"/>
  <c r="S259" i="4" s="1"/>
  <c r="N259" i="4"/>
  <c r="Q258" i="4"/>
  <c r="R258" i="4" s="1"/>
  <c r="S258" i="4" s="1"/>
  <c r="N258" i="4"/>
  <c r="Q257" i="4"/>
  <c r="R257" i="4" s="1"/>
  <c r="S257" i="4" s="1"/>
  <c r="N257" i="4"/>
  <c r="Q256" i="4"/>
  <c r="R256" i="4" s="1"/>
  <c r="S256" i="4" s="1"/>
  <c r="N256" i="4"/>
  <c r="Q255" i="4"/>
  <c r="R255" i="4" s="1"/>
  <c r="S255" i="4" s="1"/>
  <c r="N255" i="4"/>
  <c r="Q254" i="4"/>
  <c r="R254" i="4" s="1"/>
  <c r="S254" i="4" s="1"/>
  <c r="N254" i="4"/>
  <c r="Q253" i="4"/>
  <c r="R253" i="4" s="1"/>
  <c r="S253" i="4" s="1"/>
  <c r="N253" i="4"/>
  <c r="Q252" i="4"/>
  <c r="R252" i="4" s="1"/>
  <c r="S252" i="4" s="1"/>
  <c r="N252" i="4"/>
  <c r="Q251" i="4"/>
  <c r="R251" i="4" s="1"/>
  <c r="S251" i="4" s="1"/>
  <c r="N251" i="4"/>
  <c r="Q250" i="4"/>
  <c r="R250" i="4" s="1"/>
  <c r="S250" i="4" s="1"/>
  <c r="N250" i="4"/>
  <c r="Q249" i="4"/>
  <c r="R249" i="4" s="1"/>
  <c r="S249" i="4" s="1"/>
  <c r="N249" i="4"/>
  <c r="Q248" i="4"/>
  <c r="R248" i="4" s="1"/>
  <c r="S248" i="4" s="1"/>
  <c r="N248" i="4"/>
  <c r="Q247" i="4"/>
  <c r="R247" i="4" s="1"/>
  <c r="S247" i="4" s="1"/>
  <c r="N247" i="4"/>
  <c r="Q246" i="4"/>
  <c r="R246" i="4" s="1"/>
  <c r="S246" i="4" s="1"/>
  <c r="N246" i="4"/>
  <c r="Q245" i="4"/>
  <c r="S245" i="4" s="1"/>
  <c r="N245" i="4"/>
  <c r="Q244" i="4"/>
  <c r="R244" i="4" s="1"/>
  <c r="S244" i="4" s="1"/>
  <c r="N244" i="4"/>
  <c r="Q243" i="4"/>
  <c r="R243" i="4" s="1"/>
  <c r="S243" i="4" s="1"/>
  <c r="N243" i="4"/>
  <c r="Q242" i="4"/>
  <c r="R242" i="4" s="1"/>
  <c r="S242" i="4" s="1"/>
  <c r="N242" i="4"/>
  <c r="Q241" i="4"/>
  <c r="R241" i="4" s="1"/>
  <c r="S241" i="4" s="1"/>
  <c r="N241" i="4"/>
  <c r="Q240" i="4"/>
  <c r="R240" i="4" s="1"/>
  <c r="S240" i="4" s="1"/>
  <c r="N240" i="4"/>
  <c r="Q239" i="4"/>
  <c r="R239" i="4" s="1"/>
  <c r="S239" i="4" s="1"/>
  <c r="N239" i="4"/>
  <c r="Q238" i="4"/>
  <c r="R238" i="4" s="1"/>
  <c r="S238" i="4" s="1"/>
  <c r="N238" i="4"/>
  <c r="Q237" i="4"/>
  <c r="R237" i="4" s="1"/>
  <c r="S237" i="4" s="1"/>
  <c r="N237" i="4"/>
  <c r="Q236" i="4"/>
  <c r="R236" i="4" s="1"/>
  <c r="S236" i="4" s="1"/>
  <c r="N236" i="4"/>
  <c r="Q235" i="4"/>
  <c r="R235" i="4" s="1"/>
  <c r="S235" i="4" s="1"/>
  <c r="N235" i="4"/>
  <c r="Q234" i="4"/>
  <c r="R234" i="4" s="1"/>
  <c r="S234" i="4" s="1"/>
  <c r="N234" i="4"/>
  <c r="Q233" i="4"/>
  <c r="R233" i="4" s="1"/>
  <c r="S233" i="4" s="1"/>
  <c r="N233" i="4"/>
  <c r="Q232" i="4"/>
  <c r="R232" i="4" s="1"/>
  <c r="S232" i="4" s="1"/>
  <c r="N232" i="4"/>
  <c r="Q231" i="4"/>
  <c r="R231" i="4" s="1"/>
  <c r="S231" i="4" s="1"/>
  <c r="N231" i="4"/>
  <c r="Q230" i="4"/>
  <c r="R230" i="4" s="1"/>
  <c r="S230" i="4" s="1"/>
  <c r="N230" i="4"/>
  <c r="Q229" i="4"/>
  <c r="R229" i="4" s="1"/>
  <c r="S229" i="4" s="1"/>
  <c r="N229" i="4"/>
  <c r="Q228" i="4"/>
  <c r="S228" i="4" s="1"/>
  <c r="N228" i="4"/>
  <c r="Q227" i="4"/>
  <c r="S227" i="4" s="1"/>
  <c r="N227" i="4"/>
  <c r="Q226" i="4"/>
  <c r="S226" i="4" s="1"/>
  <c r="N226" i="4"/>
  <c r="Q225" i="4"/>
  <c r="S225" i="4" s="1"/>
  <c r="N225" i="4"/>
  <c r="Q224" i="4"/>
  <c r="S224" i="4" s="1"/>
  <c r="N224" i="4"/>
  <c r="Q223" i="4"/>
  <c r="S223" i="4" s="1"/>
  <c r="N223" i="4"/>
  <c r="Q222" i="4"/>
  <c r="S222" i="4" s="1"/>
  <c r="N222" i="4"/>
  <c r="Q221" i="4"/>
  <c r="S221" i="4" s="1"/>
  <c r="N221" i="4"/>
  <c r="Q220" i="4"/>
  <c r="R220" i="4" s="1"/>
  <c r="S220" i="4" s="1"/>
  <c r="N220" i="4"/>
  <c r="Q219" i="4"/>
  <c r="R219" i="4" s="1"/>
  <c r="S219" i="4" s="1"/>
  <c r="N219" i="4"/>
  <c r="Q218" i="4"/>
  <c r="R218" i="4" s="1"/>
  <c r="S218" i="4" s="1"/>
  <c r="N218" i="4"/>
  <c r="Q217" i="4"/>
  <c r="S217" i="4" s="1"/>
  <c r="N217" i="4"/>
  <c r="Q216" i="4"/>
  <c r="S216" i="4" s="1"/>
  <c r="N216" i="4"/>
  <c r="Q215" i="4"/>
  <c r="S215" i="4" s="1"/>
  <c r="N215" i="4"/>
  <c r="Q214" i="4"/>
  <c r="S214" i="4" s="1"/>
  <c r="N214" i="4"/>
  <c r="Q213" i="4"/>
  <c r="S213" i="4" s="1"/>
  <c r="N213" i="4"/>
  <c r="Q212" i="4"/>
  <c r="R212" i="4" s="1"/>
  <c r="S212" i="4" s="1"/>
  <c r="N212" i="4"/>
  <c r="Q211" i="4"/>
  <c r="S211" i="4" s="1"/>
  <c r="N211" i="4"/>
  <c r="Q210" i="4"/>
  <c r="S210" i="4" s="1"/>
  <c r="N210" i="4"/>
  <c r="Q209" i="4"/>
  <c r="R209" i="4" s="1"/>
  <c r="S209" i="4" s="1"/>
  <c r="N209" i="4"/>
  <c r="Q208" i="4"/>
  <c r="R208" i="4" s="1"/>
  <c r="S208" i="4" s="1"/>
  <c r="N208" i="4"/>
  <c r="Q207" i="4"/>
  <c r="S207" i="4" s="1"/>
  <c r="N207" i="4"/>
  <c r="Q206" i="4"/>
  <c r="R206" i="4" s="1"/>
  <c r="S206" i="4" s="1"/>
  <c r="N206" i="4"/>
  <c r="Q205" i="4"/>
  <c r="S205" i="4" s="1"/>
  <c r="N205" i="4"/>
  <c r="Q204" i="4"/>
  <c r="S204" i="4" s="1"/>
  <c r="N204" i="4"/>
  <c r="Q203" i="4"/>
  <c r="S203" i="4" s="1"/>
  <c r="N203" i="4"/>
  <c r="Q202" i="4"/>
  <c r="S202" i="4" s="1"/>
  <c r="N202" i="4"/>
  <c r="Q201" i="4"/>
  <c r="N201" i="4"/>
  <c r="Q200" i="4"/>
  <c r="S200" i="4" s="1"/>
  <c r="N200" i="4"/>
  <c r="Q199" i="4"/>
  <c r="N199" i="4"/>
  <c r="Q198" i="4"/>
  <c r="S198" i="4" s="1"/>
  <c r="N198" i="4"/>
  <c r="Q197" i="4"/>
  <c r="N197" i="4"/>
  <c r="Q196" i="4"/>
  <c r="R196" i="4" s="1"/>
  <c r="S196" i="4" s="1"/>
  <c r="N196" i="4"/>
  <c r="Q195" i="4"/>
  <c r="R195" i="4" s="1"/>
  <c r="S195" i="4" s="1"/>
  <c r="N195" i="4"/>
  <c r="Q194" i="4"/>
  <c r="R194" i="4" s="1"/>
  <c r="S194" i="4" s="1"/>
  <c r="N194" i="4"/>
  <c r="Q193" i="4"/>
  <c r="R193" i="4" s="1"/>
  <c r="S193" i="4" s="1"/>
  <c r="N193" i="4"/>
  <c r="Q192" i="4"/>
  <c r="R192" i="4" s="1"/>
  <c r="S192" i="4" s="1"/>
  <c r="N192" i="4"/>
  <c r="Q191" i="4"/>
  <c r="N191" i="4"/>
  <c r="Q190" i="4"/>
  <c r="N190" i="4"/>
  <c r="Q189" i="4"/>
  <c r="S189" i="4" s="1"/>
  <c r="N189" i="4"/>
  <c r="Q188" i="4"/>
  <c r="R188" i="4" s="1"/>
  <c r="S188" i="4" s="1"/>
  <c r="N188" i="4"/>
  <c r="Q187" i="4"/>
  <c r="R187" i="4" s="1"/>
  <c r="S187" i="4" s="1"/>
  <c r="N187" i="4"/>
  <c r="Q186" i="4"/>
  <c r="N186" i="4"/>
  <c r="Q185" i="4"/>
  <c r="S185" i="4" s="1"/>
  <c r="N185" i="4"/>
  <c r="Q184" i="4"/>
  <c r="N184" i="4"/>
  <c r="Q183" i="4"/>
  <c r="S183" i="4" s="1"/>
  <c r="N183" i="4"/>
  <c r="Q182" i="4"/>
  <c r="R182" i="4" s="1"/>
  <c r="S182" i="4" s="1"/>
  <c r="N182" i="4"/>
  <c r="Q181" i="4"/>
  <c r="S181" i="4" s="1"/>
  <c r="N181" i="4"/>
  <c r="Q180" i="4"/>
  <c r="N180" i="4"/>
  <c r="Q179" i="4"/>
  <c r="S179" i="4" s="1"/>
  <c r="N179" i="4"/>
  <c r="Q178" i="4"/>
  <c r="N178" i="4"/>
  <c r="Q177" i="4"/>
  <c r="R177" i="4" s="1"/>
  <c r="S177" i="4" s="1"/>
  <c r="N177" i="4"/>
  <c r="Q176" i="4"/>
  <c r="N176" i="4"/>
  <c r="Q175" i="4"/>
  <c r="S175" i="4" s="1"/>
  <c r="N175" i="4"/>
  <c r="Q174" i="4"/>
  <c r="R174" i="4" s="1"/>
  <c r="S174" i="4" s="1"/>
  <c r="N174" i="4"/>
  <c r="Q173" i="4"/>
  <c r="R173" i="4" s="1"/>
  <c r="S173" i="4" s="1"/>
  <c r="N173" i="4"/>
  <c r="Q172" i="4"/>
  <c r="N172" i="4"/>
  <c r="Q171" i="4"/>
  <c r="N171" i="4"/>
  <c r="Q170" i="4"/>
  <c r="S170" i="4" s="1"/>
  <c r="N170" i="4"/>
  <c r="Q169" i="4"/>
  <c r="S169" i="4" s="1"/>
  <c r="N169" i="4"/>
  <c r="Q168" i="4"/>
  <c r="N168" i="4"/>
  <c r="Q167" i="4"/>
  <c r="S167" i="4" s="1"/>
  <c r="N167" i="4"/>
  <c r="Q166" i="4"/>
  <c r="N166" i="4"/>
  <c r="Q165" i="4"/>
  <c r="S165" i="4" s="1"/>
  <c r="N165" i="4"/>
  <c r="Q164" i="4"/>
  <c r="N164" i="4"/>
  <c r="Q163" i="4"/>
  <c r="S163" i="4" s="1"/>
  <c r="N163" i="4"/>
  <c r="Q162" i="4"/>
  <c r="R162" i="4" s="1"/>
  <c r="S162" i="4" s="1"/>
  <c r="N162" i="4"/>
  <c r="Q161" i="4"/>
  <c r="S161" i="4" s="1"/>
  <c r="N161" i="4"/>
  <c r="Q160" i="4"/>
  <c r="R160" i="4" s="1"/>
  <c r="S160" i="4" s="1"/>
  <c r="N160" i="4"/>
  <c r="Q159" i="4"/>
  <c r="R159" i="4" s="1"/>
  <c r="S159" i="4" s="1"/>
  <c r="N159" i="4"/>
  <c r="Q158" i="4"/>
  <c r="R158" i="4" s="1"/>
  <c r="S158" i="4" s="1"/>
  <c r="N158" i="4"/>
  <c r="Q157" i="4"/>
  <c r="R157" i="4" s="1"/>
  <c r="S157" i="4" s="1"/>
  <c r="N157" i="4"/>
  <c r="Q156" i="4"/>
  <c r="R156" i="4" s="1"/>
  <c r="S156" i="4" s="1"/>
  <c r="N156" i="4"/>
  <c r="Q155" i="4"/>
  <c r="R155" i="4" s="1"/>
  <c r="S155" i="4" s="1"/>
  <c r="N155" i="4"/>
  <c r="Q154" i="4"/>
  <c r="R154" i="4" s="1"/>
  <c r="S154" i="4" s="1"/>
  <c r="N154" i="4"/>
  <c r="Q153" i="4"/>
  <c r="R153" i="4" s="1"/>
  <c r="S153" i="4" s="1"/>
  <c r="N153" i="4"/>
  <c r="Q152" i="4"/>
  <c r="R152" i="4" s="1"/>
  <c r="S152" i="4" s="1"/>
  <c r="N152" i="4"/>
  <c r="Q151" i="4"/>
  <c r="R151" i="4" s="1"/>
  <c r="S151" i="4" s="1"/>
  <c r="N151" i="4"/>
  <c r="Q150" i="4"/>
  <c r="R150" i="4" s="1"/>
  <c r="S150" i="4" s="1"/>
  <c r="N150" i="4"/>
  <c r="Q149" i="4"/>
  <c r="R149" i="4" s="1"/>
  <c r="S149" i="4" s="1"/>
  <c r="N149" i="4"/>
  <c r="Q148" i="4"/>
  <c r="R148" i="4" s="1"/>
  <c r="S148" i="4" s="1"/>
  <c r="N148" i="4"/>
  <c r="Q147" i="4"/>
  <c r="R147" i="4" s="1"/>
  <c r="S147" i="4" s="1"/>
  <c r="N147" i="4"/>
  <c r="Q146" i="4"/>
  <c r="R146" i="4" s="1"/>
  <c r="S146" i="4" s="1"/>
  <c r="N146" i="4"/>
  <c r="Q145" i="4"/>
  <c r="R145" i="4" s="1"/>
  <c r="S145" i="4" s="1"/>
  <c r="N145" i="4"/>
  <c r="Q144" i="4"/>
  <c r="R144" i="4" s="1"/>
  <c r="S144" i="4" s="1"/>
  <c r="N144" i="4"/>
  <c r="Q143" i="4"/>
  <c r="R143" i="4" s="1"/>
  <c r="S143" i="4" s="1"/>
  <c r="N143" i="4"/>
  <c r="Q142" i="4"/>
  <c r="R142" i="4" s="1"/>
  <c r="S142" i="4" s="1"/>
  <c r="N142" i="4"/>
  <c r="Q141" i="4"/>
  <c r="R141" i="4" s="1"/>
  <c r="S141" i="4" s="1"/>
  <c r="N141" i="4"/>
  <c r="Q140" i="4"/>
  <c r="R140" i="4" s="1"/>
  <c r="S140" i="4" s="1"/>
  <c r="N140" i="4"/>
  <c r="Q139" i="4"/>
  <c r="R139" i="4" s="1"/>
  <c r="S139" i="4" s="1"/>
  <c r="N139" i="4"/>
  <c r="Q138" i="4"/>
  <c r="R138" i="4" s="1"/>
  <c r="S138" i="4" s="1"/>
  <c r="N138" i="4"/>
  <c r="Q137" i="4"/>
  <c r="R137" i="4" s="1"/>
  <c r="S137" i="4" s="1"/>
  <c r="N137" i="4"/>
  <c r="Q136" i="4"/>
  <c r="R136" i="4" s="1"/>
  <c r="S136" i="4" s="1"/>
  <c r="N136" i="4"/>
  <c r="Q135" i="4"/>
  <c r="R135" i="4" s="1"/>
  <c r="S135" i="4" s="1"/>
  <c r="N135" i="4"/>
  <c r="Q134" i="4"/>
  <c r="R134" i="4" s="1"/>
  <c r="S134" i="4" s="1"/>
  <c r="N134" i="4"/>
  <c r="Q133" i="4"/>
  <c r="R133" i="4" s="1"/>
  <c r="S133" i="4" s="1"/>
  <c r="N133" i="4"/>
  <c r="Q132" i="4"/>
  <c r="R132" i="4" s="1"/>
  <c r="S132" i="4" s="1"/>
  <c r="N132" i="4"/>
  <c r="Q131" i="4"/>
  <c r="R131" i="4" s="1"/>
  <c r="S131" i="4" s="1"/>
  <c r="N131" i="4"/>
  <c r="Q130" i="4"/>
  <c r="R130" i="4" s="1"/>
  <c r="S130" i="4" s="1"/>
  <c r="N130" i="4"/>
  <c r="Q129" i="4"/>
  <c r="R129" i="4" s="1"/>
  <c r="S129" i="4" s="1"/>
  <c r="N129" i="4"/>
  <c r="Q128" i="4"/>
  <c r="R128" i="4" s="1"/>
  <c r="S128" i="4" s="1"/>
  <c r="N128" i="4"/>
  <c r="Q127" i="4"/>
  <c r="R127" i="4" s="1"/>
  <c r="S127" i="4" s="1"/>
  <c r="N127" i="4"/>
  <c r="Q126" i="4"/>
  <c r="R126" i="4" s="1"/>
  <c r="S126" i="4" s="1"/>
  <c r="N126" i="4"/>
  <c r="Q125" i="4"/>
  <c r="R125" i="4" s="1"/>
  <c r="S125" i="4" s="1"/>
  <c r="N125" i="4"/>
  <c r="Q124" i="4"/>
  <c r="R124" i="4" s="1"/>
  <c r="S124" i="4" s="1"/>
  <c r="N124" i="4"/>
  <c r="Q123" i="4"/>
  <c r="R123" i="4" s="1"/>
  <c r="S123" i="4" s="1"/>
  <c r="N123" i="4"/>
  <c r="Q122" i="4"/>
  <c r="R122" i="4" s="1"/>
  <c r="S122" i="4" s="1"/>
  <c r="N122" i="4"/>
  <c r="Q121" i="4"/>
  <c r="R121" i="4" s="1"/>
  <c r="S121" i="4" s="1"/>
  <c r="N121" i="4"/>
  <c r="Q120" i="4"/>
  <c r="R120" i="4" s="1"/>
  <c r="S120" i="4" s="1"/>
  <c r="N120" i="4"/>
  <c r="Q119" i="4"/>
  <c r="R119" i="4" s="1"/>
  <c r="S119" i="4" s="1"/>
  <c r="N119" i="4"/>
  <c r="Q118" i="4"/>
  <c r="R118" i="4" s="1"/>
  <c r="S118" i="4" s="1"/>
  <c r="N118" i="4"/>
  <c r="Q117" i="4"/>
  <c r="R117" i="4" s="1"/>
  <c r="S117" i="4" s="1"/>
  <c r="N117" i="4"/>
  <c r="Q116" i="4"/>
  <c r="R116" i="4" s="1"/>
  <c r="S116" i="4" s="1"/>
  <c r="N116" i="4"/>
  <c r="Q115" i="4"/>
  <c r="R115" i="4" s="1"/>
  <c r="S115" i="4" s="1"/>
  <c r="N115" i="4"/>
  <c r="Q114" i="4"/>
  <c r="R114" i="4" s="1"/>
  <c r="S114" i="4" s="1"/>
  <c r="N114" i="4"/>
  <c r="Q113" i="4"/>
  <c r="R113" i="4" s="1"/>
  <c r="S113" i="4" s="1"/>
  <c r="N113" i="4"/>
  <c r="Q112" i="4"/>
  <c r="R112" i="4" s="1"/>
  <c r="S112" i="4" s="1"/>
  <c r="N112" i="4"/>
  <c r="Q111" i="4"/>
  <c r="R111" i="4" s="1"/>
  <c r="S111" i="4" s="1"/>
  <c r="N111" i="4"/>
  <c r="Q110" i="4"/>
  <c r="R110" i="4" s="1"/>
  <c r="S110" i="4" s="1"/>
  <c r="N110" i="4"/>
  <c r="Q109" i="4"/>
  <c r="R109" i="4" s="1"/>
  <c r="S109" i="4" s="1"/>
  <c r="N109" i="4"/>
  <c r="Q108" i="4"/>
  <c r="R108" i="4" s="1"/>
  <c r="S108" i="4" s="1"/>
  <c r="N108" i="4"/>
  <c r="Q107" i="4"/>
  <c r="R107" i="4" s="1"/>
  <c r="S107" i="4" s="1"/>
  <c r="N107" i="4"/>
  <c r="Q106" i="4"/>
  <c r="R106" i="4" s="1"/>
  <c r="S106" i="4" s="1"/>
  <c r="N106" i="4"/>
  <c r="Q105" i="4"/>
  <c r="R105" i="4" s="1"/>
  <c r="S105" i="4" s="1"/>
  <c r="N105" i="4"/>
  <c r="Q104" i="4"/>
  <c r="R104" i="4" s="1"/>
  <c r="S104" i="4" s="1"/>
  <c r="N104" i="4"/>
  <c r="Q103" i="4"/>
  <c r="R103" i="4" s="1"/>
  <c r="S103" i="4" s="1"/>
  <c r="N103" i="4"/>
  <c r="Q102" i="4"/>
  <c r="R102" i="4" s="1"/>
  <c r="S102" i="4" s="1"/>
  <c r="N102" i="4"/>
  <c r="Q101" i="4"/>
  <c r="R101" i="4" s="1"/>
  <c r="S101" i="4" s="1"/>
  <c r="N101" i="4"/>
  <c r="Q100" i="4"/>
  <c r="R100" i="4" s="1"/>
  <c r="S100" i="4" s="1"/>
  <c r="N100" i="4"/>
  <c r="Q99" i="4"/>
  <c r="R99" i="4" s="1"/>
  <c r="S99" i="4" s="1"/>
  <c r="N99" i="4"/>
  <c r="Q98" i="4"/>
  <c r="R98" i="4" s="1"/>
  <c r="S98" i="4" s="1"/>
  <c r="N98" i="4"/>
  <c r="Q97" i="4"/>
  <c r="R97" i="4" s="1"/>
  <c r="S97" i="4" s="1"/>
  <c r="N97" i="4"/>
  <c r="Q96" i="4"/>
  <c r="R96" i="4" s="1"/>
  <c r="S96" i="4" s="1"/>
  <c r="N96" i="4"/>
  <c r="Q95" i="4"/>
  <c r="R95" i="4" s="1"/>
  <c r="S95" i="4" s="1"/>
  <c r="N95" i="4"/>
  <c r="Q94" i="4"/>
  <c r="R94" i="4" s="1"/>
  <c r="S94" i="4" s="1"/>
  <c r="N94" i="4"/>
  <c r="Q93" i="4"/>
  <c r="R93" i="4" s="1"/>
  <c r="S93" i="4" s="1"/>
  <c r="N93" i="4"/>
  <c r="Q92" i="4"/>
  <c r="R92" i="4" s="1"/>
  <c r="S92" i="4" s="1"/>
  <c r="N92" i="4"/>
  <c r="Q91" i="4"/>
  <c r="R91" i="4" s="1"/>
  <c r="S91" i="4" s="1"/>
  <c r="N91" i="4"/>
  <c r="Q90" i="4"/>
  <c r="R90" i="4" s="1"/>
  <c r="S90" i="4" s="1"/>
  <c r="N90" i="4"/>
  <c r="Q89" i="4"/>
  <c r="R89" i="4" s="1"/>
  <c r="S89" i="4" s="1"/>
  <c r="N89" i="4"/>
  <c r="Q88" i="4"/>
  <c r="R88" i="4" s="1"/>
  <c r="S88" i="4" s="1"/>
  <c r="N88" i="4"/>
  <c r="Q87" i="4"/>
  <c r="R87" i="4" s="1"/>
  <c r="S87" i="4" s="1"/>
  <c r="N87" i="4"/>
  <c r="Q86" i="4"/>
  <c r="R86" i="4" s="1"/>
  <c r="S86" i="4" s="1"/>
  <c r="N86" i="4"/>
  <c r="Q85" i="4"/>
  <c r="R85" i="4" s="1"/>
  <c r="S85" i="4" s="1"/>
  <c r="N85" i="4"/>
  <c r="Q84" i="4"/>
  <c r="R84" i="4" s="1"/>
  <c r="S84" i="4" s="1"/>
  <c r="N84" i="4"/>
  <c r="Q83" i="4"/>
  <c r="R83" i="4" s="1"/>
  <c r="S83" i="4" s="1"/>
  <c r="N83" i="4"/>
  <c r="Q82" i="4"/>
  <c r="R82" i="4" s="1"/>
  <c r="S82" i="4" s="1"/>
  <c r="N82" i="4"/>
  <c r="Q81" i="4"/>
  <c r="R81" i="4" s="1"/>
  <c r="S81" i="4" s="1"/>
  <c r="N81" i="4"/>
  <c r="Q80" i="4"/>
  <c r="R80" i="4" s="1"/>
  <c r="S80" i="4" s="1"/>
  <c r="N80" i="4"/>
  <c r="Q79" i="4"/>
  <c r="R79" i="4" s="1"/>
  <c r="S79" i="4" s="1"/>
  <c r="N79" i="4"/>
  <c r="Q78" i="4"/>
  <c r="N78" i="4"/>
  <c r="Q77" i="4"/>
  <c r="N77" i="4"/>
  <c r="Q76" i="4"/>
  <c r="N76" i="4"/>
  <c r="Q75" i="4"/>
  <c r="N75" i="4"/>
  <c r="Q74" i="4"/>
  <c r="N74" i="4"/>
  <c r="Q73" i="4"/>
  <c r="N73" i="4"/>
  <c r="Q72" i="4"/>
  <c r="N72" i="4"/>
  <c r="Q71" i="4"/>
  <c r="N71" i="4"/>
  <c r="Q70" i="4"/>
  <c r="N70" i="4"/>
  <c r="Q69" i="4"/>
  <c r="N69" i="4"/>
  <c r="Q68" i="4"/>
  <c r="N68" i="4"/>
  <c r="Q67" i="4"/>
  <c r="N67" i="4"/>
  <c r="Q66" i="4"/>
  <c r="N66" i="4"/>
  <c r="Q65" i="4"/>
  <c r="N65" i="4"/>
  <c r="Q64" i="4"/>
  <c r="N64" i="4"/>
  <c r="Q63" i="4"/>
  <c r="N63" i="4"/>
  <c r="Q62" i="4"/>
  <c r="N62" i="4"/>
  <c r="Q61" i="4"/>
  <c r="N61" i="4"/>
  <c r="Q60" i="4"/>
  <c r="N60" i="4"/>
  <c r="Q59" i="4"/>
  <c r="N59" i="4"/>
  <c r="Q58" i="4"/>
  <c r="N58" i="4"/>
  <c r="Q57" i="4"/>
  <c r="N57" i="4"/>
  <c r="Q56" i="4"/>
  <c r="N56" i="4"/>
  <c r="Q55" i="4"/>
  <c r="N55" i="4"/>
  <c r="Q54" i="4"/>
  <c r="N54" i="4"/>
  <c r="Q53" i="4"/>
  <c r="N53" i="4"/>
  <c r="Q52" i="4"/>
  <c r="N52" i="4"/>
  <c r="Q51" i="4"/>
  <c r="N51" i="4"/>
  <c r="Q50" i="4"/>
  <c r="N50" i="4"/>
  <c r="Q49" i="4"/>
  <c r="N49" i="4"/>
  <c r="Q48" i="4"/>
  <c r="N48" i="4"/>
  <c r="Q47" i="4"/>
  <c r="N47" i="4"/>
  <c r="Q46" i="4"/>
  <c r="N46" i="4"/>
  <c r="Q45" i="4"/>
  <c r="N45" i="4"/>
  <c r="Q44" i="4"/>
  <c r="N44" i="4"/>
  <c r="Q43" i="4"/>
  <c r="N43" i="4"/>
  <c r="Q42" i="4"/>
  <c r="N42" i="4"/>
  <c r="Q41" i="4"/>
  <c r="N41" i="4"/>
  <c r="Q40" i="4"/>
  <c r="N40" i="4"/>
  <c r="Q39" i="4"/>
  <c r="N39" i="4"/>
  <c r="Q38" i="4"/>
  <c r="N38" i="4"/>
  <c r="Q37" i="4"/>
  <c r="N37" i="4"/>
  <c r="Q36" i="4"/>
  <c r="N36" i="4"/>
  <c r="Q35" i="4"/>
  <c r="N35" i="4"/>
  <c r="Q34" i="4"/>
  <c r="N34" i="4"/>
  <c r="Q33" i="4"/>
  <c r="N33" i="4"/>
  <c r="Q32" i="4"/>
  <c r="N32" i="4"/>
  <c r="Q31" i="4"/>
  <c r="N31" i="4"/>
  <c r="Q30" i="4"/>
  <c r="N30" i="4"/>
  <c r="Q29" i="4"/>
  <c r="N29" i="4"/>
  <c r="Q28" i="4"/>
  <c r="N28" i="4"/>
  <c r="Q27" i="4"/>
  <c r="N27" i="4"/>
  <c r="Q26" i="4"/>
  <c r="N26" i="4"/>
  <c r="Q25" i="4"/>
  <c r="N25" i="4"/>
  <c r="Q24" i="4"/>
  <c r="N24" i="4"/>
  <c r="Q23" i="4"/>
  <c r="N23" i="4"/>
  <c r="Q22" i="4"/>
  <c r="N22" i="4"/>
  <c r="Q21" i="4"/>
  <c r="N21" i="4"/>
  <c r="Q20" i="4"/>
  <c r="N20" i="4"/>
  <c r="Q19" i="4"/>
  <c r="N19" i="4"/>
  <c r="Q18" i="4"/>
  <c r="N18" i="4"/>
  <c r="Q17" i="4"/>
  <c r="N17" i="4"/>
  <c r="Q16" i="4"/>
  <c r="N16" i="4"/>
  <c r="Q15" i="4"/>
  <c r="N15" i="4"/>
  <c r="Q14" i="4"/>
  <c r="N14" i="4"/>
  <c r="Q13" i="4"/>
  <c r="N13" i="4"/>
  <c r="Q12" i="4"/>
  <c r="N12" i="4"/>
  <c r="Q11" i="4"/>
  <c r="N11" i="4"/>
  <c r="Q10" i="4"/>
  <c r="N10" i="4"/>
  <c r="Q9" i="4"/>
  <c r="N9" i="4"/>
  <c r="Q8" i="4"/>
  <c r="N8" i="4"/>
  <c r="Q7" i="4"/>
  <c r="N7" i="4"/>
  <c r="Q6" i="4"/>
  <c r="N6" i="4"/>
  <c r="Q5" i="4"/>
  <c r="N5" i="4"/>
  <c r="Q4" i="4"/>
  <c r="N4" i="4"/>
  <c r="Q3" i="4"/>
  <c r="N3" i="4"/>
  <c r="C8" i="3"/>
  <c r="C7" i="3"/>
  <c r="C6" i="3"/>
  <c r="C5" i="3"/>
  <c r="G9" i="3"/>
  <c r="F9" i="3"/>
  <c r="E9" i="3"/>
  <c r="D9" i="3"/>
  <c r="H9" i="3"/>
  <c r="I24" i="7" l="1"/>
  <c r="W175" i="5"/>
  <c r="X175" i="5" s="1"/>
  <c r="W191" i="5"/>
  <c r="X191" i="5" s="1"/>
  <c r="W230" i="4"/>
  <c r="X230" i="4" s="1"/>
  <c r="K22" i="7"/>
  <c r="G22" i="7"/>
  <c r="K16" i="7"/>
  <c r="G16" i="7"/>
  <c r="K10" i="7"/>
  <c r="H24" i="7"/>
  <c r="G10" i="7"/>
  <c r="W254" i="4"/>
  <c r="X254" i="4" s="1"/>
  <c r="W258" i="4"/>
  <c r="X258" i="4" s="1"/>
  <c r="W248" i="6"/>
  <c r="X248" i="6" s="1"/>
  <c r="W228" i="6"/>
  <c r="X228" i="6" s="1"/>
  <c r="W230" i="6"/>
  <c r="X230" i="6" s="1"/>
  <c r="W198" i="6"/>
  <c r="X198" i="6" s="1"/>
  <c r="W219" i="6"/>
  <c r="X219" i="6" s="1"/>
  <c r="W243" i="6"/>
  <c r="X243" i="6" s="1"/>
  <c r="W213" i="6"/>
  <c r="X213" i="6" s="1"/>
  <c r="R213" i="6"/>
  <c r="W206" i="6"/>
  <c r="X206" i="6" s="1"/>
  <c r="R206" i="6"/>
  <c r="W204" i="6"/>
  <c r="X204" i="6" s="1"/>
  <c r="R204" i="6"/>
  <c r="W201" i="6"/>
  <c r="X201" i="6" s="1"/>
  <c r="R201" i="6"/>
  <c r="W223" i="6"/>
  <c r="X223" i="6" s="1"/>
  <c r="W207" i="6"/>
  <c r="X207" i="6" s="1"/>
  <c r="R207" i="6"/>
  <c r="W245" i="6"/>
  <c r="X245" i="6" s="1"/>
  <c r="W215" i="6"/>
  <c r="X215" i="6" s="1"/>
  <c r="W184" i="6"/>
  <c r="X184" i="6" s="1"/>
  <c r="R184" i="6"/>
  <c r="W199" i="6"/>
  <c r="X199" i="6" s="1"/>
  <c r="R199" i="6"/>
  <c r="W190" i="6"/>
  <c r="X190" i="6" s="1"/>
  <c r="W250" i="6"/>
  <c r="X250" i="6" s="1"/>
  <c r="W252" i="6"/>
  <c r="X252" i="6" s="1"/>
  <c r="W217" i="6"/>
  <c r="X217" i="6" s="1"/>
  <c r="W221" i="6"/>
  <c r="X221" i="6" s="1"/>
  <c r="W225" i="6"/>
  <c r="X225" i="6" s="1"/>
  <c r="S202" i="6"/>
  <c r="R202" i="6"/>
  <c r="W232" i="6"/>
  <c r="X232" i="6" s="1"/>
  <c r="R232" i="6"/>
  <c r="W205" i="6"/>
  <c r="X205" i="6" s="1"/>
  <c r="R205" i="6"/>
  <c r="W244" i="6"/>
  <c r="X244" i="6" s="1"/>
  <c r="W246" i="6"/>
  <c r="X246" i="6" s="1"/>
  <c r="R246" i="6"/>
  <c r="W247" i="6"/>
  <c r="X247" i="6" s="1"/>
  <c r="W235" i="6"/>
  <c r="X235" i="6" s="1"/>
  <c r="R235" i="6"/>
  <c r="W214" i="6"/>
  <c r="X214" i="6" s="1"/>
  <c r="R214" i="6"/>
  <c r="W209" i="6"/>
  <c r="X209" i="6" s="1"/>
  <c r="R209" i="6"/>
  <c r="W240" i="6"/>
  <c r="X240" i="6" s="1"/>
  <c r="R240" i="6"/>
  <c r="W200" i="6"/>
  <c r="X200" i="6" s="1"/>
  <c r="R200" i="6"/>
  <c r="W183" i="6"/>
  <c r="X183" i="6" s="1"/>
  <c r="R183" i="6"/>
  <c r="W180" i="6"/>
  <c r="X180" i="6" s="1"/>
  <c r="W249" i="6"/>
  <c r="X249" i="6" s="1"/>
  <c r="S233" i="6"/>
  <c r="R233" i="6"/>
  <c r="W194" i="6"/>
  <c r="X194" i="6" s="1"/>
  <c r="W251" i="6"/>
  <c r="X251" i="6" s="1"/>
  <c r="W233" i="6"/>
  <c r="X233" i="6" s="1"/>
  <c r="W202" i="6"/>
  <c r="X202" i="6" s="1"/>
  <c r="W218" i="6"/>
  <c r="X218" i="6" s="1"/>
  <c r="W220" i="6"/>
  <c r="X220" i="6" s="1"/>
  <c r="W222" i="6"/>
  <c r="X222" i="6" s="1"/>
  <c r="W224" i="6"/>
  <c r="X224" i="6" s="1"/>
  <c r="W3" i="6"/>
  <c r="X3" i="6" s="1"/>
  <c r="W4" i="6"/>
  <c r="X4" i="6" s="1"/>
  <c r="W5" i="6"/>
  <c r="X5" i="6" s="1"/>
  <c r="W6" i="6"/>
  <c r="X6" i="6" s="1"/>
  <c r="W7" i="6"/>
  <c r="X7" i="6" s="1"/>
  <c r="W8" i="6"/>
  <c r="X8" i="6" s="1"/>
  <c r="W9" i="6"/>
  <c r="X9" i="6" s="1"/>
  <c r="W10" i="6"/>
  <c r="X10" i="6" s="1"/>
  <c r="W11" i="6"/>
  <c r="X11" i="6" s="1"/>
  <c r="W12" i="6"/>
  <c r="X12" i="6" s="1"/>
  <c r="W13" i="6"/>
  <c r="X13" i="6" s="1"/>
  <c r="W14" i="6"/>
  <c r="X14" i="6" s="1"/>
  <c r="W15" i="6"/>
  <c r="X15" i="6" s="1"/>
  <c r="W16" i="6"/>
  <c r="X16" i="6" s="1"/>
  <c r="W17" i="6"/>
  <c r="X17" i="6" s="1"/>
  <c r="W18" i="6"/>
  <c r="X18" i="6" s="1"/>
  <c r="W19" i="6"/>
  <c r="X19" i="6" s="1"/>
  <c r="W20" i="6"/>
  <c r="X20" i="6" s="1"/>
  <c r="W21" i="6"/>
  <c r="X21" i="6" s="1"/>
  <c r="W22" i="6"/>
  <c r="X22" i="6" s="1"/>
  <c r="W23" i="6"/>
  <c r="X23" i="6" s="1"/>
  <c r="W24" i="6"/>
  <c r="X24" i="6" s="1"/>
  <c r="W25" i="6"/>
  <c r="X25" i="6" s="1"/>
  <c r="W26" i="6"/>
  <c r="X26" i="6" s="1"/>
  <c r="W27" i="6"/>
  <c r="X27" i="6" s="1"/>
  <c r="W28" i="6"/>
  <c r="X28" i="6" s="1"/>
  <c r="W29" i="6"/>
  <c r="X29" i="6" s="1"/>
  <c r="W30" i="6"/>
  <c r="X30" i="6" s="1"/>
  <c r="W31" i="6"/>
  <c r="X31" i="6" s="1"/>
  <c r="W32" i="6"/>
  <c r="X32" i="6" s="1"/>
  <c r="W33" i="6"/>
  <c r="X33" i="6" s="1"/>
  <c r="W35" i="6"/>
  <c r="X35" i="6" s="1"/>
  <c r="W36" i="6"/>
  <c r="X36" i="6" s="1"/>
  <c r="W37" i="6"/>
  <c r="X37" i="6" s="1"/>
  <c r="W38" i="6"/>
  <c r="X38" i="6" s="1"/>
  <c r="W41" i="6"/>
  <c r="X41" i="6" s="1"/>
  <c r="W42" i="6"/>
  <c r="X42" i="6" s="1"/>
  <c r="W43" i="6"/>
  <c r="X43" i="6" s="1"/>
  <c r="W44" i="6"/>
  <c r="X44" i="6" s="1"/>
  <c r="W46" i="6"/>
  <c r="X46" i="6" s="1"/>
  <c r="W47" i="6"/>
  <c r="X47" i="6" s="1"/>
  <c r="W48" i="6"/>
  <c r="X48" i="6" s="1"/>
  <c r="W49" i="6"/>
  <c r="X49" i="6" s="1"/>
  <c r="W50" i="6"/>
  <c r="X50" i="6" s="1"/>
  <c r="W51" i="6"/>
  <c r="X51" i="6" s="1"/>
  <c r="W52" i="6"/>
  <c r="X52" i="6" s="1"/>
  <c r="W57" i="6"/>
  <c r="X57" i="6" s="1"/>
  <c r="W58" i="6"/>
  <c r="X58" i="6" s="1"/>
  <c r="W59" i="6"/>
  <c r="X59" i="6" s="1"/>
  <c r="W60" i="6"/>
  <c r="X60" i="6" s="1"/>
  <c r="W61" i="6"/>
  <c r="X61" i="6" s="1"/>
  <c r="W62" i="6"/>
  <c r="X62" i="6" s="1"/>
  <c r="W63" i="6"/>
  <c r="X63" i="6" s="1"/>
  <c r="W64" i="6"/>
  <c r="X64" i="6" s="1"/>
  <c r="W65" i="6"/>
  <c r="X65" i="6" s="1"/>
  <c r="W66" i="6"/>
  <c r="X66" i="6" s="1"/>
  <c r="W67" i="6"/>
  <c r="X67" i="6" s="1"/>
  <c r="W68" i="6"/>
  <c r="X68" i="6" s="1"/>
  <c r="W69" i="6"/>
  <c r="X69" i="6" s="1"/>
  <c r="W70" i="6"/>
  <c r="X70" i="6" s="1"/>
  <c r="W71" i="6"/>
  <c r="X71" i="6" s="1"/>
  <c r="W72" i="6"/>
  <c r="X72" i="6" s="1"/>
  <c r="W73" i="6"/>
  <c r="X73" i="6" s="1"/>
  <c r="W74" i="6"/>
  <c r="X74" i="6" s="1"/>
  <c r="W75" i="6"/>
  <c r="X75" i="6" s="1"/>
  <c r="W76" i="6"/>
  <c r="X76" i="6" s="1"/>
  <c r="W77" i="6"/>
  <c r="X77" i="6" s="1"/>
  <c r="W78" i="6"/>
  <c r="X78" i="6" s="1"/>
  <c r="W79" i="6"/>
  <c r="X79" i="6" s="1"/>
  <c r="W80" i="6"/>
  <c r="X80" i="6" s="1"/>
  <c r="W81" i="6"/>
  <c r="X81" i="6" s="1"/>
  <c r="W82" i="6"/>
  <c r="X82" i="6" s="1"/>
  <c r="W83" i="6"/>
  <c r="X83" i="6" s="1"/>
  <c r="W84" i="6"/>
  <c r="X84" i="6" s="1"/>
  <c r="W85" i="6"/>
  <c r="X85" i="6" s="1"/>
  <c r="W86" i="6"/>
  <c r="X86" i="6" s="1"/>
  <c r="W87" i="6"/>
  <c r="X87" i="6" s="1"/>
  <c r="W88" i="6"/>
  <c r="X88" i="6" s="1"/>
  <c r="W89" i="6"/>
  <c r="X89" i="6" s="1"/>
  <c r="W90" i="6"/>
  <c r="X90" i="6" s="1"/>
  <c r="W91" i="6"/>
  <c r="X91" i="6" s="1"/>
  <c r="W92" i="6"/>
  <c r="X92" i="6" s="1"/>
  <c r="W93" i="6"/>
  <c r="X93" i="6" s="1"/>
  <c r="W94" i="6"/>
  <c r="X94" i="6" s="1"/>
  <c r="W95" i="6"/>
  <c r="X95" i="6" s="1"/>
  <c r="W96" i="6"/>
  <c r="X96" i="6" s="1"/>
  <c r="W97" i="6"/>
  <c r="X97" i="6" s="1"/>
  <c r="W98" i="6"/>
  <c r="X98" i="6" s="1"/>
  <c r="W99" i="6"/>
  <c r="X99" i="6" s="1"/>
  <c r="W100" i="6"/>
  <c r="X100" i="6" s="1"/>
  <c r="W101" i="6"/>
  <c r="X101" i="6" s="1"/>
  <c r="W102" i="6"/>
  <c r="X102" i="6" s="1"/>
  <c r="W103" i="6"/>
  <c r="X103" i="6" s="1"/>
  <c r="W104" i="6"/>
  <c r="X104" i="6" s="1"/>
  <c r="W105" i="6"/>
  <c r="X105" i="6" s="1"/>
  <c r="W106" i="6"/>
  <c r="X106" i="6" s="1"/>
  <c r="W107" i="6"/>
  <c r="X107" i="6" s="1"/>
  <c r="W108" i="6"/>
  <c r="X108" i="6" s="1"/>
  <c r="W109" i="6"/>
  <c r="X109" i="6" s="1"/>
  <c r="W110" i="6"/>
  <c r="X110" i="6" s="1"/>
  <c r="W111" i="6"/>
  <c r="X111" i="6" s="1"/>
  <c r="W112" i="6"/>
  <c r="X112" i="6" s="1"/>
  <c r="W113" i="6"/>
  <c r="X113" i="6" s="1"/>
  <c r="W114" i="6"/>
  <c r="X114" i="6" s="1"/>
  <c r="W115" i="6"/>
  <c r="X115" i="6" s="1"/>
  <c r="W116" i="6"/>
  <c r="X116" i="6" s="1"/>
  <c r="W117" i="6"/>
  <c r="X117" i="6" s="1"/>
  <c r="W118" i="6"/>
  <c r="X118" i="6" s="1"/>
  <c r="W119" i="6"/>
  <c r="X119" i="6" s="1"/>
  <c r="W120" i="6"/>
  <c r="X120" i="6" s="1"/>
  <c r="W121" i="6"/>
  <c r="X121" i="6" s="1"/>
  <c r="W122" i="6"/>
  <c r="X122" i="6" s="1"/>
  <c r="W123" i="6"/>
  <c r="X123" i="6" s="1"/>
  <c r="W124" i="6"/>
  <c r="X124" i="6" s="1"/>
  <c r="W125" i="6"/>
  <c r="X125" i="6" s="1"/>
  <c r="W126" i="6"/>
  <c r="X126" i="6" s="1"/>
  <c r="W127" i="6"/>
  <c r="X127" i="6" s="1"/>
  <c r="W128" i="6"/>
  <c r="X128" i="6" s="1"/>
  <c r="W129" i="6"/>
  <c r="X129" i="6" s="1"/>
  <c r="W130" i="6"/>
  <c r="X130" i="6" s="1"/>
  <c r="W131" i="6"/>
  <c r="X131" i="6" s="1"/>
  <c r="W132" i="6"/>
  <c r="X132" i="6" s="1"/>
  <c r="W133" i="6"/>
  <c r="X133" i="6" s="1"/>
  <c r="W134" i="6"/>
  <c r="X134" i="6" s="1"/>
  <c r="W135" i="6"/>
  <c r="X135" i="6" s="1"/>
  <c r="W136" i="6"/>
  <c r="X136" i="6" s="1"/>
  <c r="W137" i="6"/>
  <c r="X137" i="6" s="1"/>
  <c r="W138" i="6"/>
  <c r="X138" i="6" s="1"/>
  <c r="W139" i="6"/>
  <c r="X139" i="6" s="1"/>
  <c r="W140" i="6"/>
  <c r="X140" i="6" s="1"/>
  <c r="W141" i="6"/>
  <c r="X141" i="6" s="1"/>
  <c r="W142" i="6"/>
  <c r="X142" i="6" s="1"/>
  <c r="W143" i="6"/>
  <c r="X143" i="6" s="1"/>
  <c r="W144" i="6"/>
  <c r="X144" i="6" s="1"/>
  <c r="W145" i="6"/>
  <c r="X145" i="6" s="1"/>
  <c r="W146" i="6"/>
  <c r="X146" i="6" s="1"/>
  <c r="W147" i="6"/>
  <c r="X147" i="6" s="1"/>
  <c r="W148" i="6"/>
  <c r="X148" i="6" s="1"/>
  <c r="W149" i="6"/>
  <c r="X149" i="6" s="1"/>
  <c r="W150" i="6"/>
  <c r="X150" i="6" s="1"/>
  <c r="W151" i="6"/>
  <c r="X151" i="6" s="1"/>
  <c r="W152" i="6"/>
  <c r="X152" i="6" s="1"/>
  <c r="W153" i="6"/>
  <c r="X153" i="6" s="1"/>
  <c r="W154" i="6"/>
  <c r="X154" i="6" s="1"/>
  <c r="W155" i="6"/>
  <c r="X155" i="6" s="1"/>
  <c r="W156" i="6"/>
  <c r="X156" i="6" s="1"/>
  <c r="W157" i="6"/>
  <c r="X157" i="6" s="1"/>
  <c r="W158" i="6"/>
  <c r="X158" i="6" s="1"/>
  <c r="W159" i="6"/>
  <c r="X159" i="6" s="1"/>
  <c r="W160" i="6"/>
  <c r="X160" i="6" s="1"/>
  <c r="W161" i="6"/>
  <c r="X161" i="6" s="1"/>
  <c r="W162" i="6"/>
  <c r="X162" i="6" s="1"/>
  <c r="W163" i="6"/>
  <c r="X163" i="6" s="1"/>
  <c r="W165" i="6"/>
  <c r="X165" i="6" s="1"/>
  <c r="W166" i="6"/>
  <c r="X166" i="6" s="1"/>
  <c r="W167" i="6"/>
  <c r="X167" i="6" s="1"/>
  <c r="W168" i="6"/>
  <c r="X168" i="6" s="1"/>
  <c r="W169" i="6"/>
  <c r="X169" i="6" s="1"/>
  <c r="W170" i="6"/>
  <c r="X170" i="6" s="1"/>
  <c r="W171" i="6"/>
  <c r="X171" i="6" s="1"/>
  <c r="W176" i="6"/>
  <c r="X176" i="6" s="1"/>
  <c r="W179" i="6"/>
  <c r="X179" i="6" s="1"/>
  <c r="W236" i="6"/>
  <c r="X236" i="6" s="1"/>
  <c r="W241" i="6"/>
  <c r="X241" i="6" s="1"/>
  <c r="R3" i="6"/>
  <c r="S3" i="6" s="1"/>
  <c r="R4" i="6"/>
  <c r="S4" i="6" s="1"/>
  <c r="R5" i="6"/>
  <c r="S5" i="6" s="1"/>
  <c r="R6" i="6"/>
  <c r="S6" i="6" s="1"/>
  <c r="R7" i="6"/>
  <c r="S7" i="6" s="1"/>
  <c r="R8" i="6"/>
  <c r="S8" i="6" s="1"/>
  <c r="R9" i="6"/>
  <c r="S9" i="6" s="1"/>
  <c r="R10" i="6"/>
  <c r="S10" i="6" s="1"/>
  <c r="R11" i="6"/>
  <c r="S11" i="6" s="1"/>
  <c r="R12" i="6"/>
  <c r="S12" i="6" s="1"/>
  <c r="R13" i="6"/>
  <c r="S13" i="6" s="1"/>
  <c r="R14" i="6"/>
  <c r="S14" i="6" s="1"/>
  <c r="R15" i="6"/>
  <c r="S15" i="6" s="1"/>
  <c r="R16" i="6"/>
  <c r="S16" i="6" s="1"/>
  <c r="R17" i="6"/>
  <c r="S17" i="6" s="1"/>
  <c r="R18" i="6"/>
  <c r="S18" i="6" s="1"/>
  <c r="R19" i="6"/>
  <c r="S19" i="6" s="1"/>
  <c r="R20" i="6"/>
  <c r="S20" i="6" s="1"/>
  <c r="R21" i="6"/>
  <c r="S21" i="6" s="1"/>
  <c r="R22" i="6"/>
  <c r="S22" i="6" s="1"/>
  <c r="R23" i="6"/>
  <c r="S23" i="6" s="1"/>
  <c r="R24" i="6"/>
  <c r="S24" i="6" s="1"/>
  <c r="R25" i="6"/>
  <c r="S25" i="6" s="1"/>
  <c r="R26" i="6"/>
  <c r="S26" i="6" s="1"/>
  <c r="R27" i="6"/>
  <c r="S27" i="6" s="1"/>
  <c r="R28" i="6"/>
  <c r="S28" i="6" s="1"/>
  <c r="R29" i="6"/>
  <c r="S29" i="6" s="1"/>
  <c r="R30" i="6"/>
  <c r="S30" i="6" s="1"/>
  <c r="R31" i="6"/>
  <c r="S31" i="6" s="1"/>
  <c r="R32" i="6"/>
  <c r="S32" i="6" s="1"/>
  <c r="R33" i="6"/>
  <c r="S33" i="6" s="1"/>
  <c r="R35" i="6"/>
  <c r="S35" i="6" s="1"/>
  <c r="R36" i="6"/>
  <c r="S36" i="6" s="1"/>
  <c r="R37" i="6"/>
  <c r="S37" i="6" s="1"/>
  <c r="R38" i="6"/>
  <c r="S38" i="6" s="1"/>
  <c r="R41" i="6"/>
  <c r="S41" i="6" s="1"/>
  <c r="R42" i="6"/>
  <c r="S42" i="6" s="1"/>
  <c r="R43" i="6"/>
  <c r="S43" i="6" s="1"/>
  <c r="R44" i="6"/>
  <c r="S44" i="6" s="1"/>
  <c r="R46" i="6"/>
  <c r="S46" i="6" s="1"/>
  <c r="R47" i="6"/>
  <c r="S47" i="6" s="1"/>
  <c r="R48" i="6"/>
  <c r="S48" i="6" s="1"/>
  <c r="R49" i="6"/>
  <c r="S49" i="6" s="1"/>
  <c r="R50" i="6"/>
  <c r="S50" i="6" s="1"/>
  <c r="R51" i="6"/>
  <c r="S51" i="6" s="1"/>
  <c r="R52" i="6"/>
  <c r="S52" i="6" s="1"/>
  <c r="R57" i="6"/>
  <c r="S57" i="6" s="1"/>
  <c r="R58" i="6"/>
  <c r="S58" i="6" s="1"/>
  <c r="R59" i="6"/>
  <c r="S59" i="6" s="1"/>
  <c r="R60" i="6"/>
  <c r="S60" i="6" s="1"/>
  <c r="R61" i="6"/>
  <c r="S61" i="6" s="1"/>
  <c r="R62" i="6"/>
  <c r="S62" i="6" s="1"/>
  <c r="R63" i="6"/>
  <c r="S63" i="6" s="1"/>
  <c r="R64" i="6"/>
  <c r="S64" i="6" s="1"/>
  <c r="R65" i="6"/>
  <c r="S65" i="6" s="1"/>
  <c r="R66" i="6"/>
  <c r="S66" i="6" s="1"/>
  <c r="R67" i="6"/>
  <c r="S67" i="6" s="1"/>
  <c r="R68" i="6"/>
  <c r="S68" i="6" s="1"/>
  <c r="R69" i="6"/>
  <c r="S69" i="6" s="1"/>
  <c r="R70" i="6"/>
  <c r="S70" i="6" s="1"/>
  <c r="R71" i="6"/>
  <c r="S71" i="6" s="1"/>
  <c r="R72" i="6"/>
  <c r="S72" i="6" s="1"/>
  <c r="R73" i="6"/>
  <c r="S73" i="6" s="1"/>
  <c r="R74" i="6"/>
  <c r="S74" i="6" s="1"/>
  <c r="R75" i="6"/>
  <c r="S75" i="6" s="1"/>
  <c r="R76" i="6"/>
  <c r="S76" i="6" s="1"/>
  <c r="R77" i="6"/>
  <c r="S77" i="6" s="1"/>
  <c r="R78" i="6"/>
  <c r="S78" i="6" s="1"/>
  <c r="R79" i="6"/>
  <c r="S79" i="6" s="1"/>
  <c r="R80" i="6"/>
  <c r="S80" i="6" s="1"/>
  <c r="R81" i="6"/>
  <c r="S81" i="6" s="1"/>
  <c r="R82" i="6"/>
  <c r="S82" i="6" s="1"/>
  <c r="R83" i="6"/>
  <c r="S83" i="6" s="1"/>
  <c r="R84" i="6"/>
  <c r="S84" i="6" s="1"/>
  <c r="R85" i="6"/>
  <c r="S85" i="6" s="1"/>
  <c r="R86" i="6"/>
  <c r="S86" i="6" s="1"/>
  <c r="R87" i="6"/>
  <c r="S87" i="6" s="1"/>
  <c r="R88" i="6"/>
  <c r="S88" i="6" s="1"/>
  <c r="R89" i="6"/>
  <c r="S89" i="6" s="1"/>
  <c r="R90" i="6"/>
  <c r="S90" i="6" s="1"/>
  <c r="R91" i="6"/>
  <c r="S91" i="6" s="1"/>
  <c r="R92" i="6"/>
  <c r="S92" i="6" s="1"/>
  <c r="R93" i="6"/>
  <c r="S93" i="6" s="1"/>
  <c r="R94" i="6"/>
  <c r="S94" i="6" s="1"/>
  <c r="R95" i="6"/>
  <c r="S95" i="6" s="1"/>
  <c r="R96" i="6"/>
  <c r="S96" i="6" s="1"/>
  <c r="R97" i="6"/>
  <c r="S97" i="6" s="1"/>
  <c r="R98" i="6"/>
  <c r="S98" i="6" s="1"/>
  <c r="R99" i="6"/>
  <c r="S99" i="6" s="1"/>
  <c r="R100" i="6"/>
  <c r="S100" i="6" s="1"/>
  <c r="R101" i="6"/>
  <c r="S101" i="6" s="1"/>
  <c r="R102" i="6"/>
  <c r="S102" i="6" s="1"/>
  <c r="R103" i="6"/>
  <c r="S103" i="6" s="1"/>
  <c r="R104" i="6"/>
  <c r="S104" i="6" s="1"/>
  <c r="R105" i="6"/>
  <c r="S105" i="6" s="1"/>
  <c r="R106" i="6"/>
  <c r="S106" i="6" s="1"/>
  <c r="R107" i="6"/>
  <c r="S107" i="6" s="1"/>
  <c r="R108" i="6"/>
  <c r="S108" i="6" s="1"/>
  <c r="R109" i="6"/>
  <c r="S109" i="6" s="1"/>
  <c r="R110" i="6"/>
  <c r="S110" i="6" s="1"/>
  <c r="R111" i="6"/>
  <c r="S111" i="6" s="1"/>
  <c r="R112" i="6"/>
  <c r="S112" i="6" s="1"/>
  <c r="R113" i="6"/>
  <c r="S113" i="6" s="1"/>
  <c r="R114" i="6"/>
  <c r="S114" i="6" s="1"/>
  <c r="R115" i="6"/>
  <c r="S115" i="6" s="1"/>
  <c r="R116" i="6"/>
  <c r="S116" i="6" s="1"/>
  <c r="R117" i="6"/>
  <c r="S117" i="6" s="1"/>
  <c r="R118" i="6"/>
  <c r="S118" i="6" s="1"/>
  <c r="R119" i="6"/>
  <c r="S119" i="6" s="1"/>
  <c r="R120" i="6"/>
  <c r="S120" i="6" s="1"/>
  <c r="R121" i="6"/>
  <c r="S121" i="6" s="1"/>
  <c r="R122" i="6"/>
  <c r="S122" i="6" s="1"/>
  <c r="R123" i="6"/>
  <c r="S123" i="6" s="1"/>
  <c r="R124" i="6"/>
  <c r="S124" i="6" s="1"/>
  <c r="R125" i="6"/>
  <c r="S125" i="6" s="1"/>
  <c r="R126" i="6"/>
  <c r="S126" i="6" s="1"/>
  <c r="R127" i="6"/>
  <c r="S127" i="6" s="1"/>
  <c r="R128" i="6"/>
  <c r="S128" i="6" s="1"/>
  <c r="R129" i="6"/>
  <c r="S129" i="6" s="1"/>
  <c r="R130" i="6"/>
  <c r="S130" i="6" s="1"/>
  <c r="R131" i="6"/>
  <c r="S131" i="6" s="1"/>
  <c r="R132" i="6"/>
  <c r="S132" i="6" s="1"/>
  <c r="R133" i="6"/>
  <c r="S133" i="6" s="1"/>
  <c r="R134" i="6"/>
  <c r="S134" i="6" s="1"/>
  <c r="R135" i="6"/>
  <c r="S135" i="6" s="1"/>
  <c r="R136" i="6"/>
  <c r="S136" i="6" s="1"/>
  <c r="R137" i="6"/>
  <c r="S137" i="6" s="1"/>
  <c r="R138" i="6"/>
  <c r="S138" i="6" s="1"/>
  <c r="R139" i="6"/>
  <c r="S139" i="6" s="1"/>
  <c r="R140" i="6"/>
  <c r="S140" i="6" s="1"/>
  <c r="R141" i="6"/>
  <c r="S141" i="6" s="1"/>
  <c r="R142" i="6"/>
  <c r="S142" i="6" s="1"/>
  <c r="R143" i="6"/>
  <c r="S143" i="6" s="1"/>
  <c r="R144" i="6"/>
  <c r="S144" i="6" s="1"/>
  <c r="R145" i="6"/>
  <c r="S145" i="6" s="1"/>
  <c r="R146" i="6"/>
  <c r="S146" i="6" s="1"/>
  <c r="R147" i="6"/>
  <c r="S147" i="6" s="1"/>
  <c r="R148" i="6"/>
  <c r="S148" i="6" s="1"/>
  <c r="R149" i="6"/>
  <c r="S149" i="6" s="1"/>
  <c r="R150" i="6"/>
  <c r="S150" i="6" s="1"/>
  <c r="R151" i="6"/>
  <c r="S151" i="6" s="1"/>
  <c r="R152" i="6"/>
  <c r="S152" i="6" s="1"/>
  <c r="R153" i="6"/>
  <c r="S153" i="6" s="1"/>
  <c r="R154" i="6"/>
  <c r="S154" i="6" s="1"/>
  <c r="R155" i="6"/>
  <c r="S155" i="6" s="1"/>
  <c r="R156" i="6"/>
  <c r="S156" i="6" s="1"/>
  <c r="R157" i="6"/>
  <c r="S157" i="6" s="1"/>
  <c r="R158" i="6"/>
  <c r="S158" i="6" s="1"/>
  <c r="R159" i="6"/>
  <c r="S159" i="6" s="1"/>
  <c r="R160" i="6"/>
  <c r="S160" i="6" s="1"/>
  <c r="R161" i="6"/>
  <c r="S161" i="6" s="1"/>
  <c r="R162" i="6"/>
  <c r="S162" i="6" s="1"/>
  <c r="R163" i="6"/>
  <c r="S163" i="6" s="1"/>
  <c r="R165" i="6"/>
  <c r="S165" i="6" s="1"/>
  <c r="R166" i="6"/>
  <c r="S166" i="6" s="1"/>
  <c r="R167" i="6"/>
  <c r="S167" i="6" s="1"/>
  <c r="R168" i="6"/>
  <c r="S168" i="6" s="1"/>
  <c r="R169" i="6"/>
  <c r="S169" i="6" s="1"/>
  <c r="R170" i="6"/>
  <c r="S170" i="6" s="1"/>
  <c r="R171" i="6"/>
  <c r="S171" i="6" s="1"/>
  <c r="R176" i="6"/>
  <c r="S176" i="6" s="1"/>
  <c r="R177" i="6"/>
  <c r="W177" i="6"/>
  <c r="X177" i="6" s="1"/>
  <c r="R178" i="6"/>
  <c r="W178" i="6"/>
  <c r="X178" i="6" s="1"/>
  <c r="R179" i="6"/>
  <c r="S179" i="6" s="1"/>
  <c r="R208" i="6"/>
  <c r="W208" i="6"/>
  <c r="X208" i="6" s="1"/>
  <c r="R238" i="6"/>
  <c r="W238" i="6"/>
  <c r="X238" i="6" s="1"/>
  <c r="R236" i="6"/>
  <c r="S236" i="6" s="1"/>
  <c r="R241" i="6"/>
  <c r="S241" i="6" s="1"/>
  <c r="R242" i="6"/>
  <c r="W242" i="6"/>
  <c r="X242" i="6" s="1"/>
  <c r="W186" i="6"/>
  <c r="X186" i="6" s="1"/>
  <c r="R186" i="6"/>
  <c r="S186" i="6" s="1"/>
  <c r="W239" i="6"/>
  <c r="X239" i="6" s="1"/>
  <c r="R239" i="6"/>
  <c r="W227" i="6"/>
  <c r="X227" i="6" s="1"/>
  <c r="R227" i="6"/>
  <c r="S227" i="6" s="1"/>
  <c r="W185" i="6"/>
  <c r="X185" i="6" s="1"/>
  <c r="R185" i="6"/>
  <c r="S185" i="6" s="1"/>
  <c r="W191" i="6"/>
  <c r="X191" i="6" s="1"/>
  <c r="R191" i="6"/>
  <c r="S191" i="6" s="1"/>
  <c r="W211" i="6"/>
  <c r="X211" i="6" s="1"/>
  <c r="R211" i="6"/>
  <c r="W187" i="6"/>
  <c r="X187" i="6" s="1"/>
  <c r="R187" i="6"/>
  <c r="S187" i="6" s="1"/>
  <c r="W188" i="6"/>
  <c r="X188" i="6" s="1"/>
  <c r="R188" i="6"/>
  <c r="S188" i="6" s="1"/>
  <c r="W189" i="6"/>
  <c r="X189" i="6" s="1"/>
  <c r="R189" i="6"/>
  <c r="S189" i="6" s="1"/>
  <c r="W192" i="6"/>
  <c r="X192" i="6" s="1"/>
  <c r="R192" i="6"/>
  <c r="W193" i="6"/>
  <c r="X193" i="6" s="1"/>
  <c r="R193" i="6"/>
  <c r="W181" i="6"/>
  <c r="X181" i="6" s="1"/>
  <c r="R181" i="6"/>
  <c r="W231" i="6"/>
  <c r="X231" i="6" s="1"/>
  <c r="R231" i="6"/>
  <c r="S231" i="6" s="1"/>
  <c r="W195" i="6"/>
  <c r="X195" i="6" s="1"/>
  <c r="R195" i="6"/>
  <c r="W182" i="6"/>
  <c r="X182" i="6" s="1"/>
  <c r="R182" i="6"/>
  <c r="W197" i="6"/>
  <c r="X197" i="6" s="1"/>
  <c r="R197" i="6"/>
  <c r="W210" i="6"/>
  <c r="X210" i="6" s="1"/>
  <c r="R210" i="6"/>
  <c r="W203" i="6"/>
  <c r="X203" i="6" s="1"/>
  <c r="R203" i="6"/>
  <c r="W216" i="6"/>
  <c r="X216" i="6" s="1"/>
  <c r="R216" i="6"/>
  <c r="W226" i="6"/>
  <c r="X226" i="6" s="1"/>
  <c r="R226" i="6"/>
  <c r="S226" i="6" s="1"/>
  <c r="W212" i="6"/>
  <c r="X212" i="6" s="1"/>
  <c r="R212" i="6"/>
  <c r="W234" i="6"/>
  <c r="X234" i="6" s="1"/>
  <c r="R234" i="6"/>
  <c r="W196" i="6"/>
  <c r="X196" i="6" s="1"/>
  <c r="R196" i="6"/>
  <c r="W229" i="6"/>
  <c r="X229" i="6" s="1"/>
  <c r="R229" i="6"/>
  <c r="W253" i="6"/>
  <c r="X253" i="6" s="1"/>
  <c r="R253" i="6"/>
  <c r="S253" i="6" s="1"/>
  <c r="W254" i="6"/>
  <c r="X254" i="6" s="1"/>
  <c r="R254" i="6"/>
  <c r="S254" i="6" s="1"/>
  <c r="W255" i="6"/>
  <c r="X255" i="6" s="1"/>
  <c r="R255" i="6"/>
  <c r="S255" i="6" s="1"/>
  <c r="W256" i="6"/>
  <c r="X256" i="6" s="1"/>
  <c r="R256" i="6"/>
  <c r="S256" i="6" s="1"/>
  <c r="W257" i="6"/>
  <c r="X257" i="6" s="1"/>
  <c r="R257" i="6"/>
  <c r="S257" i="6" s="1"/>
  <c r="W258" i="6"/>
  <c r="X258" i="6" s="1"/>
  <c r="R258" i="6"/>
  <c r="S258" i="6" s="1"/>
  <c r="W259" i="6"/>
  <c r="X259" i="6" s="1"/>
  <c r="R259" i="6"/>
  <c r="S259" i="6" s="1"/>
  <c r="W260" i="6"/>
  <c r="X260" i="6" s="1"/>
  <c r="R260" i="6"/>
  <c r="S260" i="6" s="1"/>
  <c r="W261" i="6"/>
  <c r="X261" i="6" s="1"/>
  <c r="R261" i="6"/>
  <c r="S261" i="6" s="1"/>
  <c r="W262" i="6"/>
  <c r="X262" i="6" s="1"/>
  <c r="R262" i="6"/>
  <c r="S262" i="6" s="1"/>
  <c r="W263" i="6"/>
  <c r="X263" i="6" s="1"/>
  <c r="R263" i="6"/>
  <c r="S263" i="6" s="1"/>
  <c r="W264" i="6"/>
  <c r="X264" i="6" s="1"/>
  <c r="R264" i="6"/>
  <c r="S264" i="6" s="1"/>
  <c r="W265" i="6"/>
  <c r="X265" i="6" s="1"/>
  <c r="R265" i="6"/>
  <c r="S265" i="6" s="1"/>
  <c r="W266" i="6"/>
  <c r="X266" i="6" s="1"/>
  <c r="R266" i="6"/>
  <c r="S266" i="6" s="1"/>
  <c r="W267" i="6"/>
  <c r="X267" i="6" s="1"/>
  <c r="R267" i="6"/>
  <c r="W268" i="6"/>
  <c r="X268" i="6" s="1"/>
  <c r="R268" i="6"/>
  <c r="W269" i="6"/>
  <c r="X269" i="6" s="1"/>
  <c r="R269" i="6"/>
  <c r="S269" i="6" s="1"/>
  <c r="W270" i="6"/>
  <c r="X270" i="6" s="1"/>
  <c r="R270" i="6"/>
  <c r="S270" i="6" s="1"/>
  <c r="W271" i="6"/>
  <c r="X271" i="6" s="1"/>
  <c r="R271" i="6"/>
  <c r="S271" i="6" s="1"/>
  <c r="W272" i="6"/>
  <c r="X272" i="6" s="1"/>
  <c r="R272" i="6"/>
  <c r="S272" i="6" s="1"/>
  <c r="W273" i="6"/>
  <c r="X273" i="6" s="1"/>
  <c r="R273" i="6"/>
  <c r="S273" i="6" s="1"/>
  <c r="W274" i="6"/>
  <c r="X274" i="6" s="1"/>
  <c r="R274" i="6"/>
  <c r="S274" i="6" s="1"/>
  <c r="W275" i="6"/>
  <c r="X275" i="6" s="1"/>
  <c r="R275" i="6"/>
  <c r="S275" i="6" s="1"/>
  <c r="W276" i="6"/>
  <c r="X276" i="6" s="1"/>
  <c r="R276" i="6"/>
  <c r="S276" i="6" s="1"/>
  <c r="W277" i="6"/>
  <c r="X277" i="6" s="1"/>
  <c r="R277" i="6"/>
  <c r="S277" i="6" s="1"/>
  <c r="W278" i="6"/>
  <c r="X278" i="6" s="1"/>
  <c r="R278" i="6"/>
  <c r="S278" i="6" s="1"/>
  <c r="W279" i="6"/>
  <c r="X279" i="6" s="1"/>
  <c r="R279" i="6"/>
  <c r="S279" i="6" s="1"/>
  <c r="W280" i="6"/>
  <c r="X280" i="6" s="1"/>
  <c r="R280" i="6"/>
  <c r="S280" i="6" s="1"/>
  <c r="W281" i="6"/>
  <c r="X281" i="6" s="1"/>
  <c r="R281" i="6"/>
  <c r="S281" i="6" s="1"/>
  <c r="W282" i="6"/>
  <c r="X282" i="6" s="1"/>
  <c r="R282" i="6"/>
  <c r="S282" i="6" s="1"/>
  <c r="W283" i="6"/>
  <c r="X283" i="6" s="1"/>
  <c r="R283" i="6"/>
  <c r="S283" i="6" s="1"/>
  <c r="W284" i="6"/>
  <c r="X284" i="6" s="1"/>
  <c r="R284" i="6"/>
  <c r="S284" i="6" s="1"/>
  <c r="W285" i="6"/>
  <c r="X285" i="6" s="1"/>
  <c r="R285" i="6"/>
  <c r="S285" i="6" s="1"/>
  <c r="W286" i="6"/>
  <c r="X286" i="6" s="1"/>
  <c r="R286" i="6"/>
  <c r="S286" i="6" s="1"/>
  <c r="W237" i="6"/>
  <c r="X237" i="6" s="1"/>
  <c r="S237" i="6"/>
  <c r="S239" i="6"/>
  <c r="S211" i="6"/>
  <c r="S192" i="6"/>
  <c r="S193" i="6"/>
  <c r="S181" i="6"/>
  <c r="S195" i="6"/>
  <c r="S182" i="6"/>
  <c r="S197" i="6"/>
  <c r="S210" i="6"/>
  <c r="S203" i="6"/>
  <c r="S216" i="6"/>
  <c r="S212" i="6"/>
  <c r="S234" i="6"/>
  <c r="S196" i="6"/>
  <c r="S229" i="6"/>
  <c r="S267" i="6"/>
  <c r="S268" i="6"/>
  <c r="W30" i="5"/>
  <c r="X30" i="5" s="1"/>
  <c r="W97" i="5"/>
  <c r="X97" i="5" s="1"/>
  <c r="I9" i="3"/>
  <c r="W153" i="5"/>
  <c r="X153" i="5" s="1"/>
  <c r="W65" i="5"/>
  <c r="X65" i="5" s="1"/>
  <c r="W129" i="5"/>
  <c r="X129" i="5" s="1"/>
  <c r="W8" i="5"/>
  <c r="X8" i="5" s="1"/>
  <c r="W213" i="5"/>
  <c r="X213" i="5" s="1"/>
  <c r="W46" i="5"/>
  <c r="X46" i="5" s="1"/>
  <c r="W81" i="5"/>
  <c r="X81" i="5" s="1"/>
  <c r="W113" i="5"/>
  <c r="X113" i="5" s="1"/>
  <c r="W145" i="5"/>
  <c r="X145" i="5" s="1"/>
  <c r="W53" i="5"/>
  <c r="X53" i="5" s="1"/>
  <c r="W202" i="5"/>
  <c r="X202" i="5" s="1"/>
  <c r="W22" i="5"/>
  <c r="X22" i="5" s="1"/>
  <c r="W38" i="5"/>
  <c r="X38" i="5" s="1"/>
  <c r="W57" i="5"/>
  <c r="X57" i="5" s="1"/>
  <c r="W73" i="5"/>
  <c r="X73" i="5" s="1"/>
  <c r="W89" i="5"/>
  <c r="X89" i="5" s="1"/>
  <c r="W105" i="5"/>
  <c r="X105" i="5" s="1"/>
  <c r="W121" i="5"/>
  <c r="X121" i="5" s="1"/>
  <c r="W137" i="5"/>
  <c r="X137" i="5" s="1"/>
  <c r="W161" i="5"/>
  <c r="X161" i="5" s="1"/>
  <c r="W183" i="5"/>
  <c r="X183" i="5" s="1"/>
  <c r="R183" i="5"/>
  <c r="R175" i="5"/>
  <c r="R191" i="5"/>
  <c r="W4" i="5"/>
  <c r="X4" i="5" s="1"/>
  <c r="W12" i="5"/>
  <c r="X12" i="5" s="1"/>
  <c r="W149" i="5"/>
  <c r="X149" i="5" s="1"/>
  <c r="W164" i="5"/>
  <c r="X164" i="5" s="1"/>
  <c r="R164" i="5"/>
  <c r="W206" i="5"/>
  <c r="X206" i="5" s="1"/>
  <c r="W222" i="5"/>
  <c r="X222" i="5" s="1"/>
  <c r="W16" i="5"/>
  <c r="X16" i="5" s="1"/>
  <c r="W18" i="5"/>
  <c r="X18" i="5" s="1"/>
  <c r="W26" i="5"/>
  <c r="X26" i="5" s="1"/>
  <c r="W34" i="5"/>
  <c r="X34" i="5" s="1"/>
  <c r="W42" i="5"/>
  <c r="X42" i="5" s="1"/>
  <c r="W50" i="5"/>
  <c r="X50" i="5" s="1"/>
  <c r="W61" i="5"/>
  <c r="X61" i="5" s="1"/>
  <c r="W69" i="5"/>
  <c r="X69" i="5" s="1"/>
  <c r="W77" i="5"/>
  <c r="X77" i="5" s="1"/>
  <c r="W85" i="5"/>
  <c r="X85" i="5" s="1"/>
  <c r="W93" i="5"/>
  <c r="X93" i="5" s="1"/>
  <c r="W101" i="5"/>
  <c r="X101" i="5" s="1"/>
  <c r="W109" i="5"/>
  <c r="X109" i="5" s="1"/>
  <c r="W117" i="5"/>
  <c r="X117" i="5" s="1"/>
  <c r="W125" i="5"/>
  <c r="X125" i="5" s="1"/>
  <c r="W133" i="5"/>
  <c r="X133" i="5" s="1"/>
  <c r="W141" i="5"/>
  <c r="X141" i="5" s="1"/>
  <c r="W157" i="5"/>
  <c r="X157" i="5" s="1"/>
  <c r="R157" i="5"/>
  <c r="W171" i="5"/>
  <c r="X171" i="5" s="1"/>
  <c r="R171" i="5"/>
  <c r="W179" i="5"/>
  <c r="X179" i="5" s="1"/>
  <c r="R179" i="5"/>
  <c r="W187" i="5"/>
  <c r="X187" i="5" s="1"/>
  <c r="W195" i="5"/>
  <c r="X195" i="5" s="1"/>
  <c r="R195" i="5"/>
  <c r="W6" i="5"/>
  <c r="X6" i="5" s="1"/>
  <c r="W10" i="5"/>
  <c r="X10" i="5" s="1"/>
  <c r="W14" i="5"/>
  <c r="X14" i="5" s="1"/>
  <c r="W147" i="5"/>
  <c r="X147" i="5" s="1"/>
  <c r="W151" i="5"/>
  <c r="X151" i="5" s="1"/>
  <c r="W162" i="5"/>
  <c r="X162" i="5" s="1"/>
  <c r="W166" i="5"/>
  <c r="X166" i="5" s="1"/>
  <c r="R166" i="5"/>
  <c r="W204" i="5"/>
  <c r="X204" i="5" s="1"/>
  <c r="W208" i="5"/>
  <c r="X208" i="5" s="1"/>
  <c r="W220" i="5"/>
  <c r="X220" i="5" s="1"/>
  <c r="W20" i="5"/>
  <c r="X20" i="5" s="1"/>
  <c r="W24" i="5"/>
  <c r="X24" i="5" s="1"/>
  <c r="W28" i="5"/>
  <c r="X28" i="5" s="1"/>
  <c r="W32" i="5"/>
  <c r="X32" i="5" s="1"/>
  <c r="W36" i="5"/>
  <c r="X36" i="5" s="1"/>
  <c r="W37" i="5"/>
  <c r="X37" i="5" s="1"/>
  <c r="W40" i="5"/>
  <c r="X40" i="5" s="1"/>
  <c r="W44" i="5"/>
  <c r="X44" i="5" s="1"/>
  <c r="W48" i="5"/>
  <c r="X48" i="5" s="1"/>
  <c r="W55" i="5"/>
  <c r="X55" i="5" s="1"/>
  <c r="W59" i="5"/>
  <c r="X59" i="5" s="1"/>
  <c r="W63" i="5"/>
  <c r="X63" i="5" s="1"/>
  <c r="W67" i="5"/>
  <c r="X67" i="5" s="1"/>
  <c r="W71" i="5"/>
  <c r="X71" i="5" s="1"/>
  <c r="W75" i="5"/>
  <c r="X75" i="5" s="1"/>
  <c r="W79" i="5"/>
  <c r="X79" i="5" s="1"/>
  <c r="W83" i="5"/>
  <c r="X83" i="5" s="1"/>
  <c r="W87" i="5"/>
  <c r="X87" i="5" s="1"/>
  <c r="W91" i="5"/>
  <c r="X91" i="5" s="1"/>
  <c r="W95" i="5"/>
  <c r="X95" i="5" s="1"/>
  <c r="W99" i="5"/>
  <c r="X99" i="5" s="1"/>
  <c r="W103" i="5"/>
  <c r="X103" i="5" s="1"/>
  <c r="W107" i="5"/>
  <c r="X107" i="5" s="1"/>
  <c r="W111" i="5"/>
  <c r="X111" i="5" s="1"/>
  <c r="W115" i="5"/>
  <c r="X115" i="5" s="1"/>
  <c r="W119" i="5"/>
  <c r="X119" i="5" s="1"/>
  <c r="W123" i="5"/>
  <c r="X123" i="5" s="1"/>
  <c r="W127" i="5"/>
  <c r="X127" i="5" s="1"/>
  <c r="W131" i="5"/>
  <c r="X131" i="5" s="1"/>
  <c r="W135" i="5"/>
  <c r="X135" i="5" s="1"/>
  <c r="W139" i="5"/>
  <c r="X139" i="5" s="1"/>
  <c r="W143" i="5"/>
  <c r="X143" i="5" s="1"/>
  <c r="W155" i="5"/>
  <c r="X155" i="5" s="1"/>
  <c r="W159" i="5"/>
  <c r="X159" i="5" s="1"/>
  <c r="R159" i="5"/>
  <c r="W169" i="5"/>
  <c r="X169" i="5" s="1"/>
  <c r="W173" i="5"/>
  <c r="X173" i="5" s="1"/>
  <c r="R173" i="5"/>
  <c r="W177" i="5"/>
  <c r="X177" i="5" s="1"/>
  <c r="W181" i="5"/>
  <c r="X181" i="5" s="1"/>
  <c r="R181" i="5"/>
  <c r="W185" i="5"/>
  <c r="X185" i="5" s="1"/>
  <c r="W189" i="5"/>
  <c r="X189" i="5" s="1"/>
  <c r="R189" i="5"/>
  <c r="W193" i="5"/>
  <c r="X193" i="5" s="1"/>
  <c r="W197" i="5"/>
  <c r="X197" i="5" s="1"/>
  <c r="W198" i="5"/>
  <c r="X198" i="5" s="1"/>
  <c r="W3" i="5"/>
  <c r="X3" i="5" s="1"/>
  <c r="W5" i="5"/>
  <c r="X5" i="5" s="1"/>
  <c r="W7" i="5"/>
  <c r="X7" i="5" s="1"/>
  <c r="W9" i="5"/>
  <c r="X9" i="5" s="1"/>
  <c r="W11" i="5"/>
  <c r="X11" i="5" s="1"/>
  <c r="W13" i="5"/>
  <c r="X13" i="5" s="1"/>
  <c r="W52" i="5"/>
  <c r="X52" i="5" s="1"/>
  <c r="W54" i="5"/>
  <c r="X54" i="5" s="1"/>
  <c r="W148" i="5"/>
  <c r="X148" i="5" s="1"/>
  <c r="W150" i="5"/>
  <c r="X150" i="5" s="1"/>
  <c r="W152" i="5"/>
  <c r="X152" i="5" s="1"/>
  <c r="W154" i="5"/>
  <c r="X154" i="5" s="1"/>
  <c r="W163" i="5"/>
  <c r="X163" i="5" s="1"/>
  <c r="W165" i="5"/>
  <c r="X165" i="5" s="1"/>
  <c r="R165" i="5"/>
  <c r="W167" i="5"/>
  <c r="X167" i="5" s="1"/>
  <c r="R167" i="5"/>
  <c r="W203" i="5"/>
  <c r="X203" i="5" s="1"/>
  <c r="W205" i="5"/>
  <c r="X205" i="5" s="1"/>
  <c r="W207" i="5"/>
  <c r="X207" i="5" s="1"/>
  <c r="W212" i="5"/>
  <c r="X212" i="5" s="1"/>
  <c r="W215" i="5"/>
  <c r="X215" i="5" s="1"/>
  <c r="W221" i="5"/>
  <c r="X221" i="5" s="1"/>
  <c r="W15" i="5"/>
  <c r="X15" i="5" s="1"/>
  <c r="W17" i="5"/>
  <c r="X17" i="5" s="1"/>
  <c r="W19" i="5"/>
  <c r="X19" i="5" s="1"/>
  <c r="W21" i="5"/>
  <c r="X21" i="5" s="1"/>
  <c r="W23" i="5"/>
  <c r="X23" i="5" s="1"/>
  <c r="W25" i="5"/>
  <c r="X25" i="5" s="1"/>
  <c r="W27" i="5"/>
  <c r="X27" i="5" s="1"/>
  <c r="W29" i="5"/>
  <c r="X29" i="5" s="1"/>
  <c r="W31" i="5"/>
  <c r="X31" i="5" s="1"/>
  <c r="W33" i="5"/>
  <c r="X33" i="5" s="1"/>
  <c r="W35" i="5"/>
  <c r="X35" i="5" s="1"/>
  <c r="R37" i="5"/>
  <c r="S37" i="5" s="1"/>
  <c r="W39" i="5"/>
  <c r="X39" i="5" s="1"/>
  <c r="W41" i="5"/>
  <c r="X41" i="5" s="1"/>
  <c r="W43" i="5"/>
  <c r="X43" i="5" s="1"/>
  <c r="W45" i="5"/>
  <c r="X45" i="5" s="1"/>
  <c r="W47" i="5"/>
  <c r="X47" i="5" s="1"/>
  <c r="W49" i="5"/>
  <c r="X49" i="5" s="1"/>
  <c r="W51" i="5"/>
  <c r="X51" i="5" s="1"/>
  <c r="W56" i="5"/>
  <c r="X56" i="5" s="1"/>
  <c r="W58" i="5"/>
  <c r="X58" i="5" s="1"/>
  <c r="W60" i="5"/>
  <c r="X60" i="5" s="1"/>
  <c r="W62" i="5"/>
  <c r="X62" i="5" s="1"/>
  <c r="W64" i="5"/>
  <c r="X64" i="5" s="1"/>
  <c r="W66" i="5"/>
  <c r="X66" i="5" s="1"/>
  <c r="W68" i="5"/>
  <c r="X68" i="5" s="1"/>
  <c r="W70" i="5"/>
  <c r="X70" i="5" s="1"/>
  <c r="W72" i="5"/>
  <c r="X72" i="5" s="1"/>
  <c r="W74" i="5"/>
  <c r="X74" i="5" s="1"/>
  <c r="W76" i="5"/>
  <c r="X76" i="5" s="1"/>
  <c r="W78" i="5"/>
  <c r="X78" i="5" s="1"/>
  <c r="W80" i="5"/>
  <c r="X80" i="5" s="1"/>
  <c r="W82" i="5"/>
  <c r="X82" i="5" s="1"/>
  <c r="W84" i="5"/>
  <c r="X84" i="5" s="1"/>
  <c r="W86" i="5"/>
  <c r="X86" i="5" s="1"/>
  <c r="W88" i="5"/>
  <c r="X88" i="5" s="1"/>
  <c r="W90" i="5"/>
  <c r="X90" i="5" s="1"/>
  <c r="W92" i="5"/>
  <c r="X92" i="5" s="1"/>
  <c r="W94" i="5"/>
  <c r="X94" i="5" s="1"/>
  <c r="W96" i="5"/>
  <c r="X96" i="5" s="1"/>
  <c r="W98" i="5"/>
  <c r="X98" i="5" s="1"/>
  <c r="W116" i="5"/>
  <c r="X116" i="5" s="1"/>
  <c r="R116" i="5"/>
  <c r="S116" i="5" s="1"/>
  <c r="W100" i="5"/>
  <c r="X100" i="5" s="1"/>
  <c r="W102" i="5"/>
  <c r="X102" i="5" s="1"/>
  <c r="W104" i="5"/>
  <c r="X104" i="5" s="1"/>
  <c r="W106" i="5"/>
  <c r="X106" i="5" s="1"/>
  <c r="W108" i="5"/>
  <c r="X108" i="5" s="1"/>
  <c r="W110" i="5"/>
  <c r="X110" i="5" s="1"/>
  <c r="W112" i="5"/>
  <c r="X112" i="5" s="1"/>
  <c r="W114" i="5"/>
  <c r="X114" i="5" s="1"/>
  <c r="W118" i="5"/>
  <c r="X118" i="5" s="1"/>
  <c r="W120" i="5"/>
  <c r="X120" i="5" s="1"/>
  <c r="W122" i="5"/>
  <c r="X122" i="5" s="1"/>
  <c r="W124" i="5"/>
  <c r="X124" i="5" s="1"/>
  <c r="W126" i="5"/>
  <c r="X126" i="5" s="1"/>
  <c r="W128" i="5"/>
  <c r="X128" i="5" s="1"/>
  <c r="W130" i="5"/>
  <c r="X130" i="5" s="1"/>
  <c r="W132" i="5"/>
  <c r="X132" i="5" s="1"/>
  <c r="W134" i="5"/>
  <c r="X134" i="5" s="1"/>
  <c r="W136" i="5"/>
  <c r="X136" i="5" s="1"/>
  <c r="W138" i="5"/>
  <c r="X138" i="5" s="1"/>
  <c r="W140" i="5"/>
  <c r="X140" i="5" s="1"/>
  <c r="W142" i="5"/>
  <c r="X142" i="5" s="1"/>
  <c r="W144" i="5"/>
  <c r="X144" i="5" s="1"/>
  <c r="W146" i="5"/>
  <c r="X146" i="5" s="1"/>
  <c r="W156" i="5"/>
  <c r="X156" i="5" s="1"/>
  <c r="W158" i="5"/>
  <c r="X158" i="5" s="1"/>
  <c r="W160" i="5"/>
  <c r="X160" i="5" s="1"/>
  <c r="W168" i="5"/>
  <c r="X168" i="5" s="1"/>
  <c r="R168" i="5"/>
  <c r="W170" i="5"/>
  <c r="X170" i="5" s="1"/>
  <c r="R170" i="5"/>
  <c r="W172" i="5"/>
  <c r="X172" i="5" s="1"/>
  <c r="R172" i="5"/>
  <c r="W174" i="5"/>
  <c r="X174" i="5" s="1"/>
  <c r="R174" i="5"/>
  <c r="W176" i="5"/>
  <c r="X176" i="5" s="1"/>
  <c r="W178" i="5"/>
  <c r="X178" i="5" s="1"/>
  <c r="W180" i="5"/>
  <c r="X180" i="5" s="1"/>
  <c r="R180" i="5"/>
  <c r="W182" i="5"/>
  <c r="X182" i="5" s="1"/>
  <c r="R182" i="5"/>
  <c r="W184" i="5"/>
  <c r="X184" i="5" s="1"/>
  <c r="W186" i="5"/>
  <c r="X186" i="5" s="1"/>
  <c r="W188" i="5"/>
  <c r="X188" i="5" s="1"/>
  <c r="W190" i="5"/>
  <c r="X190" i="5" s="1"/>
  <c r="R190" i="5"/>
  <c r="W192" i="5"/>
  <c r="X192" i="5" s="1"/>
  <c r="R192" i="5"/>
  <c r="W194" i="5"/>
  <c r="X194" i="5" s="1"/>
  <c r="R194" i="5"/>
  <c r="W196" i="5"/>
  <c r="X196" i="5" s="1"/>
  <c r="R198" i="5"/>
  <c r="S198" i="5" s="1"/>
  <c r="W199" i="5"/>
  <c r="X199" i="5" s="1"/>
  <c r="W209" i="5"/>
  <c r="X209" i="5" s="1"/>
  <c r="W210" i="5"/>
  <c r="X210" i="5" s="1"/>
  <c r="W211" i="5"/>
  <c r="X211" i="5" s="1"/>
  <c r="W214" i="5"/>
  <c r="X214" i="5" s="1"/>
  <c r="W217" i="5"/>
  <c r="X217" i="5" s="1"/>
  <c r="W218" i="5"/>
  <c r="X218" i="5" s="1"/>
  <c r="W219" i="5"/>
  <c r="X219" i="5" s="1"/>
  <c r="W223" i="5"/>
  <c r="X223" i="5" s="1"/>
  <c r="W224" i="5"/>
  <c r="X224" i="5" s="1"/>
  <c r="W225" i="5"/>
  <c r="X225" i="5" s="1"/>
  <c r="R199" i="5"/>
  <c r="S199" i="5" s="1"/>
  <c r="R200" i="5"/>
  <c r="W200" i="5"/>
  <c r="X200" i="5" s="1"/>
  <c r="R201" i="5"/>
  <c r="W201" i="5"/>
  <c r="X201" i="5" s="1"/>
  <c r="R209" i="5"/>
  <c r="S209" i="5" s="1"/>
  <c r="R210" i="5"/>
  <c r="S210" i="5" s="1"/>
  <c r="R211" i="5"/>
  <c r="S211" i="5" s="1"/>
  <c r="R214" i="5"/>
  <c r="S214" i="5" s="1"/>
  <c r="R216" i="5"/>
  <c r="W216" i="5"/>
  <c r="X216" i="5" s="1"/>
  <c r="R217" i="5"/>
  <c r="S217" i="5" s="1"/>
  <c r="R218" i="5"/>
  <c r="S218" i="5" s="1"/>
  <c r="R219" i="5"/>
  <c r="S219" i="5" s="1"/>
  <c r="R223" i="5"/>
  <c r="S223" i="5" s="1"/>
  <c r="R224" i="5"/>
  <c r="S224" i="5" s="1"/>
  <c r="R225" i="5"/>
  <c r="S225" i="5" s="1"/>
  <c r="W105" i="4"/>
  <c r="X105" i="4" s="1"/>
  <c r="W169" i="4"/>
  <c r="X169" i="4" s="1"/>
  <c r="R169" i="4"/>
  <c r="W137" i="4"/>
  <c r="X137" i="4" s="1"/>
  <c r="W198" i="4"/>
  <c r="X198" i="4" s="1"/>
  <c r="R198" i="4"/>
  <c r="W250" i="4"/>
  <c r="X250" i="4" s="1"/>
  <c r="W79" i="4"/>
  <c r="X79" i="4" s="1"/>
  <c r="W121" i="4"/>
  <c r="X121" i="4" s="1"/>
  <c r="W153" i="4"/>
  <c r="X153" i="4" s="1"/>
  <c r="W183" i="4"/>
  <c r="X183" i="4" s="1"/>
  <c r="R183" i="4"/>
  <c r="W214" i="4"/>
  <c r="X214" i="4" s="1"/>
  <c r="R214" i="4"/>
  <c r="W97" i="4"/>
  <c r="X97" i="4" s="1"/>
  <c r="W113" i="4"/>
  <c r="X113" i="4" s="1"/>
  <c r="W129" i="4"/>
  <c r="X129" i="4" s="1"/>
  <c r="W145" i="4"/>
  <c r="X145" i="4" s="1"/>
  <c r="W161" i="4"/>
  <c r="X161" i="4" s="1"/>
  <c r="R161" i="4"/>
  <c r="W175" i="4"/>
  <c r="X175" i="4" s="1"/>
  <c r="R175" i="4"/>
  <c r="W206" i="4"/>
  <c r="X206" i="4" s="1"/>
  <c r="W222" i="4"/>
  <c r="X222" i="4" s="1"/>
  <c r="R222" i="4"/>
  <c r="W238" i="4"/>
  <c r="X238" i="4" s="1"/>
  <c r="W242" i="4"/>
  <c r="X242" i="4" s="1"/>
  <c r="W246" i="4"/>
  <c r="X246" i="4" s="1"/>
  <c r="W83" i="4"/>
  <c r="X83" i="4" s="1"/>
  <c r="W87" i="4"/>
  <c r="X87" i="4" s="1"/>
  <c r="W91" i="4"/>
  <c r="X91" i="4" s="1"/>
  <c r="W93" i="4"/>
  <c r="X93" i="4" s="1"/>
  <c r="W101" i="4"/>
  <c r="X101" i="4" s="1"/>
  <c r="W109" i="4"/>
  <c r="X109" i="4" s="1"/>
  <c r="W117" i="4"/>
  <c r="X117" i="4" s="1"/>
  <c r="W125" i="4"/>
  <c r="X125" i="4" s="1"/>
  <c r="W133" i="4"/>
  <c r="X133" i="4" s="1"/>
  <c r="W141" i="4"/>
  <c r="X141" i="4" s="1"/>
  <c r="W149" i="4"/>
  <c r="X149" i="4" s="1"/>
  <c r="W157" i="4"/>
  <c r="X157" i="4" s="1"/>
  <c r="W165" i="4"/>
  <c r="X165" i="4" s="1"/>
  <c r="R165" i="4"/>
  <c r="W179" i="4"/>
  <c r="X179" i="4" s="1"/>
  <c r="R179" i="4"/>
  <c r="W187" i="4"/>
  <c r="X187" i="4" s="1"/>
  <c r="W194" i="4"/>
  <c r="X194" i="4" s="1"/>
  <c r="W202" i="4"/>
  <c r="X202" i="4" s="1"/>
  <c r="R202" i="4"/>
  <c r="W210" i="4"/>
  <c r="X210" i="4" s="1"/>
  <c r="R210" i="4"/>
  <c r="W218" i="4"/>
  <c r="X218" i="4" s="1"/>
  <c r="W226" i="4"/>
  <c r="X226" i="4" s="1"/>
  <c r="R226" i="4"/>
  <c r="W234" i="4"/>
  <c r="X234" i="4" s="1"/>
  <c r="W81" i="4"/>
  <c r="X81" i="4" s="1"/>
  <c r="W85" i="4"/>
  <c r="X85" i="4" s="1"/>
  <c r="W89" i="4"/>
  <c r="X89" i="4" s="1"/>
  <c r="W95" i="4"/>
  <c r="X95" i="4" s="1"/>
  <c r="W99" i="4"/>
  <c r="X99" i="4" s="1"/>
  <c r="W103" i="4"/>
  <c r="X103" i="4" s="1"/>
  <c r="W107" i="4"/>
  <c r="X107" i="4" s="1"/>
  <c r="W111" i="4"/>
  <c r="X111" i="4" s="1"/>
  <c r="W115" i="4"/>
  <c r="X115" i="4" s="1"/>
  <c r="W119" i="4"/>
  <c r="X119" i="4" s="1"/>
  <c r="W123" i="4"/>
  <c r="X123" i="4" s="1"/>
  <c r="W127" i="4"/>
  <c r="X127" i="4" s="1"/>
  <c r="W131" i="4"/>
  <c r="X131" i="4" s="1"/>
  <c r="W135" i="4"/>
  <c r="X135" i="4" s="1"/>
  <c r="W139" i="4"/>
  <c r="X139" i="4" s="1"/>
  <c r="W143" i="4"/>
  <c r="X143" i="4" s="1"/>
  <c r="W147" i="4"/>
  <c r="X147" i="4" s="1"/>
  <c r="W151" i="4"/>
  <c r="X151" i="4" s="1"/>
  <c r="W155" i="4"/>
  <c r="X155" i="4" s="1"/>
  <c r="W159" i="4"/>
  <c r="X159" i="4" s="1"/>
  <c r="W163" i="4"/>
  <c r="X163" i="4" s="1"/>
  <c r="R163" i="4"/>
  <c r="W167" i="4"/>
  <c r="X167" i="4" s="1"/>
  <c r="R167" i="4"/>
  <c r="W170" i="4"/>
  <c r="X170" i="4" s="1"/>
  <c r="R170" i="4"/>
  <c r="W173" i="4"/>
  <c r="X173" i="4" s="1"/>
  <c r="W177" i="4"/>
  <c r="X177" i="4" s="1"/>
  <c r="W181" i="4"/>
  <c r="X181" i="4" s="1"/>
  <c r="R181" i="4"/>
  <c r="W185" i="4"/>
  <c r="X185" i="4" s="1"/>
  <c r="R185" i="4"/>
  <c r="W189" i="4"/>
  <c r="X189" i="4" s="1"/>
  <c r="R189" i="4"/>
  <c r="W192" i="4"/>
  <c r="X192" i="4" s="1"/>
  <c r="W196" i="4"/>
  <c r="X196" i="4" s="1"/>
  <c r="W200" i="4"/>
  <c r="X200" i="4" s="1"/>
  <c r="R200" i="4"/>
  <c r="W204" i="4"/>
  <c r="X204" i="4" s="1"/>
  <c r="R204" i="4"/>
  <c r="W208" i="4"/>
  <c r="X208" i="4" s="1"/>
  <c r="W212" i="4"/>
  <c r="X212" i="4" s="1"/>
  <c r="W216" i="4"/>
  <c r="X216" i="4" s="1"/>
  <c r="R216" i="4"/>
  <c r="W220" i="4"/>
  <c r="X220" i="4" s="1"/>
  <c r="W224" i="4"/>
  <c r="X224" i="4" s="1"/>
  <c r="R224" i="4"/>
  <c r="W228" i="4"/>
  <c r="X228" i="4" s="1"/>
  <c r="R228" i="4"/>
  <c r="W232" i="4"/>
  <c r="X232" i="4" s="1"/>
  <c r="W236" i="4"/>
  <c r="X236" i="4" s="1"/>
  <c r="W240" i="4"/>
  <c r="X240" i="4" s="1"/>
  <c r="W244" i="4"/>
  <c r="X244" i="4" s="1"/>
  <c r="W248" i="4"/>
  <c r="X248" i="4" s="1"/>
  <c r="W252" i="4"/>
  <c r="X252" i="4" s="1"/>
  <c r="W256" i="4"/>
  <c r="X256" i="4" s="1"/>
  <c r="W80" i="4"/>
  <c r="X80" i="4" s="1"/>
  <c r="W82" i="4"/>
  <c r="X82" i="4" s="1"/>
  <c r="W84" i="4"/>
  <c r="X84" i="4" s="1"/>
  <c r="W86" i="4"/>
  <c r="X86" i="4" s="1"/>
  <c r="W88" i="4"/>
  <c r="X88" i="4" s="1"/>
  <c r="W90" i="4"/>
  <c r="X90" i="4" s="1"/>
  <c r="W92" i="4"/>
  <c r="X92" i="4" s="1"/>
  <c r="W94" i="4"/>
  <c r="X94" i="4" s="1"/>
  <c r="W96" i="4"/>
  <c r="X96" i="4" s="1"/>
  <c r="W98" i="4"/>
  <c r="X98" i="4" s="1"/>
  <c r="W100" i="4"/>
  <c r="X100" i="4" s="1"/>
  <c r="W102" i="4"/>
  <c r="X102" i="4" s="1"/>
  <c r="W104" i="4"/>
  <c r="X104" i="4" s="1"/>
  <c r="W106" i="4"/>
  <c r="X106" i="4" s="1"/>
  <c r="W108" i="4"/>
  <c r="X108" i="4" s="1"/>
  <c r="W110" i="4"/>
  <c r="X110" i="4" s="1"/>
  <c r="W112" i="4"/>
  <c r="X112" i="4" s="1"/>
  <c r="W114" i="4"/>
  <c r="X114" i="4" s="1"/>
  <c r="W116" i="4"/>
  <c r="X116" i="4" s="1"/>
  <c r="W118" i="4"/>
  <c r="X118" i="4" s="1"/>
  <c r="W120" i="4"/>
  <c r="X120" i="4" s="1"/>
  <c r="W122" i="4"/>
  <c r="X122" i="4" s="1"/>
  <c r="W124" i="4"/>
  <c r="X124" i="4" s="1"/>
  <c r="W126" i="4"/>
  <c r="X126" i="4" s="1"/>
  <c r="W128" i="4"/>
  <c r="X128" i="4" s="1"/>
  <c r="W130" i="4"/>
  <c r="X130" i="4" s="1"/>
  <c r="W132" i="4"/>
  <c r="X132" i="4" s="1"/>
  <c r="W134" i="4"/>
  <c r="X134" i="4" s="1"/>
  <c r="S164" i="4"/>
  <c r="R164" i="4"/>
  <c r="S168" i="4"/>
  <c r="R168" i="4"/>
  <c r="S171" i="4"/>
  <c r="R171" i="4"/>
  <c r="S178" i="4"/>
  <c r="R178" i="4"/>
  <c r="S186" i="4"/>
  <c r="R186" i="4"/>
  <c r="S190" i="4"/>
  <c r="R190" i="4"/>
  <c r="S197" i="4"/>
  <c r="R197" i="4"/>
  <c r="S201" i="4"/>
  <c r="R201" i="4"/>
  <c r="S166" i="4"/>
  <c r="R166" i="4"/>
  <c r="S172" i="4"/>
  <c r="R172" i="4"/>
  <c r="S176" i="4"/>
  <c r="R176" i="4"/>
  <c r="S180" i="4"/>
  <c r="R180" i="4"/>
  <c r="S184" i="4"/>
  <c r="R184" i="4"/>
  <c r="S191" i="4"/>
  <c r="R191" i="4"/>
  <c r="S199" i="4"/>
  <c r="R199" i="4"/>
  <c r="W136" i="4"/>
  <c r="X136" i="4" s="1"/>
  <c r="W138" i="4"/>
  <c r="X138" i="4" s="1"/>
  <c r="W140" i="4"/>
  <c r="X140" i="4" s="1"/>
  <c r="W142" i="4"/>
  <c r="X142" i="4" s="1"/>
  <c r="W144" i="4"/>
  <c r="X144" i="4" s="1"/>
  <c r="W146" i="4"/>
  <c r="X146" i="4" s="1"/>
  <c r="W148" i="4"/>
  <c r="X148" i="4" s="1"/>
  <c r="W150" i="4"/>
  <c r="X150" i="4" s="1"/>
  <c r="W152" i="4"/>
  <c r="X152" i="4" s="1"/>
  <c r="W154" i="4"/>
  <c r="X154" i="4" s="1"/>
  <c r="W156" i="4"/>
  <c r="X156" i="4" s="1"/>
  <c r="W158" i="4"/>
  <c r="X158" i="4" s="1"/>
  <c r="W160" i="4"/>
  <c r="X160" i="4" s="1"/>
  <c r="W162" i="4"/>
  <c r="X162" i="4" s="1"/>
  <c r="W164" i="4"/>
  <c r="X164" i="4" s="1"/>
  <c r="W166" i="4"/>
  <c r="X166" i="4" s="1"/>
  <c r="W168" i="4"/>
  <c r="X168" i="4" s="1"/>
  <c r="W171" i="4"/>
  <c r="X171" i="4" s="1"/>
  <c r="W172" i="4"/>
  <c r="X172" i="4" s="1"/>
  <c r="W174" i="4"/>
  <c r="X174" i="4" s="1"/>
  <c r="W176" i="4"/>
  <c r="X176" i="4" s="1"/>
  <c r="W178" i="4"/>
  <c r="X178" i="4" s="1"/>
  <c r="W180" i="4"/>
  <c r="X180" i="4" s="1"/>
  <c r="W182" i="4"/>
  <c r="X182" i="4" s="1"/>
  <c r="W184" i="4"/>
  <c r="X184" i="4" s="1"/>
  <c r="W186" i="4"/>
  <c r="X186" i="4" s="1"/>
  <c r="W188" i="4"/>
  <c r="X188" i="4" s="1"/>
  <c r="W190" i="4"/>
  <c r="X190" i="4" s="1"/>
  <c r="W191" i="4"/>
  <c r="X191" i="4" s="1"/>
  <c r="W193" i="4"/>
  <c r="X193" i="4" s="1"/>
  <c r="W195" i="4"/>
  <c r="X195" i="4" s="1"/>
  <c r="W197" i="4"/>
  <c r="X197" i="4" s="1"/>
  <c r="W199" i="4"/>
  <c r="X199" i="4" s="1"/>
  <c r="W201" i="4"/>
  <c r="X201" i="4" s="1"/>
  <c r="W203" i="4"/>
  <c r="X203" i="4" s="1"/>
  <c r="R203" i="4"/>
  <c r="W205" i="4"/>
  <c r="X205" i="4" s="1"/>
  <c r="R205" i="4"/>
  <c r="W207" i="4"/>
  <c r="X207" i="4" s="1"/>
  <c r="R207" i="4"/>
  <c r="W209" i="4"/>
  <c r="X209" i="4" s="1"/>
  <c r="W211" i="4"/>
  <c r="X211" i="4" s="1"/>
  <c r="R211" i="4"/>
  <c r="W213" i="4"/>
  <c r="X213" i="4" s="1"/>
  <c r="R213" i="4"/>
  <c r="W215" i="4"/>
  <c r="X215" i="4" s="1"/>
  <c r="R215" i="4"/>
  <c r="W217" i="4"/>
  <c r="X217" i="4" s="1"/>
  <c r="R217" i="4"/>
  <c r="W219" i="4"/>
  <c r="X219" i="4" s="1"/>
  <c r="W221" i="4"/>
  <c r="X221" i="4" s="1"/>
  <c r="R221" i="4"/>
  <c r="W223" i="4"/>
  <c r="X223" i="4" s="1"/>
  <c r="R223" i="4"/>
  <c r="W225" i="4"/>
  <c r="X225" i="4" s="1"/>
  <c r="R225" i="4"/>
  <c r="W227" i="4"/>
  <c r="X227" i="4" s="1"/>
  <c r="R227" i="4"/>
  <c r="W229" i="4"/>
  <c r="X229" i="4" s="1"/>
  <c r="W231" i="4"/>
  <c r="X231" i="4" s="1"/>
  <c r="W233" i="4"/>
  <c r="X233" i="4" s="1"/>
  <c r="W235" i="4"/>
  <c r="X235" i="4" s="1"/>
  <c r="W237" i="4"/>
  <c r="X237" i="4" s="1"/>
  <c r="W239" i="4"/>
  <c r="X239" i="4" s="1"/>
  <c r="W241" i="4"/>
  <c r="X241" i="4" s="1"/>
  <c r="W243" i="4"/>
  <c r="X243" i="4" s="1"/>
  <c r="W245" i="4"/>
  <c r="X245" i="4" s="1"/>
  <c r="R245" i="4"/>
  <c r="W247" i="4"/>
  <c r="X247" i="4" s="1"/>
  <c r="W249" i="4"/>
  <c r="X249" i="4" s="1"/>
  <c r="W251" i="4"/>
  <c r="X251" i="4" s="1"/>
  <c r="W253" i="4"/>
  <c r="X253" i="4" s="1"/>
  <c r="W255" i="4"/>
  <c r="X255" i="4" s="1"/>
  <c r="W257" i="4"/>
  <c r="X257" i="4" s="1"/>
  <c r="W259" i="4"/>
  <c r="X259" i="4" s="1"/>
  <c r="W20" i="4"/>
  <c r="X20" i="4" s="1"/>
  <c r="W21" i="4"/>
  <c r="X21" i="4" s="1"/>
  <c r="W22" i="4"/>
  <c r="X22" i="4" s="1"/>
  <c r="W23" i="4"/>
  <c r="X23" i="4" s="1"/>
  <c r="W24" i="4"/>
  <c r="X24" i="4" s="1"/>
  <c r="W25" i="4"/>
  <c r="X25" i="4" s="1"/>
  <c r="W26" i="4"/>
  <c r="X26" i="4" s="1"/>
  <c r="W27" i="4"/>
  <c r="X27" i="4" s="1"/>
  <c r="W28" i="4"/>
  <c r="X28" i="4" s="1"/>
  <c r="W29" i="4"/>
  <c r="X29" i="4" s="1"/>
  <c r="W30" i="4"/>
  <c r="X30" i="4" s="1"/>
  <c r="W31" i="4"/>
  <c r="X31" i="4" s="1"/>
  <c r="W32" i="4"/>
  <c r="X32" i="4" s="1"/>
  <c r="W33" i="4"/>
  <c r="X33" i="4" s="1"/>
  <c r="W34" i="4"/>
  <c r="X34" i="4" s="1"/>
  <c r="W35" i="4"/>
  <c r="X35" i="4" s="1"/>
  <c r="W36" i="4"/>
  <c r="X36" i="4" s="1"/>
  <c r="W37" i="4"/>
  <c r="X37" i="4" s="1"/>
  <c r="W38" i="4"/>
  <c r="X38" i="4" s="1"/>
  <c r="W39" i="4"/>
  <c r="X39" i="4" s="1"/>
  <c r="W40" i="4"/>
  <c r="X40" i="4" s="1"/>
  <c r="W41" i="4"/>
  <c r="X41" i="4" s="1"/>
  <c r="W42" i="4"/>
  <c r="X42" i="4" s="1"/>
  <c r="W43" i="4"/>
  <c r="X43" i="4" s="1"/>
  <c r="W44" i="4"/>
  <c r="X44" i="4" s="1"/>
  <c r="W45" i="4"/>
  <c r="X45" i="4" s="1"/>
  <c r="W46" i="4"/>
  <c r="X46" i="4" s="1"/>
  <c r="W47" i="4"/>
  <c r="X47" i="4" s="1"/>
  <c r="W48" i="4"/>
  <c r="X48" i="4" s="1"/>
  <c r="W49" i="4"/>
  <c r="X49" i="4" s="1"/>
  <c r="W50" i="4"/>
  <c r="X50" i="4" s="1"/>
  <c r="W51" i="4"/>
  <c r="X51" i="4" s="1"/>
  <c r="W52" i="4"/>
  <c r="X52" i="4" s="1"/>
  <c r="W53" i="4"/>
  <c r="X53" i="4" s="1"/>
  <c r="W54" i="4"/>
  <c r="X54" i="4" s="1"/>
  <c r="W55" i="4"/>
  <c r="X55" i="4" s="1"/>
  <c r="W56" i="4"/>
  <c r="X56" i="4" s="1"/>
  <c r="W57" i="4"/>
  <c r="X57" i="4" s="1"/>
  <c r="W58" i="4"/>
  <c r="X58" i="4" s="1"/>
  <c r="W59" i="4"/>
  <c r="X59" i="4" s="1"/>
  <c r="W60" i="4"/>
  <c r="X60" i="4" s="1"/>
  <c r="W61" i="4"/>
  <c r="X61" i="4" s="1"/>
  <c r="W62" i="4"/>
  <c r="X62" i="4" s="1"/>
  <c r="W63" i="4"/>
  <c r="X63" i="4" s="1"/>
  <c r="W64" i="4"/>
  <c r="X64" i="4" s="1"/>
  <c r="W65" i="4"/>
  <c r="X65" i="4" s="1"/>
  <c r="W66" i="4"/>
  <c r="X66" i="4" s="1"/>
  <c r="W67" i="4"/>
  <c r="X67" i="4" s="1"/>
  <c r="W68" i="4"/>
  <c r="X68" i="4" s="1"/>
  <c r="W69" i="4"/>
  <c r="X69" i="4" s="1"/>
  <c r="W70" i="4"/>
  <c r="X70" i="4" s="1"/>
  <c r="W71" i="4"/>
  <c r="X71" i="4" s="1"/>
  <c r="W72" i="4"/>
  <c r="X72" i="4" s="1"/>
  <c r="W73" i="4"/>
  <c r="X73" i="4" s="1"/>
  <c r="W74" i="4"/>
  <c r="X74" i="4" s="1"/>
  <c r="W75" i="4"/>
  <c r="X75" i="4" s="1"/>
  <c r="W76" i="4"/>
  <c r="X76" i="4" s="1"/>
  <c r="W77" i="4"/>
  <c r="X77" i="4" s="1"/>
  <c r="W78" i="4"/>
  <c r="X78" i="4" s="1"/>
  <c r="W4" i="4"/>
  <c r="X4" i="4" s="1"/>
  <c r="R4" i="4"/>
  <c r="S4" i="4" s="1"/>
  <c r="W6" i="4"/>
  <c r="X6" i="4" s="1"/>
  <c r="R6" i="4"/>
  <c r="S6" i="4" s="1"/>
  <c r="W8" i="4"/>
  <c r="X8" i="4" s="1"/>
  <c r="R8" i="4"/>
  <c r="S8" i="4" s="1"/>
  <c r="W10" i="4"/>
  <c r="X10" i="4" s="1"/>
  <c r="R10" i="4"/>
  <c r="S10" i="4" s="1"/>
  <c r="W12" i="4"/>
  <c r="X12" i="4" s="1"/>
  <c r="R12" i="4"/>
  <c r="S12" i="4" s="1"/>
  <c r="W14" i="4"/>
  <c r="X14" i="4" s="1"/>
  <c r="R14" i="4"/>
  <c r="S14" i="4" s="1"/>
  <c r="W16" i="4"/>
  <c r="X16" i="4" s="1"/>
  <c r="R16" i="4"/>
  <c r="S16" i="4" s="1"/>
  <c r="W17" i="4"/>
  <c r="X17" i="4" s="1"/>
  <c r="R17" i="4"/>
  <c r="S17" i="4" s="1"/>
  <c r="W19" i="4"/>
  <c r="X19" i="4" s="1"/>
  <c r="R19" i="4"/>
  <c r="S19" i="4" s="1"/>
  <c r="W3" i="4"/>
  <c r="X3" i="4" s="1"/>
  <c r="R3" i="4"/>
  <c r="S3" i="4" s="1"/>
  <c r="W5" i="4"/>
  <c r="X5" i="4" s="1"/>
  <c r="R5" i="4"/>
  <c r="S5" i="4" s="1"/>
  <c r="W7" i="4"/>
  <c r="X7" i="4" s="1"/>
  <c r="R7" i="4"/>
  <c r="S7" i="4" s="1"/>
  <c r="W9" i="4"/>
  <c r="X9" i="4" s="1"/>
  <c r="R9" i="4"/>
  <c r="S9" i="4" s="1"/>
  <c r="W11" i="4"/>
  <c r="X11" i="4" s="1"/>
  <c r="R11" i="4"/>
  <c r="S11" i="4" s="1"/>
  <c r="W13" i="4"/>
  <c r="X13" i="4" s="1"/>
  <c r="R13" i="4"/>
  <c r="S13" i="4" s="1"/>
  <c r="W15" i="4"/>
  <c r="X15" i="4" s="1"/>
  <c r="R15" i="4"/>
  <c r="S15" i="4" s="1"/>
  <c r="W18" i="4"/>
  <c r="X18" i="4" s="1"/>
  <c r="R18" i="4"/>
  <c r="S18" i="4" s="1"/>
  <c r="R20" i="4"/>
  <c r="S20" i="4" s="1"/>
  <c r="R21" i="4"/>
  <c r="S21" i="4" s="1"/>
  <c r="R22" i="4"/>
  <c r="S22" i="4" s="1"/>
  <c r="R23" i="4"/>
  <c r="S23" i="4" s="1"/>
  <c r="R24" i="4"/>
  <c r="S24" i="4" s="1"/>
  <c r="R25" i="4"/>
  <c r="S25" i="4" s="1"/>
  <c r="R26" i="4"/>
  <c r="S26" i="4" s="1"/>
  <c r="R27" i="4"/>
  <c r="S27" i="4" s="1"/>
  <c r="R28" i="4"/>
  <c r="S28" i="4" s="1"/>
  <c r="R29" i="4"/>
  <c r="S29" i="4" s="1"/>
  <c r="R30" i="4"/>
  <c r="S30" i="4" s="1"/>
  <c r="R31" i="4"/>
  <c r="S31" i="4" s="1"/>
  <c r="R32" i="4"/>
  <c r="S32" i="4" s="1"/>
  <c r="R33" i="4"/>
  <c r="S33" i="4" s="1"/>
  <c r="R34" i="4"/>
  <c r="S34" i="4" s="1"/>
  <c r="R35" i="4"/>
  <c r="S35" i="4" s="1"/>
  <c r="R36" i="4"/>
  <c r="S36" i="4" s="1"/>
  <c r="R37" i="4"/>
  <c r="S37" i="4" s="1"/>
  <c r="R38" i="4"/>
  <c r="S38" i="4" s="1"/>
  <c r="R39" i="4"/>
  <c r="S39" i="4" s="1"/>
  <c r="R40" i="4"/>
  <c r="S40" i="4" s="1"/>
  <c r="R41" i="4"/>
  <c r="S41" i="4" s="1"/>
  <c r="R42" i="4"/>
  <c r="S42" i="4" s="1"/>
  <c r="R43" i="4"/>
  <c r="S43" i="4" s="1"/>
  <c r="R44" i="4"/>
  <c r="S44" i="4" s="1"/>
  <c r="R45" i="4"/>
  <c r="S45" i="4" s="1"/>
  <c r="R46" i="4"/>
  <c r="S46" i="4" s="1"/>
  <c r="R47" i="4"/>
  <c r="S47" i="4" s="1"/>
  <c r="R48" i="4"/>
  <c r="S48" i="4" s="1"/>
  <c r="R49" i="4"/>
  <c r="S49" i="4" s="1"/>
  <c r="R50" i="4"/>
  <c r="S50" i="4" s="1"/>
  <c r="R51" i="4"/>
  <c r="S51" i="4" s="1"/>
  <c r="R52" i="4"/>
  <c r="S52" i="4" s="1"/>
  <c r="R53" i="4"/>
  <c r="S53" i="4" s="1"/>
  <c r="R54" i="4"/>
  <c r="S54" i="4" s="1"/>
  <c r="R55" i="4"/>
  <c r="S55" i="4" s="1"/>
  <c r="R56" i="4"/>
  <c r="S56" i="4" s="1"/>
  <c r="R57" i="4"/>
  <c r="S57" i="4" s="1"/>
  <c r="R58" i="4"/>
  <c r="S58" i="4" s="1"/>
  <c r="R59" i="4"/>
  <c r="S59" i="4" s="1"/>
  <c r="R60" i="4"/>
  <c r="S60" i="4" s="1"/>
  <c r="R61" i="4"/>
  <c r="S61" i="4" s="1"/>
  <c r="R62" i="4"/>
  <c r="S62" i="4" s="1"/>
  <c r="R63" i="4"/>
  <c r="S63" i="4" s="1"/>
  <c r="R64" i="4"/>
  <c r="S64" i="4" s="1"/>
  <c r="R65" i="4"/>
  <c r="S65" i="4" s="1"/>
  <c r="R66" i="4"/>
  <c r="S66" i="4" s="1"/>
  <c r="R67" i="4"/>
  <c r="S67" i="4" s="1"/>
  <c r="R68" i="4"/>
  <c r="S68" i="4" s="1"/>
  <c r="R69" i="4"/>
  <c r="S69" i="4" s="1"/>
  <c r="R70" i="4"/>
  <c r="S70" i="4" s="1"/>
  <c r="R71" i="4"/>
  <c r="S71" i="4" s="1"/>
  <c r="R72" i="4"/>
  <c r="S72" i="4" s="1"/>
  <c r="R73" i="4"/>
  <c r="S73" i="4" s="1"/>
  <c r="R74" i="4"/>
  <c r="S74" i="4" s="1"/>
  <c r="R75" i="4"/>
  <c r="S75" i="4" s="1"/>
  <c r="R76" i="4"/>
  <c r="S76" i="4" s="1"/>
  <c r="R77" i="4"/>
  <c r="S77" i="4" s="1"/>
  <c r="R78" i="4"/>
  <c r="S78" i="4" s="1"/>
  <c r="C9" i="3"/>
  <c r="N755" i="1"/>
  <c r="K755" i="1"/>
  <c r="N756" i="1"/>
  <c r="K756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N754" i="1"/>
  <c r="O754" i="1" s="1"/>
  <c r="N753" i="1"/>
  <c r="O753" i="1" s="1"/>
  <c r="N752" i="1"/>
  <c r="O752" i="1" s="1"/>
  <c r="N751" i="1"/>
  <c r="O751" i="1" s="1"/>
  <c r="N750" i="1"/>
  <c r="O750" i="1" s="1"/>
  <c r="N749" i="1"/>
  <c r="O749" i="1" s="1"/>
  <c r="N748" i="1"/>
  <c r="O748" i="1" s="1"/>
  <c r="N747" i="1"/>
  <c r="O747" i="1" s="1"/>
  <c r="N746" i="1"/>
  <c r="O746" i="1" s="1"/>
  <c r="N745" i="1"/>
  <c r="O745" i="1" s="1"/>
  <c r="N744" i="1"/>
  <c r="O744" i="1" s="1"/>
  <c r="N743" i="1"/>
  <c r="O743" i="1" s="1"/>
  <c r="N742" i="1"/>
  <c r="O742" i="1" s="1"/>
  <c r="N741" i="1"/>
  <c r="O741" i="1" s="1"/>
  <c r="N740" i="1"/>
  <c r="O740" i="1" s="1"/>
  <c r="N739" i="1"/>
  <c r="O739" i="1" s="1"/>
  <c r="N738" i="1"/>
  <c r="O738" i="1" s="1"/>
  <c r="N737" i="1"/>
  <c r="O737" i="1" s="1"/>
  <c r="N736" i="1"/>
  <c r="O736" i="1" s="1"/>
  <c r="N735" i="1"/>
  <c r="O735" i="1" s="1"/>
  <c r="N734" i="1"/>
  <c r="O734" i="1" s="1"/>
  <c r="N733" i="1"/>
  <c r="O733" i="1" s="1"/>
  <c r="N732" i="1"/>
  <c r="O732" i="1" s="1"/>
  <c r="N731" i="1"/>
  <c r="O731" i="1" s="1"/>
  <c r="N730" i="1"/>
  <c r="O730" i="1" s="1"/>
  <c r="N729" i="1"/>
  <c r="O729" i="1" s="1"/>
  <c r="N728" i="1"/>
  <c r="O728" i="1" s="1"/>
  <c r="N727" i="1"/>
  <c r="O727" i="1" s="1"/>
  <c r="N726" i="1"/>
  <c r="O726" i="1" s="1"/>
  <c r="N725" i="1"/>
  <c r="O725" i="1" s="1"/>
  <c r="N724" i="1"/>
  <c r="O724" i="1" s="1"/>
  <c r="N723" i="1"/>
  <c r="O723" i="1" s="1"/>
  <c r="N722" i="1"/>
  <c r="O722" i="1" s="1"/>
  <c r="N721" i="1"/>
  <c r="O721" i="1" s="1"/>
  <c r="N720" i="1"/>
  <c r="O720" i="1" s="1"/>
  <c r="N719" i="1"/>
  <c r="O719" i="1" s="1"/>
  <c r="N718" i="1"/>
  <c r="O718" i="1" s="1"/>
  <c r="N717" i="1"/>
  <c r="O717" i="1" s="1"/>
  <c r="N716" i="1"/>
  <c r="O716" i="1" s="1"/>
  <c r="N715" i="1"/>
  <c r="O715" i="1" s="1"/>
  <c r="N714" i="1"/>
  <c r="O714" i="1" s="1"/>
  <c r="N713" i="1"/>
  <c r="O713" i="1" s="1"/>
  <c r="N712" i="1"/>
  <c r="O712" i="1" s="1"/>
  <c r="N711" i="1"/>
  <c r="O711" i="1" s="1"/>
  <c r="N710" i="1"/>
  <c r="O710" i="1" s="1"/>
  <c r="N709" i="1"/>
  <c r="O709" i="1" s="1"/>
  <c r="N708" i="1"/>
  <c r="O708" i="1" s="1"/>
  <c r="N707" i="1"/>
  <c r="O707" i="1" s="1"/>
  <c r="N706" i="1"/>
  <c r="O706" i="1" s="1"/>
  <c r="N705" i="1"/>
  <c r="O705" i="1" s="1"/>
  <c r="N704" i="1"/>
  <c r="O704" i="1" s="1"/>
  <c r="N703" i="1"/>
  <c r="O703" i="1" s="1"/>
  <c r="N702" i="1"/>
  <c r="O702" i="1" s="1"/>
  <c r="N701" i="1"/>
  <c r="O701" i="1" s="1"/>
  <c r="N700" i="1"/>
  <c r="O700" i="1" s="1"/>
  <c r="N699" i="1"/>
  <c r="O699" i="1" s="1"/>
  <c r="N698" i="1"/>
  <c r="O698" i="1" s="1"/>
  <c r="N697" i="1"/>
  <c r="O697" i="1" s="1"/>
  <c r="N696" i="1"/>
  <c r="O696" i="1" s="1"/>
  <c r="N695" i="1"/>
  <c r="O695" i="1" s="1"/>
  <c r="N694" i="1"/>
  <c r="O694" i="1" s="1"/>
  <c r="N693" i="1"/>
  <c r="O693" i="1" s="1"/>
  <c r="N692" i="1"/>
  <c r="O692" i="1" s="1"/>
  <c r="N691" i="1"/>
  <c r="O691" i="1" s="1"/>
  <c r="N690" i="1"/>
  <c r="O690" i="1" s="1"/>
  <c r="N689" i="1"/>
  <c r="O689" i="1" s="1"/>
  <c r="N688" i="1"/>
  <c r="O688" i="1" s="1"/>
  <c r="N687" i="1"/>
  <c r="O687" i="1" s="1"/>
  <c r="N686" i="1"/>
  <c r="O686" i="1" s="1"/>
  <c r="N685" i="1"/>
  <c r="O685" i="1" s="1"/>
  <c r="N684" i="1"/>
  <c r="O684" i="1" s="1"/>
  <c r="N683" i="1"/>
  <c r="O683" i="1" s="1"/>
  <c r="N682" i="1"/>
  <c r="O682" i="1" s="1"/>
  <c r="N681" i="1"/>
  <c r="O681" i="1" s="1"/>
  <c r="N680" i="1"/>
  <c r="O680" i="1" s="1"/>
  <c r="N679" i="1"/>
  <c r="O679" i="1" s="1"/>
  <c r="N678" i="1"/>
  <c r="O678" i="1" s="1"/>
  <c r="N677" i="1"/>
  <c r="O677" i="1" s="1"/>
  <c r="N676" i="1"/>
  <c r="O676" i="1" s="1"/>
  <c r="N675" i="1"/>
  <c r="O675" i="1" s="1"/>
  <c r="N674" i="1"/>
  <c r="O674" i="1" s="1"/>
  <c r="N673" i="1"/>
  <c r="O673" i="1" s="1"/>
  <c r="N672" i="1"/>
  <c r="O672" i="1" s="1"/>
  <c r="N671" i="1"/>
  <c r="O671" i="1" s="1"/>
  <c r="N670" i="1"/>
  <c r="O670" i="1" s="1"/>
  <c r="N669" i="1"/>
  <c r="O669" i="1" s="1"/>
  <c r="N668" i="1"/>
  <c r="O668" i="1" s="1"/>
  <c r="N667" i="1"/>
  <c r="O667" i="1" s="1"/>
  <c r="N666" i="1"/>
  <c r="O666" i="1" s="1"/>
  <c r="N665" i="1"/>
  <c r="O665" i="1" s="1"/>
  <c r="N664" i="1"/>
  <c r="O664" i="1" s="1"/>
  <c r="N663" i="1"/>
  <c r="O663" i="1" s="1"/>
  <c r="N662" i="1"/>
  <c r="O662" i="1" s="1"/>
  <c r="N661" i="1"/>
  <c r="O661" i="1" s="1"/>
  <c r="N660" i="1"/>
  <c r="O660" i="1" s="1"/>
  <c r="N659" i="1"/>
  <c r="O659" i="1" s="1"/>
  <c r="N658" i="1"/>
  <c r="O658" i="1" s="1"/>
  <c r="N657" i="1"/>
  <c r="O657" i="1" s="1"/>
  <c r="N656" i="1"/>
  <c r="O656" i="1" s="1"/>
  <c r="N655" i="1"/>
  <c r="O655" i="1" s="1"/>
  <c r="N654" i="1"/>
  <c r="O654" i="1" s="1"/>
  <c r="N653" i="1"/>
  <c r="O653" i="1" s="1"/>
  <c r="N652" i="1"/>
  <c r="O652" i="1" s="1"/>
  <c r="N651" i="1"/>
  <c r="O651" i="1" s="1"/>
  <c r="N650" i="1"/>
  <c r="O650" i="1" s="1"/>
  <c r="N649" i="1"/>
  <c r="O649" i="1" s="1"/>
  <c r="N648" i="1"/>
  <c r="O648" i="1" s="1"/>
  <c r="N647" i="1"/>
  <c r="O647" i="1" s="1"/>
  <c r="N646" i="1"/>
  <c r="O646" i="1" s="1"/>
  <c r="N645" i="1"/>
  <c r="O645" i="1" s="1"/>
  <c r="N644" i="1"/>
  <c r="O644" i="1" s="1"/>
  <c r="N643" i="1"/>
  <c r="O643" i="1" s="1"/>
  <c r="N642" i="1"/>
  <c r="O642" i="1" s="1"/>
  <c r="N641" i="1"/>
  <c r="O641" i="1" s="1"/>
  <c r="N640" i="1"/>
  <c r="O640" i="1" s="1"/>
  <c r="N639" i="1"/>
  <c r="O639" i="1" s="1"/>
  <c r="N638" i="1"/>
  <c r="O638" i="1" s="1"/>
  <c r="N637" i="1"/>
  <c r="O637" i="1" s="1"/>
  <c r="N636" i="1"/>
  <c r="O636" i="1" s="1"/>
  <c r="N635" i="1"/>
  <c r="O635" i="1" s="1"/>
  <c r="N634" i="1"/>
  <c r="O634" i="1" s="1"/>
  <c r="N633" i="1"/>
  <c r="O633" i="1" s="1"/>
  <c r="N632" i="1"/>
  <c r="O632" i="1" s="1"/>
  <c r="N631" i="1"/>
  <c r="O631" i="1" s="1"/>
  <c r="N630" i="1"/>
  <c r="O630" i="1" s="1"/>
  <c r="N629" i="1"/>
  <c r="O629" i="1" s="1"/>
  <c r="N628" i="1"/>
  <c r="O628" i="1" s="1"/>
  <c r="N627" i="1"/>
  <c r="O627" i="1" s="1"/>
  <c r="N626" i="1"/>
  <c r="O626" i="1" s="1"/>
  <c r="N625" i="1"/>
  <c r="O625" i="1" s="1"/>
  <c r="N624" i="1"/>
  <c r="O624" i="1" s="1"/>
  <c r="N623" i="1"/>
  <c r="O623" i="1" s="1"/>
  <c r="N622" i="1"/>
  <c r="O622" i="1" s="1"/>
  <c r="N621" i="1"/>
  <c r="O621" i="1" s="1"/>
  <c r="N620" i="1"/>
  <c r="O620" i="1" s="1"/>
  <c r="N619" i="1"/>
  <c r="O619" i="1" s="1"/>
  <c r="N618" i="1"/>
  <c r="O618" i="1" s="1"/>
  <c r="N617" i="1"/>
  <c r="O617" i="1" s="1"/>
  <c r="N616" i="1"/>
  <c r="O616" i="1" s="1"/>
  <c r="N615" i="1"/>
  <c r="O615" i="1" s="1"/>
  <c r="N614" i="1"/>
  <c r="O614" i="1" s="1"/>
  <c r="N613" i="1"/>
  <c r="O613" i="1" s="1"/>
  <c r="N612" i="1"/>
  <c r="O612" i="1" s="1"/>
  <c r="N611" i="1"/>
  <c r="O611" i="1" s="1"/>
  <c r="N610" i="1"/>
  <c r="O610" i="1" s="1"/>
  <c r="N609" i="1"/>
  <c r="O609" i="1" s="1"/>
  <c r="N608" i="1"/>
  <c r="O608" i="1" s="1"/>
  <c r="N607" i="1"/>
  <c r="O607" i="1" s="1"/>
  <c r="N606" i="1"/>
  <c r="O606" i="1" s="1"/>
  <c r="N605" i="1"/>
  <c r="O605" i="1" s="1"/>
  <c r="N604" i="1"/>
  <c r="O604" i="1" s="1"/>
  <c r="N603" i="1"/>
  <c r="O603" i="1" s="1"/>
  <c r="N602" i="1"/>
  <c r="O602" i="1" s="1"/>
  <c r="N601" i="1"/>
  <c r="O601" i="1" s="1"/>
  <c r="N600" i="1"/>
  <c r="O600" i="1" s="1"/>
  <c r="N599" i="1"/>
  <c r="O599" i="1" s="1"/>
  <c r="N598" i="1"/>
  <c r="O598" i="1" s="1"/>
  <c r="N597" i="1"/>
  <c r="O597" i="1" s="1"/>
  <c r="N596" i="1"/>
  <c r="O596" i="1" s="1"/>
  <c r="N595" i="1"/>
  <c r="O595" i="1" s="1"/>
  <c r="N594" i="1"/>
  <c r="O594" i="1" s="1"/>
  <c r="N593" i="1"/>
  <c r="O593" i="1" s="1"/>
  <c r="N592" i="1"/>
  <c r="O592" i="1" s="1"/>
  <c r="N591" i="1"/>
  <c r="O591" i="1" s="1"/>
  <c r="N590" i="1"/>
  <c r="O590" i="1" s="1"/>
  <c r="N589" i="1"/>
  <c r="O589" i="1" s="1"/>
  <c r="N588" i="1"/>
  <c r="O588" i="1" s="1"/>
  <c r="N587" i="1"/>
  <c r="O587" i="1" s="1"/>
  <c r="N586" i="1"/>
  <c r="O586" i="1" s="1"/>
  <c r="N585" i="1"/>
  <c r="O585" i="1" s="1"/>
  <c r="N584" i="1"/>
  <c r="O584" i="1" s="1"/>
  <c r="N583" i="1"/>
  <c r="O583" i="1" s="1"/>
  <c r="N582" i="1"/>
  <c r="O582" i="1" s="1"/>
  <c r="N581" i="1"/>
  <c r="O581" i="1" s="1"/>
  <c r="N580" i="1"/>
  <c r="O580" i="1" s="1"/>
  <c r="N579" i="1"/>
  <c r="O579" i="1" s="1"/>
  <c r="N578" i="1"/>
  <c r="O578" i="1" s="1"/>
  <c r="N577" i="1"/>
  <c r="O577" i="1" s="1"/>
  <c r="N576" i="1"/>
  <c r="O576" i="1" s="1"/>
  <c r="N575" i="1"/>
  <c r="O575" i="1" s="1"/>
  <c r="N574" i="1"/>
  <c r="O574" i="1" s="1"/>
  <c r="N573" i="1"/>
  <c r="O573" i="1" s="1"/>
  <c r="N572" i="1"/>
  <c r="O572" i="1" s="1"/>
  <c r="N571" i="1"/>
  <c r="O571" i="1" s="1"/>
  <c r="N570" i="1"/>
  <c r="O570" i="1" s="1"/>
  <c r="N569" i="1"/>
  <c r="O569" i="1" s="1"/>
  <c r="N568" i="1"/>
  <c r="O568" i="1" s="1"/>
  <c r="N567" i="1"/>
  <c r="O567" i="1" s="1"/>
  <c r="N566" i="1"/>
  <c r="O566" i="1" s="1"/>
  <c r="N565" i="1"/>
  <c r="O565" i="1" s="1"/>
  <c r="N564" i="1"/>
  <c r="O564" i="1" s="1"/>
  <c r="N563" i="1"/>
  <c r="O563" i="1" s="1"/>
  <c r="N562" i="1"/>
  <c r="O562" i="1" s="1"/>
  <c r="N561" i="1"/>
  <c r="O561" i="1" s="1"/>
  <c r="N560" i="1"/>
  <c r="O560" i="1" s="1"/>
  <c r="N559" i="1"/>
  <c r="O559" i="1" s="1"/>
  <c r="N558" i="1"/>
  <c r="O558" i="1" s="1"/>
  <c r="N557" i="1"/>
  <c r="O557" i="1" s="1"/>
  <c r="N556" i="1"/>
  <c r="O556" i="1" s="1"/>
  <c r="N555" i="1"/>
  <c r="O555" i="1" s="1"/>
  <c r="N554" i="1"/>
  <c r="O554" i="1" s="1"/>
  <c r="N553" i="1"/>
  <c r="O553" i="1" s="1"/>
  <c r="N552" i="1"/>
  <c r="O552" i="1" s="1"/>
  <c r="N551" i="1"/>
  <c r="O551" i="1" s="1"/>
  <c r="N550" i="1"/>
  <c r="O550" i="1" s="1"/>
  <c r="N549" i="1"/>
  <c r="O549" i="1" s="1"/>
  <c r="N548" i="1"/>
  <c r="O548" i="1" s="1"/>
  <c r="N547" i="1"/>
  <c r="O547" i="1" s="1"/>
  <c r="N546" i="1"/>
  <c r="O546" i="1" s="1"/>
  <c r="N545" i="1"/>
  <c r="O545" i="1" s="1"/>
  <c r="N544" i="1"/>
  <c r="O544" i="1" s="1"/>
  <c r="N543" i="1"/>
  <c r="O543" i="1" s="1"/>
  <c r="N542" i="1"/>
  <c r="O542" i="1" s="1"/>
  <c r="N541" i="1"/>
  <c r="O541" i="1" s="1"/>
  <c r="N540" i="1"/>
  <c r="O540" i="1" s="1"/>
  <c r="N539" i="1"/>
  <c r="O539" i="1" s="1"/>
  <c r="N538" i="1"/>
  <c r="O538" i="1" s="1"/>
  <c r="N537" i="1"/>
  <c r="O537" i="1" s="1"/>
  <c r="N536" i="1"/>
  <c r="O536" i="1" s="1"/>
  <c r="N535" i="1"/>
  <c r="O535" i="1" s="1"/>
  <c r="N534" i="1"/>
  <c r="O534" i="1" s="1"/>
  <c r="N533" i="1"/>
  <c r="O533" i="1" s="1"/>
  <c r="N532" i="1"/>
  <c r="O532" i="1" s="1"/>
  <c r="N531" i="1"/>
  <c r="O531" i="1" s="1"/>
  <c r="N530" i="1"/>
  <c r="O530" i="1" s="1"/>
  <c r="N529" i="1"/>
  <c r="O529" i="1" s="1"/>
  <c r="N528" i="1"/>
  <c r="O528" i="1" s="1"/>
  <c r="N527" i="1"/>
  <c r="O527" i="1" s="1"/>
  <c r="N526" i="1"/>
  <c r="O526" i="1" s="1"/>
  <c r="N525" i="1"/>
  <c r="O525" i="1" s="1"/>
  <c r="N524" i="1"/>
  <c r="O524" i="1" s="1"/>
  <c r="N523" i="1"/>
  <c r="O523" i="1" s="1"/>
  <c r="N522" i="1"/>
  <c r="O522" i="1" s="1"/>
  <c r="N521" i="1"/>
  <c r="O521" i="1" s="1"/>
  <c r="N520" i="1"/>
  <c r="O520" i="1" s="1"/>
  <c r="N519" i="1"/>
  <c r="O519" i="1" s="1"/>
  <c r="N518" i="1"/>
  <c r="O518" i="1" s="1"/>
  <c r="N517" i="1"/>
  <c r="O517" i="1" s="1"/>
  <c r="N516" i="1"/>
  <c r="O516" i="1" s="1"/>
  <c r="N515" i="1"/>
  <c r="O515" i="1" s="1"/>
  <c r="N514" i="1"/>
  <c r="O514" i="1" s="1"/>
  <c r="N513" i="1"/>
  <c r="O513" i="1" s="1"/>
  <c r="N512" i="1"/>
  <c r="O512" i="1" s="1"/>
  <c r="N511" i="1"/>
  <c r="O511" i="1" s="1"/>
  <c r="N510" i="1"/>
  <c r="O510" i="1" s="1"/>
  <c r="N509" i="1"/>
  <c r="O509" i="1" s="1"/>
  <c r="N508" i="1"/>
  <c r="O508" i="1" s="1"/>
  <c r="N507" i="1"/>
  <c r="O507" i="1" s="1"/>
  <c r="N506" i="1"/>
  <c r="O506" i="1" s="1"/>
  <c r="N505" i="1"/>
  <c r="O505" i="1" s="1"/>
  <c r="N504" i="1"/>
  <c r="O504" i="1" s="1"/>
  <c r="N503" i="1"/>
  <c r="O503" i="1" s="1"/>
  <c r="N502" i="1"/>
  <c r="O502" i="1" s="1"/>
  <c r="N501" i="1"/>
  <c r="O501" i="1" s="1"/>
  <c r="N500" i="1"/>
  <c r="O500" i="1" s="1"/>
  <c r="N499" i="1"/>
  <c r="O499" i="1" s="1"/>
  <c r="N498" i="1"/>
  <c r="O498" i="1" s="1"/>
  <c r="N497" i="1"/>
  <c r="O497" i="1" s="1"/>
  <c r="N496" i="1"/>
  <c r="O496" i="1" s="1"/>
  <c r="N495" i="1"/>
  <c r="O495" i="1" s="1"/>
  <c r="N494" i="1"/>
  <c r="O494" i="1" s="1"/>
  <c r="N493" i="1"/>
  <c r="O493" i="1" s="1"/>
  <c r="N492" i="1"/>
  <c r="O492" i="1" s="1"/>
  <c r="N491" i="1"/>
  <c r="O491" i="1" s="1"/>
  <c r="N490" i="1"/>
  <c r="O490" i="1" s="1"/>
  <c r="N489" i="1"/>
  <c r="O489" i="1" s="1"/>
  <c r="N488" i="1"/>
  <c r="O488" i="1" s="1"/>
  <c r="N487" i="1"/>
  <c r="O487" i="1" s="1"/>
  <c r="N486" i="1"/>
  <c r="O486" i="1" s="1"/>
  <c r="N485" i="1"/>
  <c r="O485" i="1" s="1"/>
  <c r="N484" i="1"/>
  <c r="O484" i="1" s="1"/>
  <c r="N483" i="1"/>
  <c r="O483" i="1" s="1"/>
  <c r="N482" i="1"/>
  <c r="O482" i="1" s="1"/>
  <c r="N481" i="1"/>
  <c r="O481" i="1" s="1"/>
  <c r="N480" i="1"/>
  <c r="O480" i="1" s="1"/>
  <c r="N479" i="1"/>
  <c r="O479" i="1" s="1"/>
  <c r="N478" i="1"/>
  <c r="O478" i="1" s="1"/>
  <c r="N477" i="1"/>
  <c r="O477" i="1" s="1"/>
  <c r="N476" i="1"/>
  <c r="O476" i="1" s="1"/>
  <c r="N475" i="1"/>
  <c r="O475" i="1" s="1"/>
  <c r="N474" i="1"/>
  <c r="O474" i="1" s="1"/>
  <c r="N473" i="1"/>
  <c r="O473" i="1" s="1"/>
  <c r="N472" i="1"/>
  <c r="O472" i="1" s="1"/>
  <c r="N471" i="1"/>
  <c r="O471" i="1" s="1"/>
  <c r="N470" i="1"/>
  <c r="O470" i="1" s="1"/>
  <c r="N469" i="1"/>
  <c r="O469" i="1" s="1"/>
  <c r="N468" i="1"/>
  <c r="O468" i="1" s="1"/>
  <c r="N467" i="1"/>
  <c r="O467" i="1" s="1"/>
  <c r="N466" i="1"/>
  <c r="O466" i="1" s="1"/>
  <c r="N465" i="1"/>
  <c r="O465" i="1" s="1"/>
  <c r="N464" i="1"/>
  <c r="O464" i="1" s="1"/>
  <c r="N463" i="1"/>
  <c r="O463" i="1" s="1"/>
  <c r="N462" i="1"/>
  <c r="O462" i="1" s="1"/>
  <c r="N461" i="1"/>
  <c r="O461" i="1" s="1"/>
  <c r="N460" i="1"/>
  <c r="O460" i="1" s="1"/>
  <c r="N459" i="1"/>
  <c r="O459" i="1" s="1"/>
  <c r="N458" i="1"/>
  <c r="O458" i="1" s="1"/>
  <c r="N457" i="1"/>
  <c r="O457" i="1" s="1"/>
  <c r="N456" i="1"/>
  <c r="O456" i="1" s="1"/>
  <c r="N455" i="1"/>
  <c r="O455" i="1" s="1"/>
  <c r="N454" i="1"/>
  <c r="O454" i="1" s="1"/>
  <c r="N453" i="1"/>
  <c r="O453" i="1" s="1"/>
  <c r="N452" i="1"/>
  <c r="O452" i="1" s="1"/>
  <c r="N451" i="1"/>
  <c r="O451" i="1" s="1"/>
  <c r="N450" i="1"/>
  <c r="O450" i="1" s="1"/>
  <c r="N449" i="1"/>
  <c r="O449" i="1" s="1"/>
  <c r="N448" i="1"/>
  <c r="O448" i="1" s="1"/>
  <c r="N447" i="1"/>
  <c r="O447" i="1" s="1"/>
  <c r="N446" i="1"/>
  <c r="O446" i="1" s="1"/>
  <c r="N445" i="1"/>
  <c r="O445" i="1" s="1"/>
  <c r="N444" i="1"/>
  <c r="O444" i="1" s="1"/>
  <c r="N443" i="1"/>
  <c r="O443" i="1" s="1"/>
  <c r="N442" i="1"/>
  <c r="O442" i="1" s="1"/>
  <c r="N441" i="1"/>
  <c r="O441" i="1" s="1"/>
  <c r="N440" i="1"/>
  <c r="O440" i="1" s="1"/>
  <c r="N439" i="1"/>
  <c r="O439" i="1" s="1"/>
  <c r="N438" i="1"/>
  <c r="O438" i="1" s="1"/>
  <c r="N437" i="1"/>
  <c r="O437" i="1" s="1"/>
  <c r="N436" i="1"/>
  <c r="O436" i="1" s="1"/>
  <c r="N435" i="1"/>
  <c r="O435" i="1" s="1"/>
  <c r="N434" i="1"/>
  <c r="O434" i="1" s="1"/>
  <c r="N433" i="1"/>
  <c r="O433" i="1" s="1"/>
  <c r="N432" i="1"/>
  <c r="O432" i="1" s="1"/>
  <c r="N431" i="1"/>
  <c r="O431" i="1" s="1"/>
  <c r="N430" i="1"/>
  <c r="O430" i="1" s="1"/>
  <c r="N429" i="1"/>
  <c r="O429" i="1" s="1"/>
  <c r="N428" i="1"/>
  <c r="O428" i="1" s="1"/>
  <c r="N427" i="1"/>
  <c r="O427" i="1" s="1"/>
  <c r="N426" i="1"/>
  <c r="O426" i="1" s="1"/>
  <c r="N425" i="1"/>
  <c r="O425" i="1" s="1"/>
  <c r="N424" i="1"/>
  <c r="O424" i="1" s="1"/>
  <c r="N423" i="1"/>
  <c r="O423" i="1" s="1"/>
  <c r="N422" i="1"/>
  <c r="O422" i="1" s="1"/>
  <c r="N421" i="1"/>
  <c r="O421" i="1" s="1"/>
  <c r="N420" i="1"/>
  <c r="O420" i="1" s="1"/>
  <c r="N419" i="1"/>
  <c r="O419" i="1" s="1"/>
  <c r="N418" i="1"/>
  <c r="O418" i="1" s="1"/>
  <c r="N417" i="1"/>
  <c r="O417" i="1" s="1"/>
  <c r="N416" i="1"/>
  <c r="O416" i="1" s="1"/>
  <c r="N415" i="1"/>
  <c r="O415" i="1" s="1"/>
  <c r="N414" i="1"/>
  <c r="O414" i="1" s="1"/>
  <c r="N413" i="1"/>
  <c r="O413" i="1" s="1"/>
  <c r="N412" i="1"/>
  <c r="O412" i="1" s="1"/>
  <c r="N411" i="1"/>
  <c r="O411" i="1" s="1"/>
  <c r="N410" i="1"/>
  <c r="O410" i="1" s="1"/>
  <c r="N409" i="1"/>
  <c r="O409" i="1" s="1"/>
  <c r="N408" i="1"/>
  <c r="O408" i="1" s="1"/>
  <c r="N407" i="1"/>
  <c r="O407" i="1" s="1"/>
  <c r="N406" i="1"/>
  <c r="O406" i="1" s="1"/>
  <c r="N405" i="1"/>
  <c r="O405" i="1" s="1"/>
  <c r="N404" i="1"/>
  <c r="O404" i="1" s="1"/>
  <c r="N403" i="1"/>
  <c r="O403" i="1" s="1"/>
  <c r="N402" i="1"/>
  <c r="O402" i="1" s="1"/>
  <c r="N401" i="1"/>
  <c r="O401" i="1" s="1"/>
  <c r="N400" i="1"/>
  <c r="O400" i="1" s="1"/>
  <c r="N399" i="1"/>
  <c r="O399" i="1" s="1"/>
  <c r="N398" i="1"/>
  <c r="O398" i="1" s="1"/>
  <c r="N397" i="1"/>
  <c r="O397" i="1" s="1"/>
  <c r="N396" i="1"/>
  <c r="O396" i="1" s="1"/>
  <c r="N395" i="1"/>
  <c r="O395" i="1" s="1"/>
  <c r="N394" i="1"/>
  <c r="O394" i="1" s="1"/>
  <c r="N393" i="1"/>
  <c r="O393" i="1" s="1"/>
  <c r="N392" i="1"/>
  <c r="O392" i="1" s="1"/>
  <c r="N391" i="1"/>
  <c r="O391" i="1" s="1"/>
  <c r="N390" i="1"/>
  <c r="O390" i="1" s="1"/>
  <c r="N389" i="1"/>
  <c r="O389" i="1" s="1"/>
  <c r="N388" i="1"/>
  <c r="O388" i="1" s="1"/>
  <c r="N387" i="1"/>
  <c r="O387" i="1" s="1"/>
  <c r="N386" i="1"/>
  <c r="O386" i="1" s="1"/>
  <c r="N385" i="1"/>
  <c r="O385" i="1" s="1"/>
  <c r="N384" i="1"/>
  <c r="O384" i="1" s="1"/>
  <c r="N383" i="1"/>
  <c r="O383" i="1" s="1"/>
  <c r="N382" i="1"/>
  <c r="O382" i="1" s="1"/>
  <c r="N381" i="1"/>
  <c r="O381" i="1" s="1"/>
  <c r="N380" i="1"/>
  <c r="O380" i="1" s="1"/>
  <c r="N379" i="1"/>
  <c r="O379" i="1" s="1"/>
  <c r="N378" i="1"/>
  <c r="O378" i="1" s="1"/>
  <c r="N377" i="1"/>
  <c r="O377" i="1" s="1"/>
  <c r="N376" i="1"/>
  <c r="O376" i="1" s="1"/>
  <c r="N375" i="1"/>
  <c r="O375" i="1" s="1"/>
  <c r="N374" i="1"/>
  <c r="O374" i="1" s="1"/>
  <c r="N373" i="1"/>
  <c r="O373" i="1" s="1"/>
  <c r="N372" i="1"/>
  <c r="O372" i="1" s="1"/>
  <c r="N371" i="1"/>
  <c r="O371" i="1" s="1"/>
  <c r="N370" i="1"/>
  <c r="O370" i="1" s="1"/>
  <c r="N369" i="1"/>
  <c r="O369" i="1" s="1"/>
  <c r="N368" i="1"/>
  <c r="O368" i="1" s="1"/>
  <c r="N367" i="1"/>
  <c r="O367" i="1" s="1"/>
  <c r="N366" i="1"/>
  <c r="O366" i="1" s="1"/>
  <c r="N365" i="1"/>
  <c r="O365" i="1" s="1"/>
  <c r="N364" i="1"/>
  <c r="O364" i="1" s="1"/>
  <c r="N363" i="1"/>
  <c r="O363" i="1" s="1"/>
  <c r="N362" i="1"/>
  <c r="O362" i="1" s="1"/>
  <c r="N361" i="1"/>
  <c r="O361" i="1" s="1"/>
  <c r="N360" i="1"/>
  <c r="O360" i="1" s="1"/>
  <c r="N359" i="1"/>
  <c r="O359" i="1" s="1"/>
  <c r="N358" i="1"/>
  <c r="O358" i="1" s="1"/>
  <c r="N357" i="1"/>
  <c r="O357" i="1" s="1"/>
  <c r="N356" i="1"/>
  <c r="O356" i="1" s="1"/>
  <c r="N355" i="1"/>
  <c r="O355" i="1" s="1"/>
  <c r="N354" i="1"/>
  <c r="O354" i="1" s="1"/>
  <c r="N353" i="1"/>
  <c r="O353" i="1" s="1"/>
  <c r="N352" i="1"/>
  <c r="O352" i="1" s="1"/>
  <c r="N351" i="1"/>
  <c r="O351" i="1" s="1"/>
  <c r="N350" i="1"/>
  <c r="O350" i="1" s="1"/>
  <c r="N349" i="1"/>
  <c r="O349" i="1" s="1"/>
  <c r="N348" i="1"/>
  <c r="O348" i="1" s="1"/>
  <c r="N347" i="1"/>
  <c r="O347" i="1" s="1"/>
  <c r="N346" i="1"/>
  <c r="O346" i="1" s="1"/>
  <c r="N345" i="1"/>
  <c r="O345" i="1" s="1"/>
  <c r="N344" i="1"/>
  <c r="O344" i="1" s="1"/>
  <c r="N343" i="1"/>
  <c r="O343" i="1" s="1"/>
  <c r="N342" i="1"/>
  <c r="O342" i="1" s="1"/>
  <c r="N341" i="1"/>
  <c r="O341" i="1" s="1"/>
  <c r="N340" i="1"/>
  <c r="O340" i="1" s="1"/>
  <c r="N339" i="1"/>
  <c r="O339" i="1" s="1"/>
  <c r="N338" i="1"/>
  <c r="O338" i="1" s="1"/>
  <c r="N337" i="1"/>
  <c r="O337" i="1" s="1"/>
  <c r="N336" i="1"/>
  <c r="O336" i="1" s="1"/>
  <c r="N335" i="1"/>
  <c r="O335" i="1" s="1"/>
  <c r="N334" i="1"/>
  <c r="O334" i="1" s="1"/>
  <c r="N333" i="1"/>
  <c r="O333" i="1" s="1"/>
  <c r="N332" i="1"/>
  <c r="O332" i="1" s="1"/>
  <c r="N331" i="1"/>
  <c r="O331" i="1" s="1"/>
  <c r="N330" i="1"/>
  <c r="O330" i="1" s="1"/>
  <c r="N329" i="1"/>
  <c r="O329" i="1" s="1"/>
  <c r="N328" i="1"/>
  <c r="O328" i="1" s="1"/>
  <c r="N327" i="1"/>
  <c r="O327" i="1" s="1"/>
  <c r="N326" i="1"/>
  <c r="O326" i="1" s="1"/>
  <c r="N325" i="1"/>
  <c r="O325" i="1" s="1"/>
  <c r="N324" i="1"/>
  <c r="O324" i="1" s="1"/>
  <c r="N323" i="1"/>
  <c r="O323" i="1" s="1"/>
  <c r="N322" i="1"/>
  <c r="O322" i="1" s="1"/>
  <c r="N321" i="1"/>
  <c r="O321" i="1" s="1"/>
  <c r="N320" i="1"/>
  <c r="O320" i="1" s="1"/>
  <c r="N319" i="1"/>
  <c r="O319" i="1" s="1"/>
  <c r="N318" i="1"/>
  <c r="O318" i="1" s="1"/>
  <c r="N317" i="1"/>
  <c r="O317" i="1" s="1"/>
  <c r="N316" i="1"/>
  <c r="O316" i="1" s="1"/>
  <c r="N315" i="1"/>
  <c r="O315" i="1" s="1"/>
  <c r="N314" i="1"/>
  <c r="O314" i="1" s="1"/>
  <c r="N313" i="1"/>
  <c r="O313" i="1" s="1"/>
  <c r="N312" i="1"/>
  <c r="O312" i="1" s="1"/>
  <c r="N311" i="1"/>
  <c r="O311" i="1" s="1"/>
  <c r="N310" i="1"/>
  <c r="O310" i="1" s="1"/>
  <c r="N309" i="1"/>
  <c r="O309" i="1" s="1"/>
  <c r="N308" i="1"/>
  <c r="O308" i="1" s="1"/>
  <c r="N307" i="1"/>
  <c r="O307" i="1" s="1"/>
  <c r="N306" i="1"/>
  <c r="O306" i="1" s="1"/>
  <c r="N305" i="1"/>
  <c r="O305" i="1" s="1"/>
  <c r="N304" i="1"/>
  <c r="O304" i="1" s="1"/>
  <c r="N303" i="1"/>
  <c r="O303" i="1" s="1"/>
  <c r="N302" i="1"/>
  <c r="O302" i="1" s="1"/>
  <c r="N301" i="1"/>
  <c r="O301" i="1" s="1"/>
  <c r="N300" i="1"/>
  <c r="O300" i="1" s="1"/>
  <c r="N299" i="1"/>
  <c r="O299" i="1" s="1"/>
  <c r="N298" i="1"/>
  <c r="O298" i="1" s="1"/>
  <c r="N297" i="1"/>
  <c r="O297" i="1" s="1"/>
  <c r="N296" i="1"/>
  <c r="O296" i="1" s="1"/>
  <c r="N295" i="1"/>
  <c r="O295" i="1" s="1"/>
  <c r="N294" i="1"/>
  <c r="O294" i="1" s="1"/>
  <c r="N293" i="1"/>
  <c r="O293" i="1" s="1"/>
  <c r="N292" i="1"/>
  <c r="O292" i="1" s="1"/>
  <c r="N291" i="1"/>
  <c r="O291" i="1" s="1"/>
  <c r="N290" i="1"/>
  <c r="O290" i="1" s="1"/>
  <c r="N289" i="1"/>
  <c r="O289" i="1" s="1"/>
  <c r="N288" i="1"/>
  <c r="O288" i="1" s="1"/>
  <c r="N287" i="1"/>
  <c r="O287" i="1" s="1"/>
  <c r="N286" i="1"/>
  <c r="O286" i="1" s="1"/>
  <c r="N285" i="1"/>
  <c r="O285" i="1" s="1"/>
  <c r="N284" i="1"/>
  <c r="O284" i="1" s="1"/>
  <c r="N283" i="1"/>
  <c r="O283" i="1" s="1"/>
  <c r="N282" i="1"/>
  <c r="O282" i="1" s="1"/>
  <c r="N281" i="1"/>
  <c r="O281" i="1" s="1"/>
  <c r="N280" i="1"/>
  <c r="O280" i="1" s="1"/>
  <c r="N279" i="1"/>
  <c r="O279" i="1" s="1"/>
  <c r="N278" i="1"/>
  <c r="O278" i="1" s="1"/>
  <c r="N277" i="1"/>
  <c r="O277" i="1" s="1"/>
  <c r="N276" i="1"/>
  <c r="O276" i="1" s="1"/>
  <c r="N275" i="1"/>
  <c r="O275" i="1" s="1"/>
  <c r="N274" i="1"/>
  <c r="O274" i="1" s="1"/>
  <c r="N273" i="1"/>
  <c r="O273" i="1" s="1"/>
  <c r="N272" i="1"/>
  <c r="O272" i="1" s="1"/>
  <c r="N271" i="1"/>
  <c r="O271" i="1" s="1"/>
  <c r="N270" i="1"/>
  <c r="O270" i="1" s="1"/>
  <c r="N269" i="1"/>
  <c r="O269" i="1" s="1"/>
  <c r="N268" i="1"/>
  <c r="O268" i="1" s="1"/>
  <c r="N267" i="1"/>
  <c r="O267" i="1" s="1"/>
  <c r="N266" i="1"/>
  <c r="O266" i="1" s="1"/>
  <c r="N265" i="1"/>
  <c r="O265" i="1" s="1"/>
  <c r="N264" i="1"/>
  <c r="O264" i="1" s="1"/>
  <c r="N263" i="1"/>
  <c r="O263" i="1" s="1"/>
  <c r="N262" i="1"/>
  <c r="O262" i="1" s="1"/>
  <c r="N261" i="1"/>
  <c r="O261" i="1" s="1"/>
  <c r="N260" i="1"/>
  <c r="O260" i="1" s="1"/>
  <c r="N259" i="1"/>
  <c r="O259" i="1" s="1"/>
  <c r="N258" i="1"/>
  <c r="O258" i="1" s="1"/>
  <c r="N257" i="1"/>
  <c r="O257" i="1" s="1"/>
  <c r="N256" i="1"/>
  <c r="O256" i="1" s="1"/>
  <c r="N255" i="1"/>
  <c r="O255" i="1" s="1"/>
  <c r="N254" i="1"/>
  <c r="O254" i="1" s="1"/>
  <c r="N253" i="1"/>
  <c r="O253" i="1" s="1"/>
  <c r="N252" i="1"/>
  <c r="O252" i="1" s="1"/>
  <c r="N251" i="1"/>
  <c r="O251" i="1" s="1"/>
  <c r="N250" i="1"/>
  <c r="O250" i="1" s="1"/>
  <c r="N249" i="1"/>
  <c r="O249" i="1" s="1"/>
  <c r="N248" i="1"/>
  <c r="O248" i="1" s="1"/>
  <c r="N247" i="1"/>
  <c r="O247" i="1" s="1"/>
  <c r="N246" i="1"/>
  <c r="O246" i="1" s="1"/>
  <c r="N245" i="1"/>
  <c r="O245" i="1" s="1"/>
  <c r="N244" i="1"/>
  <c r="O244" i="1" s="1"/>
  <c r="N243" i="1"/>
  <c r="O243" i="1" s="1"/>
  <c r="N242" i="1"/>
  <c r="O242" i="1" s="1"/>
  <c r="N241" i="1"/>
  <c r="O241" i="1" s="1"/>
  <c r="N240" i="1"/>
  <c r="O240" i="1" s="1"/>
  <c r="N239" i="1"/>
  <c r="O239" i="1" s="1"/>
  <c r="N238" i="1"/>
  <c r="O238" i="1" s="1"/>
  <c r="N237" i="1"/>
  <c r="O237" i="1" s="1"/>
  <c r="N236" i="1"/>
  <c r="O236" i="1" s="1"/>
  <c r="N235" i="1"/>
  <c r="O235" i="1" s="1"/>
  <c r="N234" i="1"/>
  <c r="O234" i="1" s="1"/>
  <c r="N233" i="1"/>
  <c r="O233" i="1" s="1"/>
  <c r="N232" i="1"/>
  <c r="O232" i="1" s="1"/>
  <c r="N231" i="1"/>
  <c r="O231" i="1" s="1"/>
  <c r="N230" i="1"/>
  <c r="O230" i="1" s="1"/>
  <c r="N229" i="1"/>
  <c r="O229" i="1" s="1"/>
  <c r="N228" i="1"/>
  <c r="O228" i="1" s="1"/>
  <c r="N227" i="1"/>
  <c r="O227" i="1" s="1"/>
  <c r="N226" i="1"/>
  <c r="O226" i="1" s="1"/>
  <c r="N225" i="1"/>
  <c r="O225" i="1" s="1"/>
  <c r="N224" i="1"/>
  <c r="O224" i="1" s="1"/>
  <c r="N223" i="1"/>
  <c r="O223" i="1" s="1"/>
  <c r="N222" i="1"/>
  <c r="O222" i="1" s="1"/>
  <c r="N221" i="1"/>
  <c r="O221" i="1" s="1"/>
  <c r="N220" i="1"/>
  <c r="O220" i="1" s="1"/>
  <c r="N219" i="1"/>
  <c r="O219" i="1" s="1"/>
  <c r="N218" i="1"/>
  <c r="O218" i="1" s="1"/>
  <c r="N217" i="1"/>
  <c r="O217" i="1" s="1"/>
  <c r="N216" i="1"/>
  <c r="O216" i="1" s="1"/>
  <c r="N215" i="1"/>
  <c r="O215" i="1" s="1"/>
  <c r="N214" i="1"/>
  <c r="O214" i="1" s="1"/>
  <c r="N213" i="1"/>
  <c r="O213" i="1" s="1"/>
  <c r="N212" i="1"/>
  <c r="O212" i="1" s="1"/>
  <c r="N211" i="1"/>
  <c r="O211" i="1" s="1"/>
  <c r="N210" i="1"/>
  <c r="O210" i="1" s="1"/>
  <c r="N209" i="1"/>
  <c r="O209" i="1" s="1"/>
  <c r="N208" i="1"/>
  <c r="O208" i="1" s="1"/>
  <c r="N207" i="1"/>
  <c r="O207" i="1" s="1"/>
  <c r="N206" i="1"/>
  <c r="O206" i="1" s="1"/>
  <c r="N205" i="1"/>
  <c r="O205" i="1" s="1"/>
  <c r="N204" i="1"/>
  <c r="O204" i="1" s="1"/>
  <c r="N203" i="1"/>
  <c r="O203" i="1" s="1"/>
  <c r="N202" i="1"/>
  <c r="O202" i="1" s="1"/>
  <c r="N201" i="1"/>
  <c r="O201" i="1" s="1"/>
  <c r="N200" i="1"/>
  <c r="O200" i="1" s="1"/>
  <c r="N199" i="1"/>
  <c r="O199" i="1" s="1"/>
  <c r="N198" i="1"/>
  <c r="O198" i="1" s="1"/>
  <c r="N197" i="1"/>
  <c r="O197" i="1" s="1"/>
  <c r="N196" i="1"/>
  <c r="O196" i="1" s="1"/>
  <c r="N195" i="1"/>
  <c r="O195" i="1" s="1"/>
  <c r="N194" i="1"/>
  <c r="O194" i="1" s="1"/>
  <c r="N193" i="1"/>
  <c r="O193" i="1" s="1"/>
  <c r="N192" i="1"/>
  <c r="O192" i="1" s="1"/>
  <c r="N191" i="1"/>
  <c r="O191" i="1" s="1"/>
  <c r="N190" i="1"/>
  <c r="O190" i="1" s="1"/>
  <c r="N189" i="1"/>
  <c r="O189" i="1" s="1"/>
  <c r="N188" i="1"/>
  <c r="O188" i="1" s="1"/>
  <c r="N187" i="1"/>
  <c r="O187" i="1" s="1"/>
  <c r="N186" i="1"/>
  <c r="O186" i="1" s="1"/>
  <c r="N185" i="1"/>
  <c r="O185" i="1" s="1"/>
  <c r="N184" i="1"/>
  <c r="O184" i="1" s="1"/>
  <c r="N183" i="1"/>
  <c r="O183" i="1" s="1"/>
  <c r="N182" i="1"/>
  <c r="O182" i="1" s="1"/>
  <c r="N181" i="1"/>
  <c r="O181" i="1" s="1"/>
  <c r="N180" i="1"/>
  <c r="O180" i="1" s="1"/>
  <c r="N179" i="1"/>
  <c r="O179" i="1" s="1"/>
  <c r="N178" i="1"/>
  <c r="O178" i="1" s="1"/>
  <c r="N177" i="1"/>
  <c r="O177" i="1" s="1"/>
  <c r="N176" i="1"/>
  <c r="O176" i="1" s="1"/>
  <c r="N175" i="1"/>
  <c r="O175" i="1" s="1"/>
  <c r="N174" i="1"/>
  <c r="O174" i="1" s="1"/>
  <c r="N173" i="1"/>
  <c r="O173" i="1" s="1"/>
  <c r="N172" i="1"/>
  <c r="N171" i="1"/>
  <c r="N170" i="1"/>
  <c r="N169" i="1"/>
  <c r="N168" i="1"/>
  <c r="N167" i="1"/>
  <c r="N166" i="1"/>
  <c r="N165" i="1"/>
  <c r="N164" i="1"/>
  <c r="N163" i="1"/>
  <c r="O163" i="1" s="1"/>
  <c r="N162" i="1"/>
  <c r="O162" i="1" s="1"/>
  <c r="N161" i="1"/>
  <c r="O161" i="1" s="1"/>
  <c r="N160" i="1"/>
  <c r="O160" i="1" s="1"/>
  <c r="N159" i="1"/>
  <c r="O159" i="1" s="1"/>
  <c r="N158" i="1"/>
  <c r="O158" i="1" s="1"/>
  <c r="N157" i="1"/>
  <c r="O157" i="1" s="1"/>
  <c r="N156" i="1"/>
  <c r="O156" i="1" s="1"/>
  <c r="N155" i="1"/>
  <c r="O155" i="1" s="1"/>
  <c r="N154" i="1"/>
  <c r="O154" i="1" s="1"/>
  <c r="N153" i="1"/>
  <c r="O153" i="1" s="1"/>
  <c r="N152" i="1"/>
  <c r="O152" i="1" s="1"/>
  <c r="N151" i="1"/>
  <c r="O151" i="1" s="1"/>
  <c r="N150" i="1"/>
  <c r="O150" i="1" s="1"/>
  <c r="N149" i="1"/>
  <c r="O149" i="1" s="1"/>
  <c r="N148" i="1"/>
  <c r="O148" i="1" s="1"/>
  <c r="N147" i="1"/>
  <c r="O147" i="1" s="1"/>
  <c r="N146" i="1"/>
  <c r="O146" i="1" s="1"/>
  <c r="N145" i="1"/>
  <c r="O145" i="1" s="1"/>
  <c r="N144" i="1"/>
  <c r="O144" i="1" s="1"/>
  <c r="N143" i="1"/>
  <c r="O143" i="1" s="1"/>
  <c r="N142" i="1"/>
  <c r="O142" i="1" s="1"/>
  <c r="N141" i="1"/>
  <c r="O141" i="1" s="1"/>
  <c r="N140" i="1"/>
  <c r="O140" i="1" s="1"/>
  <c r="N139" i="1"/>
  <c r="O139" i="1" s="1"/>
  <c r="N138" i="1"/>
  <c r="O138" i="1" s="1"/>
  <c r="N137" i="1"/>
  <c r="O137" i="1" s="1"/>
  <c r="N136" i="1"/>
  <c r="O136" i="1" s="1"/>
  <c r="N135" i="1"/>
  <c r="O135" i="1" s="1"/>
  <c r="N134" i="1"/>
  <c r="O134" i="1" s="1"/>
  <c r="N133" i="1"/>
  <c r="O133" i="1" s="1"/>
  <c r="N132" i="1"/>
  <c r="O132" i="1" s="1"/>
  <c r="N131" i="1"/>
  <c r="O131" i="1" s="1"/>
  <c r="N130" i="1"/>
  <c r="O130" i="1" s="1"/>
  <c r="N129" i="1"/>
  <c r="O129" i="1" s="1"/>
  <c r="N128" i="1"/>
  <c r="O128" i="1" s="1"/>
  <c r="N127" i="1"/>
  <c r="O127" i="1" s="1"/>
  <c r="N126" i="1"/>
  <c r="O126" i="1" s="1"/>
  <c r="N125" i="1"/>
  <c r="O125" i="1" s="1"/>
  <c r="N124" i="1"/>
  <c r="O124" i="1" s="1"/>
  <c r="N123" i="1"/>
  <c r="O123" i="1" s="1"/>
  <c r="N122" i="1"/>
  <c r="O122" i="1" s="1"/>
  <c r="N121" i="1"/>
  <c r="O121" i="1" s="1"/>
  <c r="N120" i="1"/>
  <c r="O120" i="1" s="1"/>
  <c r="N119" i="1"/>
  <c r="O119" i="1" s="1"/>
  <c r="N118" i="1"/>
  <c r="O118" i="1" s="1"/>
  <c r="N117" i="1"/>
  <c r="O117" i="1" s="1"/>
  <c r="N116" i="1"/>
  <c r="O116" i="1" s="1"/>
  <c r="N115" i="1"/>
  <c r="O115" i="1" s="1"/>
  <c r="N114" i="1"/>
  <c r="O114" i="1" s="1"/>
  <c r="N113" i="1"/>
  <c r="O113" i="1" s="1"/>
  <c r="N112" i="1"/>
  <c r="O112" i="1" s="1"/>
  <c r="N111" i="1"/>
  <c r="O111" i="1" s="1"/>
  <c r="N110" i="1"/>
  <c r="O110" i="1" s="1"/>
  <c r="N109" i="1"/>
  <c r="O109" i="1" s="1"/>
  <c r="N108" i="1"/>
  <c r="O108" i="1" s="1"/>
  <c r="N107" i="1"/>
  <c r="O107" i="1" s="1"/>
  <c r="N106" i="1"/>
  <c r="O106" i="1" s="1"/>
  <c r="N105" i="1"/>
  <c r="O105" i="1" s="1"/>
  <c r="N104" i="1"/>
  <c r="O104" i="1" s="1"/>
  <c r="N103" i="1"/>
  <c r="O103" i="1" s="1"/>
  <c r="N102" i="1"/>
  <c r="O102" i="1" s="1"/>
  <c r="N101" i="1"/>
  <c r="O101" i="1" s="1"/>
  <c r="N100" i="1"/>
  <c r="O100" i="1" s="1"/>
  <c r="N99" i="1"/>
  <c r="O99" i="1" s="1"/>
  <c r="N98" i="1"/>
  <c r="O98" i="1" s="1"/>
  <c r="N97" i="1"/>
  <c r="O97" i="1" s="1"/>
  <c r="N96" i="1"/>
  <c r="O96" i="1" s="1"/>
  <c r="N95" i="1"/>
  <c r="O95" i="1" s="1"/>
  <c r="N94" i="1"/>
  <c r="O94" i="1" s="1"/>
  <c r="N93" i="1"/>
  <c r="O93" i="1" s="1"/>
  <c r="N92" i="1"/>
  <c r="O92" i="1" s="1"/>
  <c r="N91" i="1"/>
  <c r="O91" i="1" s="1"/>
  <c r="N90" i="1"/>
  <c r="O90" i="1" s="1"/>
  <c r="N89" i="1"/>
  <c r="O89" i="1" s="1"/>
  <c r="N88" i="1"/>
  <c r="O88" i="1" s="1"/>
  <c r="N87" i="1"/>
  <c r="O87" i="1" s="1"/>
  <c r="N86" i="1"/>
  <c r="O86" i="1" s="1"/>
  <c r="N85" i="1"/>
  <c r="O85" i="1" s="1"/>
  <c r="N84" i="1"/>
  <c r="O84" i="1" s="1"/>
  <c r="N83" i="1"/>
  <c r="O83" i="1" s="1"/>
  <c r="N82" i="1"/>
  <c r="O82" i="1" s="1"/>
  <c r="N81" i="1"/>
  <c r="O81" i="1" s="1"/>
  <c r="N80" i="1"/>
  <c r="O80" i="1" s="1"/>
  <c r="N79" i="1"/>
  <c r="O79" i="1" s="1"/>
  <c r="N78" i="1"/>
  <c r="O78" i="1" s="1"/>
  <c r="N77" i="1"/>
  <c r="O77" i="1" s="1"/>
  <c r="N76" i="1"/>
  <c r="O76" i="1" s="1"/>
  <c r="N75" i="1"/>
  <c r="O75" i="1" s="1"/>
  <c r="N74" i="1"/>
  <c r="O74" i="1" s="1"/>
  <c r="N73" i="1"/>
  <c r="O73" i="1" s="1"/>
  <c r="N72" i="1"/>
  <c r="O72" i="1" s="1"/>
  <c r="N71" i="1"/>
  <c r="O71" i="1" s="1"/>
  <c r="N70" i="1"/>
  <c r="O70" i="1" s="1"/>
  <c r="N69" i="1"/>
  <c r="O69" i="1" s="1"/>
  <c r="N68" i="1"/>
  <c r="O68" i="1" s="1"/>
  <c r="N67" i="1"/>
  <c r="O67" i="1" s="1"/>
  <c r="N66" i="1"/>
  <c r="O66" i="1" s="1"/>
  <c r="N65" i="1"/>
  <c r="O65" i="1" s="1"/>
  <c r="N64" i="1"/>
  <c r="O64" i="1" s="1"/>
  <c r="N63" i="1"/>
  <c r="O63" i="1" s="1"/>
  <c r="N62" i="1"/>
  <c r="O62" i="1" s="1"/>
  <c r="N61" i="1"/>
  <c r="O61" i="1" s="1"/>
  <c r="N60" i="1"/>
  <c r="O60" i="1" s="1"/>
  <c r="N59" i="1"/>
  <c r="O59" i="1" s="1"/>
  <c r="N58" i="1"/>
  <c r="O58" i="1" s="1"/>
  <c r="N57" i="1"/>
  <c r="O57" i="1" s="1"/>
  <c r="N56" i="1"/>
  <c r="O56" i="1" s="1"/>
  <c r="N55" i="1"/>
  <c r="O55" i="1" s="1"/>
  <c r="N54" i="1"/>
  <c r="O54" i="1" s="1"/>
  <c r="N53" i="1"/>
  <c r="O53" i="1" s="1"/>
  <c r="N52" i="1"/>
  <c r="O52" i="1" s="1"/>
  <c r="N51" i="1"/>
  <c r="O51" i="1" s="1"/>
  <c r="N50" i="1"/>
  <c r="O50" i="1" s="1"/>
  <c r="N49" i="1"/>
  <c r="O49" i="1" s="1"/>
  <c r="N48" i="1"/>
  <c r="O48" i="1" s="1"/>
  <c r="N47" i="1"/>
  <c r="O47" i="1" s="1"/>
  <c r="N46" i="1"/>
  <c r="O46" i="1" s="1"/>
  <c r="N45" i="1"/>
  <c r="O45" i="1" s="1"/>
  <c r="N44" i="1"/>
  <c r="O44" i="1" s="1"/>
  <c r="N43" i="1"/>
  <c r="O43" i="1" s="1"/>
  <c r="N42" i="1"/>
  <c r="O42" i="1" s="1"/>
  <c r="N41" i="1"/>
  <c r="O41" i="1" s="1"/>
  <c r="N40" i="1"/>
  <c r="O40" i="1" s="1"/>
  <c r="N39" i="1"/>
  <c r="O39" i="1" s="1"/>
  <c r="N38" i="1"/>
  <c r="O38" i="1" s="1"/>
  <c r="N37" i="1"/>
  <c r="O37" i="1" s="1"/>
  <c r="N36" i="1"/>
  <c r="O36" i="1" s="1"/>
  <c r="N35" i="1"/>
  <c r="O35" i="1" s="1"/>
  <c r="N34" i="1"/>
  <c r="O34" i="1" s="1"/>
  <c r="N33" i="1"/>
  <c r="O33" i="1" s="1"/>
  <c r="N32" i="1"/>
  <c r="O32" i="1" s="1"/>
  <c r="N31" i="1"/>
  <c r="O31" i="1" s="1"/>
  <c r="N30" i="1"/>
  <c r="O30" i="1" s="1"/>
  <c r="N29" i="1"/>
  <c r="O29" i="1" s="1"/>
  <c r="N28" i="1"/>
  <c r="O28" i="1" s="1"/>
  <c r="N27" i="1"/>
  <c r="O27" i="1" s="1"/>
  <c r="N26" i="1"/>
  <c r="O26" i="1" s="1"/>
  <c r="N25" i="1"/>
  <c r="O25" i="1" s="1"/>
  <c r="N24" i="1"/>
  <c r="O24" i="1" s="1"/>
  <c r="N23" i="1"/>
  <c r="O23" i="1" s="1"/>
  <c r="N22" i="1"/>
  <c r="O22" i="1" s="1"/>
  <c r="N21" i="1"/>
  <c r="O21" i="1" s="1"/>
  <c r="N20" i="1"/>
  <c r="O20" i="1" s="1"/>
  <c r="N19" i="1"/>
  <c r="O19" i="1" s="1"/>
  <c r="N18" i="1"/>
  <c r="O18" i="1" s="1"/>
  <c r="N17" i="1"/>
  <c r="O17" i="1" s="1"/>
  <c r="N16" i="1"/>
  <c r="O16" i="1" s="1"/>
  <c r="N15" i="1"/>
  <c r="O15" i="1" s="1"/>
  <c r="N14" i="1"/>
  <c r="O14" i="1" s="1"/>
  <c r="N13" i="1"/>
  <c r="O13" i="1" s="1"/>
  <c r="N12" i="1"/>
  <c r="O12" i="1" s="1"/>
  <c r="N11" i="1"/>
  <c r="O11" i="1" s="1"/>
  <c r="N10" i="1"/>
  <c r="O10" i="1" s="1"/>
  <c r="N9" i="1"/>
  <c r="O9" i="1" s="1"/>
  <c r="N8" i="1"/>
  <c r="O8" i="1" s="1"/>
  <c r="N7" i="1"/>
  <c r="O7" i="1" s="1"/>
  <c r="N6" i="1"/>
  <c r="O6" i="1" s="1"/>
  <c r="N5" i="1"/>
  <c r="O5" i="1" s="1"/>
  <c r="N4" i="1"/>
  <c r="K24" i="7" l="1"/>
  <c r="T4" i="1"/>
  <c r="U4" i="1" s="1"/>
  <c r="G24" i="7"/>
  <c r="T756" i="1"/>
  <c r="U756" i="1" s="1"/>
  <c r="T755" i="1"/>
  <c r="U755" i="1" s="1"/>
  <c r="O755" i="1"/>
  <c r="P755" i="1" s="1"/>
  <c r="O756" i="1"/>
  <c r="P756" i="1" s="1"/>
  <c r="P425" i="1"/>
  <c r="P710" i="1"/>
  <c r="O164" i="1"/>
  <c r="P164" i="1"/>
  <c r="O166" i="1"/>
  <c r="P166" i="1"/>
  <c r="O168" i="1"/>
  <c r="P168" i="1"/>
  <c r="O170" i="1"/>
  <c r="P170" i="1"/>
  <c r="O171" i="1"/>
  <c r="P171" i="1"/>
  <c r="T6" i="1"/>
  <c r="U6" i="1" s="1"/>
  <c r="T8" i="1"/>
  <c r="U8" i="1" s="1"/>
  <c r="T10" i="1"/>
  <c r="U10" i="1" s="1"/>
  <c r="T12" i="1"/>
  <c r="U12" i="1" s="1"/>
  <c r="T14" i="1"/>
  <c r="U14" i="1" s="1"/>
  <c r="T16" i="1"/>
  <c r="U16" i="1" s="1"/>
  <c r="T18" i="1"/>
  <c r="U18" i="1" s="1"/>
  <c r="T20" i="1"/>
  <c r="U20" i="1" s="1"/>
  <c r="T22" i="1"/>
  <c r="U22" i="1" s="1"/>
  <c r="T24" i="1"/>
  <c r="U24" i="1" s="1"/>
  <c r="T26" i="1"/>
  <c r="U26" i="1" s="1"/>
  <c r="T28" i="1"/>
  <c r="U28" i="1" s="1"/>
  <c r="T30" i="1"/>
  <c r="U30" i="1" s="1"/>
  <c r="T32" i="1"/>
  <c r="U32" i="1" s="1"/>
  <c r="T34" i="1"/>
  <c r="U34" i="1" s="1"/>
  <c r="T36" i="1"/>
  <c r="U36" i="1" s="1"/>
  <c r="T38" i="1"/>
  <c r="U38" i="1" s="1"/>
  <c r="T40" i="1"/>
  <c r="U40" i="1" s="1"/>
  <c r="T42" i="1"/>
  <c r="U42" i="1" s="1"/>
  <c r="T44" i="1"/>
  <c r="U44" i="1" s="1"/>
  <c r="T46" i="1"/>
  <c r="U46" i="1" s="1"/>
  <c r="T48" i="1"/>
  <c r="U48" i="1" s="1"/>
  <c r="T50" i="1"/>
  <c r="U50" i="1" s="1"/>
  <c r="T52" i="1"/>
  <c r="U52" i="1" s="1"/>
  <c r="T54" i="1"/>
  <c r="U54" i="1" s="1"/>
  <c r="T56" i="1"/>
  <c r="U56" i="1" s="1"/>
  <c r="T58" i="1"/>
  <c r="U58" i="1" s="1"/>
  <c r="T60" i="1"/>
  <c r="U60" i="1" s="1"/>
  <c r="T62" i="1"/>
  <c r="U62" i="1" s="1"/>
  <c r="T64" i="1"/>
  <c r="U64" i="1" s="1"/>
  <c r="T66" i="1"/>
  <c r="U66" i="1" s="1"/>
  <c r="T68" i="1"/>
  <c r="U68" i="1" s="1"/>
  <c r="T70" i="1"/>
  <c r="U70" i="1" s="1"/>
  <c r="T72" i="1"/>
  <c r="U72" i="1" s="1"/>
  <c r="T74" i="1"/>
  <c r="U74" i="1" s="1"/>
  <c r="T76" i="1"/>
  <c r="U76" i="1" s="1"/>
  <c r="T78" i="1"/>
  <c r="U78" i="1" s="1"/>
  <c r="T80" i="1"/>
  <c r="U80" i="1" s="1"/>
  <c r="T82" i="1"/>
  <c r="U82" i="1" s="1"/>
  <c r="T84" i="1"/>
  <c r="U84" i="1" s="1"/>
  <c r="O165" i="1"/>
  <c r="P165" i="1"/>
  <c r="O167" i="1"/>
  <c r="P167" i="1"/>
  <c r="O169" i="1"/>
  <c r="P169" i="1"/>
  <c r="O172" i="1"/>
  <c r="P172" i="1"/>
  <c r="T5" i="1"/>
  <c r="U5" i="1" s="1"/>
  <c r="T7" i="1"/>
  <c r="U7" i="1" s="1"/>
  <c r="T9" i="1"/>
  <c r="U9" i="1" s="1"/>
  <c r="T11" i="1"/>
  <c r="U11" i="1" s="1"/>
  <c r="T13" i="1"/>
  <c r="U13" i="1" s="1"/>
  <c r="T15" i="1"/>
  <c r="U15" i="1" s="1"/>
  <c r="T17" i="1"/>
  <c r="U17" i="1" s="1"/>
  <c r="T19" i="1"/>
  <c r="U19" i="1" s="1"/>
  <c r="T21" i="1"/>
  <c r="U21" i="1" s="1"/>
  <c r="T23" i="1"/>
  <c r="U23" i="1" s="1"/>
  <c r="T25" i="1"/>
  <c r="U25" i="1" s="1"/>
  <c r="T27" i="1"/>
  <c r="U27" i="1" s="1"/>
  <c r="T29" i="1"/>
  <c r="U29" i="1" s="1"/>
  <c r="T31" i="1"/>
  <c r="U31" i="1" s="1"/>
  <c r="T33" i="1"/>
  <c r="U33" i="1" s="1"/>
  <c r="T35" i="1"/>
  <c r="U35" i="1" s="1"/>
  <c r="T37" i="1"/>
  <c r="U37" i="1" s="1"/>
  <c r="T39" i="1"/>
  <c r="U39" i="1" s="1"/>
  <c r="T41" i="1"/>
  <c r="U41" i="1" s="1"/>
  <c r="T43" i="1"/>
  <c r="U43" i="1" s="1"/>
  <c r="T45" i="1"/>
  <c r="U45" i="1" s="1"/>
  <c r="T47" i="1"/>
  <c r="U47" i="1" s="1"/>
  <c r="T49" i="1"/>
  <c r="U49" i="1" s="1"/>
  <c r="T51" i="1"/>
  <c r="U51" i="1" s="1"/>
  <c r="T53" i="1"/>
  <c r="U53" i="1" s="1"/>
  <c r="T55" i="1"/>
  <c r="U55" i="1" s="1"/>
  <c r="T57" i="1"/>
  <c r="U57" i="1" s="1"/>
  <c r="T59" i="1"/>
  <c r="U59" i="1" s="1"/>
  <c r="T61" i="1"/>
  <c r="U61" i="1" s="1"/>
  <c r="T63" i="1"/>
  <c r="U63" i="1" s="1"/>
  <c r="T65" i="1"/>
  <c r="U65" i="1" s="1"/>
  <c r="T67" i="1"/>
  <c r="U67" i="1" s="1"/>
  <c r="T69" i="1"/>
  <c r="U69" i="1" s="1"/>
  <c r="T71" i="1"/>
  <c r="U71" i="1" s="1"/>
  <c r="T73" i="1"/>
  <c r="U73" i="1" s="1"/>
  <c r="T75" i="1"/>
  <c r="U75" i="1" s="1"/>
  <c r="T77" i="1"/>
  <c r="U77" i="1" s="1"/>
  <c r="T86" i="1"/>
  <c r="U86" i="1" s="1"/>
  <c r="T88" i="1"/>
  <c r="U88" i="1" s="1"/>
  <c r="T90" i="1"/>
  <c r="U90" i="1" s="1"/>
  <c r="T92" i="1"/>
  <c r="U92" i="1" s="1"/>
  <c r="T94" i="1"/>
  <c r="U94" i="1" s="1"/>
  <c r="T96" i="1"/>
  <c r="U96" i="1" s="1"/>
  <c r="T98" i="1"/>
  <c r="U98" i="1" s="1"/>
  <c r="T100" i="1"/>
  <c r="U100" i="1" s="1"/>
  <c r="T102" i="1"/>
  <c r="U102" i="1" s="1"/>
  <c r="T104" i="1"/>
  <c r="U104" i="1" s="1"/>
  <c r="T106" i="1"/>
  <c r="U106" i="1" s="1"/>
  <c r="T108" i="1"/>
  <c r="U108" i="1" s="1"/>
  <c r="T110" i="1"/>
  <c r="U110" i="1" s="1"/>
  <c r="T112" i="1"/>
  <c r="U112" i="1" s="1"/>
  <c r="T114" i="1"/>
  <c r="U114" i="1" s="1"/>
  <c r="T116" i="1"/>
  <c r="U116" i="1" s="1"/>
  <c r="T118" i="1"/>
  <c r="U118" i="1" s="1"/>
  <c r="T120" i="1"/>
  <c r="U120" i="1" s="1"/>
  <c r="T122" i="1"/>
  <c r="U122" i="1" s="1"/>
  <c r="T124" i="1"/>
  <c r="U124" i="1" s="1"/>
  <c r="T126" i="1"/>
  <c r="U126" i="1" s="1"/>
  <c r="T128" i="1"/>
  <c r="U128" i="1" s="1"/>
  <c r="T130" i="1"/>
  <c r="U130" i="1" s="1"/>
  <c r="T132" i="1"/>
  <c r="U132" i="1" s="1"/>
  <c r="T134" i="1"/>
  <c r="U134" i="1" s="1"/>
  <c r="T136" i="1"/>
  <c r="U136" i="1" s="1"/>
  <c r="T138" i="1"/>
  <c r="U138" i="1" s="1"/>
  <c r="T140" i="1"/>
  <c r="U140" i="1" s="1"/>
  <c r="T142" i="1"/>
  <c r="U142" i="1" s="1"/>
  <c r="T144" i="1"/>
  <c r="U144" i="1" s="1"/>
  <c r="T146" i="1"/>
  <c r="U146" i="1" s="1"/>
  <c r="T148" i="1"/>
  <c r="U148" i="1" s="1"/>
  <c r="T150" i="1"/>
  <c r="U150" i="1" s="1"/>
  <c r="T152" i="1"/>
  <c r="U152" i="1" s="1"/>
  <c r="T154" i="1"/>
  <c r="U154" i="1" s="1"/>
  <c r="T156" i="1"/>
  <c r="U156" i="1" s="1"/>
  <c r="T158" i="1"/>
  <c r="U158" i="1" s="1"/>
  <c r="T160" i="1"/>
  <c r="U160" i="1" s="1"/>
  <c r="T162" i="1"/>
  <c r="U162" i="1" s="1"/>
  <c r="T174" i="1"/>
  <c r="U174" i="1" s="1"/>
  <c r="T176" i="1"/>
  <c r="U176" i="1" s="1"/>
  <c r="T178" i="1"/>
  <c r="U178" i="1" s="1"/>
  <c r="T180" i="1"/>
  <c r="U180" i="1" s="1"/>
  <c r="T182" i="1"/>
  <c r="U182" i="1" s="1"/>
  <c r="T184" i="1"/>
  <c r="U184" i="1" s="1"/>
  <c r="T186" i="1"/>
  <c r="U186" i="1" s="1"/>
  <c r="T188" i="1"/>
  <c r="U188" i="1" s="1"/>
  <c r="T190" i="1"/>
  <c r="U190" i="1" s="1"/>
  <c r="T193" i="1"/>
  <c r="U193" i="1" s="1"/>
  <c r="T195" i="1"/>
  <c r="U195" i="1" s="1"/>
  <c r="T197" i="1"/>
  <c r="U197" i="1" s="1"/>
  <c r="T199" i="1"/>
  <c r="U199" i="1" s="1"/>
  <c r="T201" i="1"/>
  <c r="U201" i="1" s="1"/>
  <c r="T203" i="1"/>
  <c r="U203" i="1" s="1"/>
  <c r="T205" i="1"/>
  <c r="U205" i="1" s="1"/>
  <c r="T207" i="1"/>
  <c r="U207" i="1" s="1"/>
  <c r="T209" i="1"/>
  <c r="U209" i="1" s="1"/>
  <c r="T211" i="1"/>
  <c r="U211" i="1" s="1"/>
  <c r="T213" i="1"/>
  <c r="U213" i="1" s="1"/>
  <c r="T215" i="1"/>
  <c r="U215" i="1" s="1"/>
  <c r="T217" i="1"/>
  <c r="U217" i="1" s="1"/>
  <c r="T219" i="1"/>
  <c r="U219" i="1" s="1"/>
  <c r="T221" i="1"/>
  <c r="U221" i="1" s="1"/>
  <c r="T223" i="1"/>
  <c r="U223" i="1" s="1"/>
  <c r="T225" i="1"/>
  <c r="U225" i="1" s="1"/>
  <c r="T227" i="1"/>
  <c r="U227" i="1" s="1"/>
  <c r="T229" i="1"/>
  <c r="U229" i="1" s="1"/>
  <c r="T231" i="1"/>
  <c r="U231" i="1" s="1"/>
  <c r="T233" i="1"/>
  <c r="U233" i="1" s="1"/>
  <c r="T235" i="1"/>
  <c r="U235" i="1" s="1"/>
  <c r="T237" i="1"/>
  <c r="U237" i="1" s="1"/>
  <c r="T239" i="1"/>
  <c r="U239" i="1" s="1"/>
  <c r="T241" i="1"/>
  <c r="U241" i="1" s="1"/>
  <c r="T243" i="1"/>
  <c r="U243" i="1" s="1"/>
  <c r="T245" i="1"/>
  <c r="U245" i="1" s="1"/>
  <c r="T247" i="1"/>
  <c r="U247" i="1" s="1"/>
  <c r="T249" i="1"/>
  <c r="U249" i="1" s="1"/>
  <c r="T251" i="1"/>
  <c r="U251" i="1" s="1"/>
  <c r="T253" i="1"/>
  <c r="U253" i="1" s="1"/>
  <c r="T255" i="1"/>
  <c r="U255" i="1" s="1"/>
  <c r="T257" i="1"/>
  <c r="U257" i="1" s="1"/>
  <c r="T259" i="1"/>
  <c r="U259" i="1" s="1"/>
  <c r="T261" i="1"/>
  <c r="U261" i="1" s="1"/>
  <c r="T263" i="1"/>
  <c r="U263" i="1" s="1"/>
  <c r="T265" i="1"/>
  <c r="U265" i="1" s="1"/>
  <c r="T267" i="1"/>
  <c r="U267" i="1" s="1"/>
  <c r="T269" i="1"/>
  <c r="U269" i="1" s="1"/>
  <c r="T271" i="1"/>
  <c r="U271" i="1" s="1"/>
  <c r="T273" i="1"/>
  <c r="U273" i="1" s="1"/>
  <c r="T275" i="1"/>
  <c r="U275" i="1" s="1"/>
  <c r="T277" i="1"/>
  <c r="U277" i="1" s="1"/>
  <c r="T279" i="1"/>
  <c r="U279" i="1" s="1"/>
  <c r="T281" i="1"/>
  <c r="U281" i="1" s="1"/>
  <c r="T283" i="1"/>
  <c r="U283" i="1" s="1"/>
  <c r="T285" i="1"/>
  <c r="U285" i="1" s="1"/>
  <c r="T287" i="1"/>
  <c r="U287" i="1" s="1"/>
  <c r="T289" i="1"/>
  <c r="U289" i="1" s="1"/>
  <c r="T291" i="1"/>
  <c r="U291" i="1" s="1"/>
  <c r="T293" i="1"/>
  <c r="U293" i="1" s="1"/>
  <c r="T295" i="1"/>
  <c r="U295" i="1" s="1"/>
  <c r="T297" i="1"/>
  <c r="U297" i="1" s="1"/>
  <c r="T299" i="1"/>
  <c r="U299" i="1" s="1"/>
  <c r="T301" i="1"/>
  <c r="U301" i="1" s="1"/>
  <c r="T303" i="1"/>
  <c r="U303" i="1" s="1"/>
  <c r="T305" i="1"/>
  <c r="U305" i="1" s="1"/>
  <c r="T307" i="1"/>
  <c r="U307" i="1" s="1"/>
  <c r="T309" i="1"/>
  <c r="U309" i="1" s="1"/>
  <c r="T311" i="1"/>
  <c r="U311" i="1" s="1"/>
  <c r="T313" i="1"/>
  <c r="U313" i="1" s="1"/>
  <c r="T315" i="1"/>
  <c r="U315" i="1" s="1"/>
  <c r="T317" i="1"/>
  <c r="U317" i="1" s="1"/>
  <c r="T319" i="1"/>
  <c r="U319" i="1" s="1"/>
  <c r="T321" i="1"/>
  <c r="U321" i="1" s="1"/>
  <c r="T323" i="1"/>
  <c r="U323" i="1" s="1"/>
  <c r="T325" i="1"/>
  <c r="U325" i="1" s="1"/>
  <c r="T327" i="1"/>
  <c r="U327" i="1" s="1"/>
  <c r="T329" i="1"/>
  <c r="U329" i="1" s="1"/>
  <c r="T331" i="1"/>
  <c r="U331" i="1" s="1"/>
  <c r="T333" i="1"/>
  <c r="U333" i="1" s="1"/>
  <c r="T335" i="1"/>
  <c r="U335" i="1" s="1"/>
  <c r="T337" i="1"/>
  <c r="U337" i="1" s="1"/>
  <c r="T339" i="1"/>
  <c r="U339" i="1" s="1"/>
  <c r="T341" i="1"/>
  <c r="U341" i="1" s="1"/>
  <c r="T343" i="1"/>
  <c r="U343" i="1" s="1"/>
  <c r="T345" i="1"/>
  <c r="U345" i="1" s="1"/>
  <c r="T347" i="1"/>
  <c r="U347" i="1" s="1"/>
  <c r="T349" i="1"/>
  <c r="U349" i="1" s="1"/>
  <c r="T351" i="1"/>
  <c r="U351" i="1" s="1"/>
  <c r="T353" i="1"/>
  <c r="U353" i="1" s="1"/>
  <c r="T355" i="1"/>
  <c r="U355" i="1" s="1"/>
  <c r="T357" i="1"/>
  <c r="U357" i="1" s="1"/>
  <c r="T359" i="1"/>
  <c r="U359" i="1" s="1"/>
  <c r="T361" i="1"/>
  <c r="U361" i="1" s="1"/>
  <c r="T363" i="1"/>
  <c r="U363" i="1" s="1"/>
  <c r="T365" i="1"/>
  <c r="U365" i="1" s="1"/>
  <c r="T367" i="1"/>
  <c r="U367" i="1" s="1"/>
  <c r="T369" i="1"/>
  <c r="U369" i="1" s="1"/>
  <c r="T371" i="1"/>
  <c r="U371" i="1" s="1"/>
  <c r="T373" i="1"/>
  <c r="U373" i="1" s="1"/>
  <c r="T375" i="1"/>
  <c r="U375" i="1" s="1"/>
  <c r="T377" i="1"/>
  <c r="U377" i="1" s="1"/>
  <c r="T379" i="1"/>
  <c r="U379" i="1" s="1"/>
  <c r="T381" i="1"/>
  <c r="U381" i="1" s="1"/>
  <c r="T383" i="1"/>
  <c r="U383" i="1" s="1"/>
  <c r="T385" i="1"/>
  <c r="U385" i="1" s="1"/>
  <c r="T387" i="1"/>
  <c r="U387" i="1" s="1"/>
  <c r="T389" i="1"/>
  <c r="U389" i="1" s="1"/>
  <c r="T391" i="1"/>
  <c r="U391" i="1" s="1"/>
  <c r="T393" i="1"/>
  <c r="U393" i="1" s="1"/>
  <c r="T395" i="1"/>
  <c r="U395" i="1" s="1"/>
  <c r="T397" i="1"/>
  <c r="U397" i="1" s="1"/>
  <c r="T399" i="1"/>
  <c r="U399" i="1" s="1"/>
  <c r="T401" i="1"/>
  <c r="U401" i="1" s="1"/>
  <c r="T403" i="1"/>
  <c r="U403" i="1" s="1"/>
  <c r="T405" i="1"/>
  <c r="U405" i="1" s="1"/>
  <c r="T407" i="1"/>
  <c r="U407" i="1" s="1"/>
  <c r="T409" i="1"/>
  <c r="U409" i="1" s="1"/>
  <c r="T411" i="1"/>
  <c r="U411" i="1" s="1"/>
  <c r="T413" i="1"/>
  <c r="U413" i="1" s="1"/>
  <c r="T415" i="1"/>
  <c r="U415" i="1" s="1"/>
  <c r="T417" i="1"/>
  <c r="U417" i="1" s="1"/>
  <c r="T419" i="1"/>
  <c r="U419" i="1" s="1"/>
  <c r="T421" i="1"/>
  <c r="U421" i="1" s="1"/>
  <c r="T423" i="1"/>
  <c r="U423" i="1" s="1"/>
  <c r="T425" i="1"/>
  <c r="U425" i="1" s="1"/>
  <c r="T427" i="1"/>
  <c r="U427" i="1" s="1"/>
  <c r="T79" i="1"/>
  <c r="U79" i="1" s="1"/>
  <c r="T81" i="1"/>
  <c r="U81" i="1" s="1"/>
  <c r="T83" i="1"/>
  <c r="U83" i="1" s="1"/>
  <c r="T85" i="1"/>
  <c r="U85" i="1" s="1"/>
  <c r="T87" i="1"/>
  <c r="U87" i="1" s="1"/>
  <c r="T89" i="1"/>
  <c r="U89" i="1" s="1"/>
  <c r="T91" i="1"/>
  <c r="U91" i="1" s="1"/>
  <c r="T93" i="1"/>
  <c r="U93" i="1" s="1"/>
  <c r="T95" i="1"/>
  <c r="U95" i="1" s="1"/>
  <c r="T97" i="1"/>
  <c r="U97" i="1" s="1"/>
  <c r="T99" i="1"/>
  <c r="U99" i="1" s="1"/>
  <c r="T101" i="1"/>
  <c r="U101" i="1" s="1"/>
  <c r="T103" i="1"/>
  <c r="U103" i="1" s="1"/>
  <c r="T105" i="1"/>
  <c r="U105" i="1" s="1"/>
  <c r="T107" i="1"/>
  <c r="U107" i="1" s="1"/>
  <c r="T109" i="1"/>
  <c r="U109" i="1" s="1"/>
  <c r="T111" i="1"/>
  <c r="U111" i="1" s="1"/>
  <c r="T113" i="1"/>
  <c r="U113" i="1" s="1"/>
  <c r="T115" i="1"/>
  <c r="U115" i="1" s="1"/>
  <c r="T117" i="1"/>
  <c r="U117" i="1" s="1"/>
  <c r="T119" i="1"/>
  <c r="U119" i="1" s="1"/>
  <c r="T121" i="1"/>
  <c r="U121" i="1" s="1"/>
  <c r="T123" i="1"/>
  <c r="U123" i="1" s="1"/>
  <c r="T125" i="1"/>
  <c r="U125" i="1" s="1"/>
  <c r="T127" i="1"/>
  <c r="U127" i="1" s="1"/>
  <c r="T129" i="1"/>
  <c r="U129" i="1" s="1"/>
  <c r="T131" i="1"/>
  <c r="U131" i="1" s="1"/>
  <c r="T133" i="1"/>
  <c r="U133" i="1" s="1"/>
  <c r="T135" i="1"/>
  <c r="U135" i="1" s="1"/>
  <c r="T137" i="1"/>
  <c r="U137" i="1" s="1"/>
  <c r="T139" i="1"/>
  <c r="U139" i="1" s="1"/>
  <c r="T141" i="1"/>
  <c r="U141" i="1" s="1"/>
  <c r="T143" i="1"/>
  <c r="U143" i="1" s="1"/>
  <c r="T145" i="1"/>
  <c r="U145" i="1" s="1"/>
  <c r="T147" i="1"/>
  <c r="U147" i="1" s="1"/>
  <c r="T149" i="1"/>
  <c r="U149" i="1" s="1"/>
  <c r="T151" i="1"/>
  <c r="U151" i="1" s="1"/>
  <c r="T153" i="1"/>
  <c r="U153" i="1" s="1"/>
  <c r="T155" i="1"/>
  <c r="U155" i="1" s="1"/>
  <c r="T157" i="1"/>
  <c r="U157" i="1" s="1"/>
  <c r="T159" i="1"/>
  <c r="U159" i="1" s="1"/>
  <c r="T161" i="1"/>
  <c r="U161" i="1" s="1"/>
  <c r="T163" i="1"/>
  <c r="U163" i="1" s="1"/>
  <c r="T173" i="1"/>
  <c r="U173" i="1" s="1"/>
  <c r="T175" i="1"/>
  <c r="U175" i="1" s="1"/>
  <c r="T177" i="1"/>
  <c r="U177" i="1" s="1"/>
  <c r="T179" i="1"/>
  <c r="U179" i="1" s="1"/>
  <c r="T181" i="1"/>
  <c r="U181" i="1" s="1"/>
  <c r="T183" i="1"/>
  <c r="U183" i="1" s="1"/>
  <c r="T185" i="1"/>
  <c r="U185" i="1" s="1"/>
  <c r="T187" i="1"/>
  <c r="U187" i="1" s="1"/>
  <c r="T189" i="1"/>
  <c r="U189" i="1" s="1"/>
  <c r="T191" i="1"/>
  <c r="U191" i="1" s="1"/>
  <c r="T192" i="1"/>
  <c r="U192" i="1" s="1"/>
  <c r="T194" i="1"/>
  <c r="U194" i="1" s="1"/>
  <c r="T196" i="1"/>
  <c r="U196" i="1" s="1"/>
  <c r="T198" i="1"/>
  <c r="U198" i="1" s="1"/>
  <c r="T200" i="1"/>
  <c r="U200" i="1" s="1"/>
  <c r="T202" i="1"/>
  <c r="U202" i="1" s="1"/>
  <c r="T204" i="1"/>
  <c r="U204" i="1" s="1"/>
  <c r="T206" i="1"/>
  <c r="U206" i="1" s="1"/>
  <c r="T208" i="1"/>
  <c r="U208" i="1" s="1"/>
  <c r="T210" i="1"/>
  <c r="U210" i="1" s="1"/>
  <c r="T212" i="1"/>
  <c r="U212" i="1" s="1"/>
  <c r="T214" i="1"/>
  <c r="U214" i="1" s="1"/>
  <c r="T216" i="1"/>
  <c r="U216" i="1" s="1"/>
  <c r="T218" i="1"/>
  <c r="U218" i="1" s="1"/>
  <c r="T220" i="1"/>
  <c r="U220" i="1" s="1"/>
  <c r="T222" i="1"/>
  <c r="U222" i="1" s="1"/>
  <c r="T224" i="1"/>
  <c r="U224" i="1" s="1"/>
  <c r="T226" i="1"/>
  <c r="U226" i="1" s="1"/>
  <c r="T228" i="1"/>
  <c r="U228" i="1" s="1"/>
  <c r="T230" i="1"/>
  <c r="U230" i="1" s="1"/>
  <c r="T232" i="1"/>
  <c r="U232" i="1" s="1"/>
  <c r="T234" i="1"/>
  <c r="U234" i="1" s="1"/>
  <c r="T236" i="1"/>
  <c r="U236" i="1" s="1"/>
  <c r="T238" i="1"/>
  <c r="U238" i="1" s="1"/>
  <c r="T240" i="1"/>
  <c r="U240" i="1" s="1"/>
  <c r="T242" i="1"/>
  <c r="U242" i="1" s="1"/>
  <c r="T244" i="1"/>
  <c r="U244" i="1" s="1"/>
  <c r="T246" i="1"/>
  <c r="U246" i="1" s="1"/>
  <c r="T248" i="1"/>
  <c r="U248" i="1" s="1"/>
  <c r="T250" i="1"/>
  <c r="U250" i="1" s="1"/>
  <c r="T252" i="1"/>
  <c r="U252" i="1" s="1"/>
  <c r="T254" i="1"/>
  <c r="U254" i="1" s="1"/>
  <c r="T256" i="1"/>
  <c r="U256" i="1" s="1"/>
  <c r="T258" i="1"/>
  <c r="U258" i="1" s="1"/>
  <c r="T260" i="1"/>
  <c r="U260" i="1" s="1"/>
  <c r="T262" i="1"/>
  <c r="U262" i="1" s="1"/>
  <c r="T264" i="1"/>
  <c r="U264" i="1" s="1"/>
  <c r="T266" i="1"/>
  <c r="U266" i="1" s="1"/>
  <c r="T268" i="1"/>
  <c r="U268" i="1" s="1"/>
  <c r="T270" i="1"/>
  <c r="U270" i="1" s="1"/>
  <c r="T272" i="1"/>
  <c r="U272" i="1" s="1"/>
  <c r="T274" i="1"/>
  <c r="U274" i="1" s="1"/>
  <c r="T276" i="1"/>
  <c r="U276" i="1" s="1"/>
  <c r="T278" i="1"/>
  <c r="U278" i="1" s="1"/>
  <c r="T280" i="1"/>
  <c r="U280" i="1" s="1"/>
  <c r="T282" i="1"/>
  <c r="U282" i="1" s="1"/>
  <c r="T284" i="1"/>
  <c r="U284" i="1" s="1"/>
  <c r="T286" i="1"/>
  <c r="U286" i="1" s="1"/>
  <c r="T288" i="1"/>
  <c r="U288" i="1" s="1"/>
  <c r="T290" i="1"/>
  <c r="U290" i="1" s="1"/>
  <c r="T292" i="1"/>
  <c r="U292" i="1" s="1"/>
  <c r="T294" i="1"/>
  <c r="U294" i="1" s="1"/>
  <c r="T296" i="1"/>
  <c r="U296" i="1" s="1"/>
  <c r="T298" i="1"/>
  <c r="U298" i="1" s="1"/>
  <c r="T300" i="1"/>
  <c r="U300" i="1" s="1"/>
  <c r="T302" i="1"/>
  <c r="U302" i="1" s="1"/>
  <c r="T304" i="1"/>
  <c r="U304" i="1" s="1"/>
  <c r="T306" i="1"/>
  <c r="U306" i="1" s="1"/>
  <c r="T308" i="1"/>
  <c r="U308" i="1" s="1"/>
  <c r="T310" i="1"/>
  <c r="U310" i="1" s="1"/>
  <c r="T312" i="1"/>
  <c r="U312" i="1" s="1"/>
  <c r="T314" i="1"/>
  <c r="U314" i="1" s="1"/>
  <c r="T316" i="1"/>
  <c r="U316" i="1" s="1"/>
  <c r="T318" i="1"/>
  <c r="U318" i="1" s="1"/>
  <c r="T320" i="1"/>
  <c r="U320" i="1" s="1"/>
  <c r="T322" i="1"/>
  <c r="U322" i="1" s="1"/>
  <c r="T324" i="1"/>
  <c r="U324" i="1" s="1"/>
  <c r="T326" i="1"/>
  <c r="U326" i="1" s="1"/>
  <c r="T328" i="1"/>
  <c r="U328" i="1" s="1"/>
  <c r="T330" i="1"/>
  <c r="U330" i="1" s="1"/>
  <c r="T332" i="1"/>
  <c r="U332" i="1" s="1"/>
  <c r="T334" i="1"/>
  <c r="U334" i="1" s="1"/>
  <c r="T336" i="1"/>
  <c r="U336" i="1" s="1"/>
  <c r="T338" i="1"/>
  <c r="U338" i="1" s="1"/>
  <c r="T340" i="1"/>
  <c r="U340" i="1" s="1"/>
  <c r="T342" i="1"/>
  <c r="U342" i="1" s="1"/>
  <c r="T344" i="1"/>
  <c r="U344" i="1" s="1"/>
  <c r="T346" i="1"/>
  <c r="U346" i="1" s="1"/>
  <c r="T348" i="1"/>
  <c r="U348" i="1" s="1"/>
  <c r="T350" i="1"/>
  <c r="U350" i="1" s="1"/>
  <c r="T352" i="1"/>
  <c r="U352" i="1" s="1"/>
  <c r="T354" i="1"/>
  <c r="U354" i="1" s="1"/>
  <c r="T356" i="1"/>
  <c r="U356" i="1" s="1"/>
  <c r="T358" i="1"/>
  <c r="U358" i="1" s="1"/>
  <c r="T360" i="1"/>
  <c r="U360" i="1" s="1"/>
  <c r="T362" i="1"/>
  <c r="U362" i="1" s="1"/>
  <c r="T364" i="1"/>
  <c r="U364" i="1" s="1"/>
  <c r="T366" i="1"/>
  <c r="U366" i="1" s="1"/>
  <c r="T368" i="1"/>
  <c r="U368" i="1" s="1"/>
  <c r="T370" i="1"/>
  <c r="U370" i="1" s="1"/>
  <c r="T372" i="1"/>
  <c r="U372" i="1" s="1"/>
  <c r="T374" i="1"/>
  <c r="U374" i="1" s="1"/>
  <c r="T376" i="1"/>
  <c r="U376" i="1" s="1"/>
  <c r="T378" i="1"/>
  <c r="U378" i="1" s="1"/>
  <c r="T380" i="1"/>
  <c r="U380" i="1" s="1"/>
  <c r="T382" i="1"/>
  <c r="U382" i="1" s="1"/>
  <c r="T384" i="1"/>
  <c r="U384" i="1" s="1"/>
  <c r="T386" i="1"/>
  <c r="U386" i="1" s="1"/>
  <c r="T388" i="1"/>
  <c r="U388" i="1" s="1"/>
  <c r="T390" i="1"/>
  <c r="U390" i="1" s="1"/>
  <c r="T392" i="1"/>
  <c r="U392" i="1" s="1"/>
  <c r="T394" i="1"/>
  <c r="U394" i="1" s="1"/>
  <c r="T396" i="1"/>
  <c r="U396" i="1" s="1"/>
  <c r="T398" i="1"/>
  <c r="U398" i="1" s="1"/>
  <c r="T400" i="1"/>
  <c r="U400" i="1" s="1"/>
  <c r="T402" i="1"/>
  <c r="U402" i="1" s="1"/>
  <c r="T404" i="1"/>
  <c r="U404" i="1" s="1"/>
  <c r="T406" i="1"/>
  <c r="U406" i="1" s="1"/>
  <c r="T408" i="1"/>
  <c r="U408" i="1" s="1"/>
  <c r="T410" i="1"/>
  <c r="U410" i="1" s="1"/>
  <c r="T412" i="1"/>
  <c r="U412" i="1" s="1"/>
  <c r="T414" i="1"/>
  <c r="U414" i="1" s="1"/>
  <c r="T416" i="1"/>
  <c r="U416" i="1" s="1"/>
  <c r="T418" i="1"/>
  <c r="U418" i="1" s="1"/>
  <c r="T420" i="1"/>
  <c r="U420" i="1" s="1"/>
  <c r="T422" i="1"/>
  <c r="U422" i="1" s="1"/>
  <c r="T424" i="1"/>
  <c r="U424" i="1" s="1"/>
  <c r="T429" i="1"/>
  <c r="U429" i="1" s="1"/>
  <c r="T431" i="1"/>
  <c r="U431" i="1" s="1"/>
  <c r="T433" i="1"/>
  <c r="U433" i="1" s="1"/>
  <c r="T435" i="1"/>
  <c r="U435" i="1" s="1"/>
  <c r="T437" i="1"/>
  <c r="U437" i="1" s="1"/>
  <c r="T439" i="1"/>
  <c r="U439" i="1" s="1"/>
  <c r="T441" i="1"/>
  <c r="U441" i="1" s="1"/>
  <c r="T443" i="1"/>
  <c r="U443" i="1" s="1"/>
  <c r="T445" i="1"/>
  <c r="U445" i="1" s="1"/>
  <c r="T447" i="1"/>
  <c r="U447" i="1" s="1"/>
  <c r="T449" i="1"/>
  <c r="U449" i="1" s="1"/>
  <c r="T451" i="1"/>
  <c r="U451" i="1" s="1"/>
  <c r="T453" i="1"/>
  <c r="U453" i="1" s="1"/>
  <c r="T455" i="1"/>
  <c r="U455" i="1" s="1"/>
  <c r="T457" i="1"/>
  <c r="U457" i="1" s="1"/>
  <c r="T459" i="1"/>
  <c r="U459" i="1" s="1"/>
  <c r="T461" i="1"/>
  <c r="U461" i="1" s="1"/>
  <c r="T463" i="1"/>
  <c r="U463" i="1" s="1"/>
  <c r="T465" i="1"/>
  <c r="U465" i="1" s="1"/>
  <c r="T467" i="1"/>
  <c r="U467" i="1" s="1"/>
  <c r="T469" i="1"/>
  <c r="U469" i="1" s="1"/>
  <c r="T471" i="1"/>
  <c r="U471" i="1" s="1"/>
  <c r="T473" i="1"/>
  <c r="U473" i="1" s="1"/>
  <c r="T475" i="1"/>
  <c r="U475" i="1" s="1"/>
  <c r="T477" i="1"/>
  <c r="U477" i="1" s="1"/>
  <c r="T479" i="1"/>
  <c r="U479" i="1" s="1"/>
  <c r="T481" i="1"/>
  <c r="U481" i="1" s="1"/>
  <c r="T483" i="1"/>
  <c r="U483" i="1" s="1"/>
  <c r="T485" i="1"/>
  <c r="U485" i="1" s="1"/>
  <c r="T487" i="1"/>
  <c r="U487" i="1" s="1"/>
  <c r="T489" i="1"/>
  <c r="U489" i="1" s="1"/>
  <c r="T491" i="1"/>
  <c r="U491" i="1" s="1"/>
  <c r="T493" i="1"/>
  <c r="U493" i="1" s="1"/>
  <c r="T495" i="1"/>
  <c r="U495" i="1" s="1"/>
  <c r="T497" i="1"/>
  <c r="U497" i="1" s="1"/>
  <c r="T499" i="1"/>
  <c r="U499" i="1" s="1"/>
  <c r="T501" i="1"/>
  <c r="U501" i="1" s="1"/>
  <c r="T503" i="1"/>
  <c r="U503" i="1" s="1"/>
  <c r="T505" i="1"/>
  <c r="U505" i="1" s="1"/>
  <c r="T507" i="1"/>
  <c r="U507" i="1" s="1"/>
  <c r="T509" i="1"/>
  <c r="U509" i="1" s="1"/>
  <c r="T511" i="1"/>
  <c r="U511" i="1" s="1"/>
  <c r="T513" i="1"/>
  <c r="U513" i="1" s="1"/>
  <c r="T515" i="1"/>
  <c r="U515" i="1" s="1"/>
  <c r="T517" i="1"/>
  <c r="U517" i="1" s="1"/>
  <c r="T519" i="1"/>
  <c r="U519" i="1" s="1"/>
  <c r="T521" i="1"/>
  <c r="U521" i="1" s="1"/>
  <c r="T523" i="1"/>
  <c r="U523" i="1" s="1"/>
  <c r="T525" i="1"/>
  <c r="U525" i="1" s="1"/>
  <c r="T527" i="1"/>
  <c r="U527" i="1" s="1"/>
  <c r="T529" i="1"/>
  <c r="U529" i="1" s="1"/>
  <c r="T531" i="1"/>
  <c r="U531" i="1" s="1"/>
  <c r="T533" i="1"/>
  <c r="U533" i="1" s="1"/>
  <c r="T535" i="1"/>
  <c r="U535" i="1" s="1"/>
  <c r="T537" i="1"/>
  <c r="U537" i="1" s="1"/>
  <c r="T539" i="1"/>
  <c r="U539" i="1" s="1"/>
  <c r="T541" i="1"/>
  <c r="U541" i="1" s="1"/>
  <c r="T543" i="1"/>
  <c r="U543" i="1" s="1"/>
  <c r="T545" i="1"/>
  <c r="U545" i="1" s="1"/>
  <c r="T547" i="1"/>
  <c r="U547" i="1" s="1"/>
  <c r="T549" i="1"/>
  <c r="U549" i="1" s="1"/>
  <c r="T551" i="1"/>
  <c r="U551" i="1" s="1"/>
  <c r="T553" i="1"/>
  <c r="U553" i="1" s="1"/>
  <c r="T555" i="1"/>
  <c r="U555" i="1" s="1"/>
  <c r="T557" i="1"/>
  <c r="U557" i="1" s="1"/>
  <c r="T559" i="1"/>
  <c r="U559" i="1" s="1"/>
  <c r="T561" i="1"/>
  <c r="U561" i="1" s="1"/>
  <c r="T563" i="1"/>
  <c r="U563" i="1" s="1"/>
  <c r="T565" i="1"/>
  <c r="U565" i="1" s="1"/>
  <c r="T567" i="1"/>
  <c r="U567" i="1" s="1"/>
  <c r="T569" i="1"/>
  <c r="U569" i="1" s="1"/>
  <c r="T571" i="1"/>
  <c r="U571" i="1" s="1"/>
  <c r="T573" i="1"/>
  <c r="U573" i="1" s="1"/>
  <c r="T575" i="1"/>
  <c r="U575" i="1" s="1"/>
  <c r="T577" i="1"/>
  <c r="U577" i="1" s="1"/>
  <c r="T579" i="1"/>
  <c r="U579" i="1" s="1"/>
  <c r="T581" i="1"/>
  <c r="U581" i="1" s="1"/>
  <c r="T583" i="1"/>
  <c r="U583" i="1" s="1"/>
  <c r="T585" i="1"/>
  <c r="U585" i="1" s="1"/>
  <c r="T587" i="1"/>
  <c r="U587" i="1" s="1"/>
  <c r="T589" i="1"/>
  <c r="U589" i="1" s="1"/>
  <c r="T591" i="1"/>
  <c r="U591" i="1" s="1"/>
  <c r="T593" i="1"/>
  <c r="U593" i="1" s="1"/>
  <c r="T595" i="1"/>
  <c r="U595" i="1" s="1"/>
  <c r="T597" i="1"/>
  <c r="U597" i="1" s="1"/>
  <c r="T426" i="1"/>
  <c r="U426" i="1" s="1"/>
  <c r="T428" i="1"/>
  <c r="U428" i="1" s="1"/>
  <c r="T430" i="1"/>
  <c r="U430" i="1" s="1"/>
  <c r="T432" i="1"/>
  <c r="U432" i="1" s="1"/>
  <c r="T434" i="1"/>
  <c r="U434" i="1" s="1"/>
  <c r="T436" i="1"/>
  <c r="U436" i="1" s="1"/>
  <c r="T438" i="1"/>
  <c r="U438" i="1" s="1"/>
  <c r="T440" i="1"/>
  <c r="U440" i="1" s="1"/>
  <c r="T442" i="1"/>
  <c r="U442" i="1" s="1"/>
  <c r="T444" i="1"/>
  <c r="U444" i="1" s="1"/>
  <c r="T446" i="1"/>
  <c r="U446" i="1" s="1"/>
  <c r="T448" i="1"/>
  <c r="U448" i="1" s="1"/>
  <c r="T450" i="1"/>
  <c r="U450" i="1" s="1"/>
  <c r="T452" i="1"/>
  <c r="U452" i="1" s="1"/>
  <c r="T454" i="1"/>
  <c r="U454" i="1" s="1"/>
  <c r="T456" i="1"/>
  <c r="U456" i="1" s="1"/>
  <c r="T458" i="1"/>
  <c r="U458" i="1" s="1"/>
  <c r="T460" i="1"/>
  <c r="U460" i="1" s="1"/>
  <c r="T462" i="1"/>
  <c r="U462" i="1" s="1"/>
  <c r="T464" i="1"/>
  <c r="U464" i="1" s="1"/>
  <c r="T466" i="1"/>
  <c r="U466" i="1" s="1"/>
  <c r="T468" i="1"/>
  <c r="U468" i="1" s="1"/>
  <c r="T470" i="1"/>
  <c r="U470" i="1" s="1"/>
  <c r="T472" i="1"/>
  <c r="U472" i="1" s="1"/>
  <c r="T474" i="1"/>
  <c r="U474" i="1" s="1"/>
  <c r="T476" i="1"/>
  <c r="U476" i="1" s="1"/>
  <c r="T478" i="1"/>
  <c r="U478" i="1" s="1"/>
  <c r="T480" i="1"/>
  <c r="U480" i="1" s="1"/>
  <c r="T482" i="1"/>
  <c r="U482" i="1" s="1"/>
  <c r="T484" i="1"/>
  <c r="U484" i="1" s="1"/>
  <c r="T486" i="1"/>
  <c r="U486" i="1" s="1"/>
  <c r="T488" i="1"/>
  <c r="U488" i="1" s="1"/>
  <c r="T490" i="1"/>
  <c r="U490" i="1" s="1"/>
  <c r="T492" i="1"/>
  <c r="U492" i="1" s="1"/>
  <c r="T494" i="1"/>
  <c r="U494" i="1" s="1"/>
  <c r="T496" i="1"/>
  <c r="U496" i="1" s="1"/>
  <c r="T498" i="1"/>
  <c r="U498" i="1" s="1"/>
  <c r="T500" i="1"/>
  <c r="U500" i="1" s="1"/>
  <c r="T502" i="1"/>
  <c r="U502" i="1" s="1"/>
  <c r="T504" i="1"/>
  <c r="U504" i="1" s="1"/>
  <c r="T506" i="1"/>
  <c r="U506" i="1" s="1"/>
  <c r="T508" i="1"/>
  <c r="U508" i="1" s="1"/>
  <c r="T510" i="1"/>
  <c r="U510" i="1" s="1"/>
  <c r="T512" i="1"/>
  <c r="U512" i="1" s="1"/>
  <c r="T514" i="1"/>
  <c r="U514" i="1" s="1"/>
  <c r="T516" i="1"/>
  <c r="U516" i="1" s="1"/>
  <c r="T518" i="1"/>
  <c r="U518" i="1" s="1"/>
  <c r="T520" i="1"/>
  <c r="U520" i="1" s="1"/>
  <c r="T522" i="1"/>
  <c r="U522" i="1" s="1"/>
  <c r="T524" i="1"/>
  <c r="U524" i="1" s="1"/>
  <c r="T526" i="1"/>
  <c r="U526" i="1" s="1"/>
  <c r="T528" i="1"/>
  <c r="U528" i="1" s="1"/>
  <c r="T530" i="1"/>
  <c r="U530" i="1" s="1"/>
  <c r="T532" i="1"/>
  <c r="U532" i="1" s="1"/>
  <c r="T534" i="1"/>
  <c r="U534" i="1" s="1"/>
  <c r="T536" i="1"/>
  <c r="U536" i="1" s="1"/>
  <c r="T538" i="1"/>
  <c r="U538" i="1" s="1"/>
  <c r="T540" i="1"/>
  <c r="U540" i="1" s="1"/>
  <c r="T542" i="1"/>
  <c r="U542" i="1" s="1"/>
  <c r="T544" i="1"/>
  <c r="U544" i="1" s="1"/>
  <c r="T546" i="1"/>
  <c r="U546" i="1" s="1"/>
  <c r="T548" i="1"/>
  <c r="U548" i="1" s="1"/>
  <c r="T550" i="1"/>
  <c r="U550" i="1" s="1"/>
  <c r="T552" i="1"/>
  <c r="U552" i="1" s="1"/>
  <c r="T554" i="1"/>
  <c r="U554" i="1" s="1"/>
  <c r="T556" i="1"/>
  <c r="U556" i="1" s="1"/>
  <c r="T558" i="1"/>
  <c r="U558" i="1" s="1"/>
  <c r="T560" i="1"/>
  <c r="U560" i="1" s="1"/>
  <c r="T562" i="1"/>
  <c r="U562" i="1" s="1"/>
  <c r="T564" i="1"/>
  <c r="U564" i="1" s="1"/>
  <c r="T566" i="1"/>
  <c r="U566" i="1" s="1"/>
  <c r="T568" i="1"/>
  <c r="U568" i="1" s="1"/>
  <c r="T570" i="1"/>
  <c r="U570" i="1" s="1"/>
  <c r="T572" i="1"/>
  <c r="U572" i="1" s="1"/>
  <c r="T574" i="1"/>
  <c r="U574" i="1" s="1"/>
  <c r="T576" i="1"/>
  <c r="U576" i="1" s="1"/>
  <c r="T578" i="1"/>
  <c r="U578" i="1" s="1"/>
  <c r="T580" i="1"/>
  <c r="U580" i="1" s="1"/>
  <c r="T582" i="1"/>
  <c r="U582" i="1" s="1"/>
  <c r="T584" i="1"/>
  <c r="U584" i="1" s="1"/>
  <c r="T586" i="1"/>
  <c r="U586" i="1" s="1"/>
  <c r="T588" i="1"/>
  <c r="U588" i="1" s="1"/>
  <c r="T590" i="1"/>
  <c r="U590" i="1" s="1"/>
  <c r="T592" i="1"/>
  <c r="U592" i="1" s="1"/>
  <c r="T594" i="1"/>
  <c r="U594" i="1" s="1"/>
  <c r="T599" i="1"/>
  <c r="U599" i="1" s="1"/>
  <c r="T601" i="1"/>
  <c r="U601" i="1" s="1"/>
  <c r="T603" i="1"/>
  <c r="U603" i="1" s="1"/>
  <c r="T605" i="1"/>
  <c r="U605" i="1" s="1"/>
  <c r="T607" i="1"/>
  <c r="U607" i="1" s="1"/>
  <c r="T609" i="1"/>
  <c r="U609" i="1" s="1"/>
  <c r="T611" i="1"/>
  <c r="U611" i="1" s="1"/>
  <c r="T613" i="1"/>
  <c r="U613" i="1" s="1"/>
  <c r="T615" i="1"/>
  <c r="U615" i="1" s="1"/>
  <c r="T617" i="1"/>
  <c r="U617" i="1" s="1"/>
  <c r="T619" i="1"/>
  <c r="U619" i="1" s="1"/>
  <c r="T621" i="1"/>
  <c r="U621" i="1" s="1"/>
  <c r="T623" i="1"/>
  <c r="U623" i="1" s="1"/>
  <c r="T625" i="1"/>
  <c r="U625" i="1" s="1"/>
  <c r="T627" i="1"/>
  <c r="U627" i="1" s="1"/>
  <c r="T629" i="1"/>
  <c r="U629" i="1" s="1"/>
  <c r="T631" i="1"/>
  <c r="U631" i="1" s="1"/>
  <c r="T633" i="1"/>
  <c r="U633" i="1" s="1"/>
  <c r="T635" i="1"/>
  <c r="U635" i="1" s="1"/>
  <c r="T637" i="1"/>
  <c r="U637" i="1" s="1"/>
  <c r="T639" i="1"/>
  <c r="U639" i="1" s="1"/>
  <c r="T641" i="1"/>
  <c r="U641" i="1" s="1"/>
  <c r="T643" i="1"/>
  <c r="U643" i="1" s="1"/>
  <c r="T645" i="1"/>
  <c r="U645" i="1" s="1"/>
  <c r="T647" i="1"/>
  <c r="U647" i="1" s="1"/>
  <c r="T649" i="1"/>
  <c r="U649" i="1" s="1"/>
  <c r="T651" i="1"/>
  <c r="U651" i="1" s="1"/>
  <c r="T653" i="1"/>
  <c r="U653" i="1" s="1"/>
  <c r="T655" i="1"/>
  <c r="U655" i="1" s="1"/>
  <c r="T657" i="1"/>
  <c r="U657" i="1" s="1"/>
  <c r="T659" i="1"/>
  <c r="U659" i="1" s="1"/>
  <c r="T661" i="1"/>
  <c r="U661" i="1" s="1"/>
  <c r="T663" i="1"/>
  <c r="U663" i="1" s="1"/>
  <c r="T665" i="1"/>
  <c r="U665" i="1" s="1"/>
  <c r="T667" i="1"/>
  <c r="U667" i="1" s="1"/>
  <c r="T669" i="1"/>
  <c r="U669" i="1" s="1"/>
  <c r="T671" i="1"/>
  <c r="U671" i="1" s="1"/>
  <c r="T673" i="1"/>
  <c r="U673" i="1" s="1"/>
  <c r="T675" i="1"/>
  <c r="U675" i="1" s="1"/>
  <c r="T677" i="1"/>
  <c r="U677" i="1" s="1"/>
  <c r="T679" i="1"/>
  <c r="U679" i="1" s="1"/>
  <c r="T681" i="1"/>
  <c r="U681" i="1" s="1"/>
  <c r="T683" i="1"/>
  <c r="U683" i="1" s="1"/>
  <c r="T685" i="1"/>
  <c r="U685" i="1" s="1"/>
  <c r="T687" i="1"/>
  <c r="U687" i="1" s="1"/>
  <c r="T689" i="1"/>
  <c r="U689" i="1" s="1"/>
  <c r="T691" i="1"/>
  <c r="U691" i="1" s="1"/>
  <c r="T693" i="1"/>
  <c r="U693" i="1" s="1"/>
  <c r="T695" i="1"/>
  <c r="U695" i="1" s="1"/>
  <c r="T697" i="1"/>
  <c r="U697" i="1" s="1"/>
  <c r="T699" i="1"/>
  <c r="U699" i="1" s="1"/>
  <c r="T701" i="1"/>
  <c r="U701" i="1" s="1"/>
  <c r="T703" i="1"/>
  <c r="U703" i="1" s="1"/>
  <c r="T705" i="1"/>
  <c r="U705" i="1" s="1"/>
  <c r="T707" i="1"/>
  <c r="U707" i="1" s="1"/>
  <c r="T709" i="1"/>
  <c r="U709" i="1" s="1"/>
  <c r="T711" i="1"/>
  <c r="U711" i="1" s="1"/>
  <c r="T713" i="1"/>
  <c r="U713" i="1" s="1"/>
  <c r="T715" i="1"/>
  <c r="U715" i="1" s="1"/>
  <c r="T717" i="1"/>
  <c r="U717" i="1" s="1"/>
  <c r="T719" i="1"/>
  <c r="U719" i="1" s="1"/>
  <c r="T721" i="1"/>
  <c r="U721" i="1" s="1"/>
  <c r="T723" i="1"/>
  <c r="U723" i="1" s="1"/>
  <c r="T725" i="1"/>
  <c r="U725" i="1" s="1"/>
  <c r="T727" i="1"/>
  <c r="U727" i="1" s="1"/>
  <c r="T729" i="1"/>
  <c r="U729" i="1" s="1"/>
  <c r="T731" i="1"/>
  <c r="U731" i="1" s="1"/>
  <c r="T733" i="1"/>
  <c r="U733" i="1" s="1"/>
  <c r="T735" i="1"/>
  <c r="U735" i="1" s="1"/>
  <c r="T737" i="1"/>
  <c r="U737" i="1" s="1"/>
  <c r="T739" i="1"/>
  <c r="U739" i="1" s="1"/>
  <c r="T741" i="1"/>
  <c r="U741" i="1" s="1"/>
  <c r="T743" i="1"/>
  <c r="U743" i="1" s="1"/>
  <c r="T745" i="1"/>
  <c r="U745" i="1" s="1"/>
  <c r="T747" i="1"/>
  <c r="U747" i="1" s="1"/>
  <c r="T749" i="1"/>
  <c r="U749" i="1" s="1"/>
  <c r="T751" i="1"/>
  <c r="U751" i="1" s="1"/>
  <c r="T753" i="1"/>
  <c r="U753" i="1" s="1"/>
  <c r="T596" i="1"/>
  <c r="U596" i="1" s="1"/>
  <c r="T598" i="1"/>
  <c r="U598" i="1" s="1"/>
  <c r="T600" i="1"/>
  <c r="U600" i="1" s="1"/>
  <c r="T602" i="1"/>
  <c r="U602" i="1" s="1"/>
  <c r="T604" i="1"/>
  <c r="U604" i="1" s="1"/>
  <c r="T606" i="1"/>
  <c r="U606" i="1" s="1"/>
  <c r="T608" i="1"/>
  <c r="U608" i="1" s="1"/>
  <c r="T610" i="1"/>
  <c r="U610" i="1" s="1"/>
  <c r="T612" i="1"/>
  <c r="U612" i="1" s="1"/>
  <c r="T614" i="1"/>
  <c r="U614" i="1" s="1"/>
  <c r="T616" i="1"/>
  <c r="U616" i="1" s="1"/>
  <c r="T618" i="1"/>
  <c r="U618" i="1" s="1"/>
  <c r="T620" i="1"/>
  <c r="U620" i="1" s="1"/>
  <c r="T622" i="1"/>
  <c r="U622" i="1" s="1"/>
  <c r="T624" i="1"/>
  <c r="U624" i="1" s="1"/>
  <c r="T626" i="1"/>
  <c r="U626" i="1" s="1"/>
  <c r="T628" i="1"/>
  <c r="U628" i="1" s="1"/>
  <c r="T630" i="1"/>
  <c r="U630" i="1" s="1"/>
  <c r="T632" i="1"/>
  <c r="U632" i="1" s="1"/>
  <c r="T634" i="1"/>
  <c r="U634" i="1" s="1"/>
  <c r="T636" i="1"/>
  <c r="U636" i="1" s="1"/>
  <c r="T638" i="1"/>
  <c r="U638" i="1" s="1"/>
  <c r="T640" i="1"/>
  <c r="U640" i="1" s="1"/>
  <c r="T642" i="1"/>
  <c r="U642" i="1" s="1"/>
  <c r="T644" i="1"/>
  <c r="U644" i="1" s="1"/>
  <c r="T646" i="1"/>
  <c r="U646" i="1" s="1"/>
  <c r="T648" i="1"/>
  <c r="U648" i="1" s="1"/>
  <c r="T650" i="1"/>
  <c r="U650" i="1" s="1"/>
  <c r="T652" i="1"/>
  <c r="U652" i="1" s="1"/>
  <c r="T654" i="1"/>
  <c r="U654" i="1" s="1"/>
  <c r="T656" i="1"/>
  <c r="U656" i="1" s="1"/>
  <c r="T658" i="1"/>
  <c r="U658" i="1" s="1"/>
  <c r="T660" i="1"/>
  <c r="U660" i="1" s="1"/>
  <c r="T662" i="1"/>
  <c r="U662" i="1" s="1"/>
  <c r="T664" i="1"/>
  <c r="U664" i="1" s="1"/>
  <c r="T666" i="1"/>
  <c r="U666" i="1" s="1"/>
  <c r="T668" i="1"/>
  <c r="U668" i="1" s="1"/>
  <c r="T670" i="1"/>
  <c r="U670" i="1" s="1"/>
  <c r="T672" i="1"/>
  <c r="U672" i="1" s="1"/>
  <c r="T674" i="1"/>
  <c r="U674" i="1" s="1"/>
  <c r="T676" i="1"/>
  <c r="U676" i="1" s="1"/>
  <c r="T678" i="1"/>
  <c r="U678" i="1" s="1"/>
  <c r="T680" i="1"/>
  <c r="U680" i="1" s="1"/>
  <c r="T682" i="1"/>
  <c r="U682" i="1" s="1"/>
  <c r="T684" i="1"/>
  <c r="U684" i="1" s="1"/>
  <c r="T686" i="1"/>
  <c r="U686" i="1" s="1"/>
  <c r="T688" i="1"/>
  <c r="U688" i="1" s="1"/>
  <c r="T690" i="1"/>
  <c r="U690" i="1" s="1"/>
  <c r="T692" i="1"/>
  <c r="U692" i="1" s="1"/>
  <c r="T694" i="1"/>
  <c r="U694" i="1" s="1"/>
  <c r="T696" i="1"/>
  <c r="U696" i="1" s="1"/>
  <c r="T698" i="1"/>
  <c r="U698" i="1" s="1"/>
  <c r="T700" i="1"/>
  <c r="U700" i="1" s="1"/>
  <c r="T702" i="1"/>
  <c r="U702" i="1" s="1"/>
  <c r="T704" i="1"/>
  <c r="U704" i="1" s="1"/>
  <c r="T706" i="1"/>
  <c r="U706" i="1" s="1"/>
  <c r="T708" i="1"/>
  <c r="U708" i="1" s="1"/>
  <c r="T710" i="1"/>
  <c r="U710" i="1" s="1"/>
  <c r="T712" i="1"/>
  <c r="U712" i="1" s="1"/>
  <c r="T714" i="1"/>
  <c r="U714" i="1" s="1"/>
  <c r="T716" i="1"/>
  <c r="U716" i="1" s="1"/>
  <c r="T718" i="1"/>
  <c r="U718" i="1" s="1"/>
  <c r="T720" i="1"/>
  <c r="U720" i="1" s="1"/>
  <c r="T722" i="1"/>
  <c r="U722" i="1" s="1"/>
  <c r="T724" i="1"/>
  <c r="U724" i="1" s="1"/>
  <c r="T726" i="1"/>
  <c r="U726" i="1" s="1"/>
  <c r="T728" i="1"/>
  <c r="U728" i="1" s="1"/>
  <c r="T730" i="1"/>
  <c r="U730" i="1" s="1"/>
  <c r="T732" i="1"/>
  <c r="U732" i="1" s="1"/>
  <c r="T734" i="1"/>
  <c r="U734" i="1" s="1"/>
  <c r="T736" i="1"/>
  <c r="U736" i="1" s="1"/>
  <c r="T738" i="1"/>
  <c r="U738" i="1" s="1"/>
  <c r="T740" i="1"/>
  <c r="U740" i="1" s="1"/>
  <c r="T742" i="1"/>
  <c r="U742" i="1" s="1"/>
  <c r="T744" i="1"/>
  <c r="U744" i="1" s="1"/>
  <c r="T746" i="1"/>
  <c r="U746" i="1" s="1"/>
  <c r="T748" i="1"/>
  <c r="U748" i="1" s="1"/>
  <c r="T750" i="1"/>
  <c r="U750" i="1" s="1"/>
  <c r="T752" i="1"/>
  <c r="U752" i="1" s="1"/>
  <c r="T754" i="1"/>
  <c r="U754" i="1" s="1"/>
  <c r="T172" i="1"/>
  <c r="U172" i="1" s="1"/>
  <c r="T171" i="1"/>
  <c r="U171" i="1" s="1"/>
  <c r="T170" i="1"/>
  <c r="U170" i="1" s="1"/>
  <c r="T169" i="1"/>
  <c r="U169" i="1" s="1"/>
  <c r="T168" i="1"/>
  <c r="U168" i="1" s="1"/>
  <c r="T167" i="1"/>
  <c r="U167" i="1" s="1"/>
  <c r="T166" i="1"/>
  <c r="U166" i="1" s="1"/>
  <c r="T165" i="1"/>
  <c r="U165" i="1" s="1"/>
  <c r="T164" i="1"/>
  <c r="U164" i="1" s="1"/>
  <c r="O4" i="1"/>
  <c r="P4" i="1" s="1"/>
  <c r="H8" i="2" l="1"/>
  <c r="C8" i="2"/>
  <c r="G7" i="2"/>
  <c r="F7" i="2"/>
  <c r="E7" i="2"/>
  <c r="D7" i="2"/>
  <c r="C7" i="2"/>
  <c r="G6" i="2"/>
  <c r="F6" i="2"/>
  <c r="E6" i="2"/>
  <c r="D6" i="2"/>
  <c r="C6" i="2"/>
  <c r="G5" i="2"/>
  <c r="F5" i="2"/>
  <c r="E5" i="2"/>
  <c r="D5" i="2"/>
  <c r="C5" i="2"/>
  <c r="H6" i="2" l="1"/>
  <c r="H7" i="2"/>
  <c r="D9" i="2"/>
  <c r="F9" i="2"/>
  <c r="C9" i="2"/>
  <c r="E9" i="2"/>
  <c r="G9" i="2"/>
  <c r="H5" i="2"/>
  <c r="P754" i="1"/>
  <c r="P753" i="1"/>
  <c r="P752" i="1"/>
  <c r="P751" i="1"/>
  <c r="P750" i="1"/>
  <c r="P749" i="1"/>
  <c r="P747" i="1"/>
  <c r="P746" i="1"/>
  <c r="P745" i="1"/>
  <c r="P744" i="1"/>
  <c r="P741" i="1"/>
  <c r="P740" i="1"/>
  <c r="P739" i="1"/>
  <c r="P738" i="1"/>
  <c r="P735" i="1"/>
  <c r="P730" i="1"/>
  <c r="P729" i="1"/>
  <c r="P728" i="1"/>
  <c r="P727" i="1"/>
  <c r="P726" i="1"/>
  <c r="P720" i="1"/>
  <c r="P719" i="1"/>
  <c r="P718" i="1"/>
  <c r="P711" i="1"/>
  <c r="P709" i="1"/>
  <c r="P708" i="1"/>
  <c r="P706" i="1"/>
  <c r="P704" i="1"/>
  <c r="P703" i="1"/>
  <c r="P702" i="1"/>
  <c r="P701" i="1"/>
  <c r="P700" i="1"/>
  <c r="P699" i="1"/>
  <c r="P698" i="1"/>
  <c r="P697" i="1"/>
  <c r="P696" i="1"/>
  <c r="P695" i="1"/>
  <c r="P694" i="1"/>
  <c r="P693" i="1"/>
  <c r="P692" i="1"/>
  <c r="P691" i="1"/>
  <c r="P690" i="1"/>
  <c r="P689" i="1"/>
  <c r="P688" i="1"/>
  <c r="P687" i="1"/>
  <c r="P686" i="1"/>
  <c r="P685" i="1"/>
  <c r="P684" i="1"/>
  <c r="P683" i="1"/>
  <c r="P682" i="1"/>
  <c r="P681" i="1"/>
  <c r="P680" i="1"/>
  <c r="P679" i="1"/>
  <c r="P678" i="1"/>
  <c r="P677" i="1"/>
  <c r="P676" i="1"/>
  <c r="P675" i="1"/>
  <c r="P674" i="1"/>
  <c r="P673" i="1"/>
  <c r="P672" i="1"/>
  <c r="P671" i="1"/>
  <c r="P670" i="1"/>
  <c r="P669" i="1"/>
  <c r="P668" i="1"/>
  <c r="P667" i="1"/>
  <c r="P666" i="1"/>
  <c r="P665" i="1"/>
  <c r="P664" i="1"/>
  <c r="P663" i="1"/>
  <c r="P662" i="1"/>
  <c r="P661" i="1"/>
  <c r="P660" i="1"/>
  <c r="P659" i="1"/>
  <c r="P658" i="1"/>
  <c r="P657" i="1"/>
  <c r="P656" i="1"/>
  <c r="P655" i="1"/>
  <c r="P654" i="1"/>
  <c r="P653" i="1"/>
  <c r="P652" i="1"/>
  <c r="P651" i="1"/>
  <c r="P650" i="1"/>
  <c r="P649" i="1"/>
  <c r="P648" i="1"/>
  <c r="P647" i="1"/>
  <c r="P646" i="1"/>
  <c r="P645" i="1"/>
  <c r="P644" i="1"/>
  <c r="P643" i="1"/>
  <c r="P642" i="1"/>
  <c r="P641" i="1"/>
  <c r="P640" i="1"/>
  <c r="P639" i="1"/>
  <c r="P638" i="1"/>
  <c r="P637" i="1"/>
  <c r="P636" i="1"/>
  <c r="P635" i="1"/>
  <c r="P634" i="1"/>
  <c r="P633" i="1"/>
  <c r="P632" i="1"/>
  <c r="P631" i="1"/>
  <c r="P630" i="1"/>
  <c r="P629" i="1"/>
  <c r="P628" i="1"/>
  <c r="P627" i="1"/>
  <c r="P626" i="1"/>
  <c r="P625" i="1"/>
  <c r="P624" i="1"/>
  <c r="P623" i="1"/>
  <c r="P622" i="1"/>
  <c r="P621" i="1"/>
  <c r="P620" i="1"/>
  <c r="P619" i="1"/>
  <c r="P618" i="1"/>
  <c r="P617" i="1"/>
  <c r="P616" i="1"/>
  <c r="P615" i="1"/>
  <c r="P614" i="1"/>
  <c r="P613" i="1"/>
  <c r="P612" i="1"/>
  <c r="P611" i="1"/>
  <c r="P610" i="1"/>
  <c r="P609" i="1"/>
  <c r="P608" i="1"/>
  <c r="P607" i="1"/>
  <c r="P606" i="1"/>
  <c r="P605" i="1"/>
  <c r="P604" i="1"/>
  <c r="P603" i="1"/>
  <c r="P602" i="1"/>
  <c r="P601" i="1"/>
  <c r="P600" i="1"/>
  <c r="P599" i="1"/>
  <c r="P598" i="1"/>
  <c r="P597" i="1"/>
  <c r="P596" i="1"/>
  <c r="P595" i="1"/>
  <c r="P594" i="1"/>
  <c r="P593" i="1"/>
  <c r="P592" i="1"/>
  <c r="P591" i="1"/>
  <c r="P590" i="1"/>
  <c r="P589" i="1"/>
  <c r="P588" i="1"/>
  <c r="P587" i="1"/>
  <c r="P586" i="1"/>
  <c r="P585" i="1"/>
  <c r="P584" i="1"/>
  <c r="P583" i="1"/>
  <c r="P582" i="1"/>
  <c r="P581" i="1"/>
  <c r="P580" i="1"/>
  <c r="P579" i="1"/>
  <c r="P578" i="1"/>
  <c r="P577" i="1"/>
  <c r="P576" i="1"/>
  <c r="P575" i="1"/>
  <c r="P574" i="1"/>
  <c r="P573" i="1"/>
  <c r="P572" i="1"/>
  <c r="P571" i="1"/>
  <c r="P570" i="1"/>
  <c r="P569" i="1"/>
  <c r="P568" i="1"/>
  <c r="P567" i="1"/>
  <c r="P566" i="1"/>
  <c r="P565" i="1"/>
  <c r="P564" i="1"/>
  <c r="P563" i="1"/>
  <c r="P562" i="1"/>
  <c r="P561" i="1"/>
  <c r="P556" i="1"/>
  <c r="P555" i="1"/>
  <c r="P554" i="1"/>
  <c r="P553" i="1"/>
  <c r="P552" i="1"/>
  <c r="P551" i="1"/>
  <c r="P550" i="1"/>
  <c r="P549" i="1"/>
  <c r="P548" i="1"/>
  <c r="P547" i="1"/>
  <c r="P546" i="1"/>
  <c r="P545" i="1"/>
  <c r="P544" i="1"/>
  <c r="P543" i="1"/>
  <c r="P542" i="1"/>
  <c r="P541" i="1"/>
  <c r="P540" i="1"/>
  <c r="P539" i="1"/>
  <c r="P538" i="1"/>
  <c r="P537" i="1"/>
  <c r="P536" i="1"/>
  <c r="P535" i="1"/>
  <c r="P534" i="1"/>
  <c r="P533" i="1"/>
  <c r="P532" i="1"/>
  <c r="P531" i="1"/>
  <c r="P530" i="1"/>
  <c r="P529" i="1"/>
  <c r="P528" i="1"/>
  <c r="P527" i="1"/>
  <c r="P526" i="1"/>
  <c r="P525" i="1"/>
  <c r="P524" i="1"/>
  <c r="P523" i="1"/>
  <c r="P522" i="1"/>
  <c r="P521" i="1"/>
  <c r="P520" i="1"/>
  <c r="P519" i="1"/>
  <c r="P518" i="1"/>
  <c r="P517" i="1"/>
  <c r="P516" i="1"/>
  <c r="P515" i="1"/>
  <c r="P514" i="1"/>
  <c r="P511" i="1"/>
  <c r="P510" i="1"/>
  <c r="P509" i="1"/>
  <c r="P508" i="1"/>
  <c r="P507" i="1"/>
  <c r="P506" i="1"/>
  <c r="P505" i="1"/>
  <c r="P504" i="1"/>
  <c r="P503" i="1"/>
  <c r="P502" i="1"/>
  <c r="P501" i="1"/>
  <c r="P500" i="1"/>
  <c r="P499" i="1"/>
  <c r="P498" i="1"/>
  <c r="P493" i="1"/>
  <c r="P486" i="1"/>
  <c r="P482" i="1"/>
  <c r="P481" i="1"/>
  <c r="P480" i="1"/>
  <c r="P478" i="1"/>
  <c r="P477" i="1"/>
  <c r="P476" i="1"/>
  <c r="P474" i="1"/>
  <c r="P472" i="1"/>
  <c r="P471" i="1"/>
  <c r="P470" i="1"/>
  <c r="P469" i="1"/>
  <c r="P468" i="1"/>
  <c r="P467" i="1"/>
  <c r="P466" i="1"/>
  <c r="P465" i="1"/>
  <c r="P464" i="1"/>
  <c r="P460" i="1"/>
  <c r="P459" i="1"/>
  <c r="P458" i="1"/>
  <c r="P457" i="1"/>
  <c r="P456" i="1"/>
  <c r="P455" i="1"/>
  <c r="P453" i="1"/>
  <c r="P452" i="1"/>
  <c r="P450" i="1"/>
  <c r="P442" i="1"/>
  <c r="P440" i="1"/>
  <c r="P439" i="1"/>
  <c r="P436" i="1"/>
  <c r="P435" i="1"/>
  <c r="P434" i="1"/>
  <c r="P430" i="1"/>
  <c r="P428" i="1"/>
  <c r="P427" i="1"/>
  <c r="P424" i="1"/>
  <c r="P421" i="1"/>
  <c r="P420" i="1"/>
  <c r="P419" i="1"/>
  <c r="P418" i="1"/>
  <c r="P417" i="1"/>
  <c r="P416" i="1"/>
  <c r="P415" i="1"/>
  <c r="P414" i="1"/>
  <c r="P413" i="1"/>
  <c r="P412" i="1"/>
  <c r="P411" i="1"/>
  <c r="P410" i="1"/>
  <c r="P409" i="1"/>
  <c r="P408" i="1"/>
  <c r="P407" i="1"/>
  <c r="P406" i="1"/>
  <c r="P405" i="1"/>
  <c r="P404" i="1"/>
  <c r="P403" i="1"/>
  <c r="P402" i="1"/>
  <c r="P401" i="1"/>
  <c r="P400" i="1"/>
  <c r="P399" i="1"/>
  <c r="P398" i="1"/>
  <c r="P397" i="1"/>
  <c r="P396" i="1"/>
  <c r="P395" i="1"/>
  <c r="P394" i="1"/>
  <c r="P393" i="1"/>
  <c r="P392" i="1"/>
  <c r="P391" i="1"/>
  <c r="P390" i="1"/>
  <c r="P389" i="1"/>
  <c r="P388" i="1"/>
  <c r="P387" i="1"/>
  <c r="P386" i="1"/>
  <c r="P385" i="1"/>
  <c r="P384" i="1"/>
  <c r="P383" i="1"/>
  <c r="P382" i="1"/>
  <c r="P381" i="1"/>
  <c r="P380" i="1"/>
  <c r="P379" i="1"/>
  <c r="P378" i="1"/>
  <c r="P377" i="1"/>
  <c r="P376" i="1"/>
  <c r="P375" i="1"/>
  <c r="P374" i="1"/>
  <c r="P373" i="1"/>
  <c r="P372" i="1"/>
  <c r="P371" i="1"/>
  <c r="P370" i="1"/>
  <c r="P369" i="1"/>
  <c r="P368" i="1"/>
  <c r="P367" i="1"/>
  <c r="P366" i="1"/>
  <c r="P365" i="1"/>
  <c r="P364" i="1"/>
  <c r="P363" i="1"/>
  <c r="P362" i="1"/>
  <c r="P361" i="1"/>
  <c r="P360" i="1"/>
  <c r="P359" i="1"/>
  <c r="P358" i="1"/>
  <c r="P357" i="1"/>
  <c r="P356" i="1"/>
  <c r="P355" i="1"/>
  <c r="P354" i="1"/>
  <c r="P353" i="1"/>
  <c r="P352" i="1"/>
  <c r="P351" i="1"/>
  <c r="P350" i="1"/>
  <c r="P349" i="1"/>
  <c r="P348" i="1"/>
  <c r="P347" i="1"/>
  <c r="P346" i="1"/>
  <c r="P345" i="1"/>
  <c r="P344" i="1"/>
  <c r="P343" i="1"/>
  <c r="P342" i="1"/>
  <c r="P341" i="1"/>
  <c r="P340" i="1"/>
  <c r="P339" i="1"/>
  <c r="P338" i="1"/>
  <c r="P337" i="1"/>
  <c r="P336" i="1"/>
  <c r="P335" i="1"/>
  <c r="P334" i="1"/>
  <c r="P333" i="1"/>
  <c r="P332" i="1"/>
  <c r="P331" i="1"/>
  <c r="P330" i="1"/>
  <c r="P329" i="1"/>
  <c r="P328" i="1"/>
  <c r="P327" i="1"/>
  <c r="P326" i="1"/>
  <c r="P325" i="1"/>
  <c r="P324" i="1"/>
  <c r="P323" i="1"/>
  <c r="P322" i="1"/>
  <c r="P321" i="1"/>
  <c r="P320" i="1"/>
  <c r="P319" i="1"/>
  <c r="P318" i="1"/>
  <c r="P317" i="1"/>
  <c r="P316" i="1"/>
  <c r="P315" i="1"/>
  <c r="P314" i="1"/>
  <c r="P313" i="1"/>
  <c r="P312" i="1"/>
  <c r="P311" i="1"/>
  <c r="P310" i="1"/>
  <c r="P309" i="1"/>
  <c r="P308" i="1"/>
  <c r="P307" i="1"/>
  <c r="P306" i="1"/>
  <c r="P305" i="1"/>
  <c r="P304" i="1"/>
  <c r="P303" i="1"/>
  <c r="P302" i="1"/>
  <c r="P301" i="1"/>
  <c r="P300" i="1"/>
  <c r="P299" i="1"/>
  <c r="P298" i="1"/>
  <c r="P297" i="1"/>
  <c r="P296" i="1"/>
  <c r="P295" i="1"/>
  <c r="P294" i="1"/>
  <c r="P293" i="1"/>
  <c r="P292" i="1"/>
  <c r="P291" i="1"/>
  <c r="P290" i="1"/>
  <c r="P289" i="1"/>
  <c r="P288" i="1"/>
  <c r="P287" i="1"/>
  <c r="P286" i="1"/>
  <c r="P285" i="1"/>
  <c r="P284" i="1"/>
  <c r="P283" i="1"/>
  <c r="P282" i="1"/>
  <c r="P281" i="1"/>
  <c r="P280" i="1"/>
  <c r="P279" i="1"/>
  <c r="P278" i="1"/>
  <c r="P277" i="1"/>
  <c r="P276" i="1"/>
  <c r="P275" i="1"/>
  <c r="P274" i="1"/>
  <c r="P273" i="1"/>
  <c r="P272" i="1"/>
  <c r="P271" i="1"/>
  <c r="P270" i="1"/>
  <c r="P269" i="1"/>
  <c r="P268" i="1"/>
  <c r="P267" i="1"/>
  <c r="P266" i="1"/>
  <c r="P265" i="1"/>
  <c r="P264" i="1"/>
  <c r="P263" i="1"/>
  <c r="P262" i="1"/>
  <c r="P261" i="1"/>
  <c r="P260" i="1"/>
  <c r="P259" i="1"/>
  <c r="P258" i="1"/>
  <c r="P257" i="1"/>
  <c r="P256" i="1"/>
  <c r="P255" i="1"/>
  <c r="P254" i="1"/>
  <c r="P253" i="1"/>
  <c r="P252" i="1"/>
  <c r="P251" i="1"/>
  <c r="P250" i="1"/>
  <c r="P249" i="1"/>
  <c r="P248" i="1"/>
  <c r="P247" i="1"/>
  <c r="P245" i="1"/>
  <c r="P244" i="1"/>
  <c r="P243" i="1"/>
  <c r="P242" i="1"/>
  <c r="P241" i="1"/>
  <c r="P240" i="1"/>
  <c r="P239" i="1"/>
  <c r="P238" i="1"/>
  <c r="P237" i="1"/>
  <c r="P236" i="1"/>
  <c r="P235" i="1"/>
  <c r="P234" i="1"/>
  <c r="P233" i="1"/>
  <c r="P232" i="1"/>
  <c r="P231" i="1"/>
  <c r="P230" i="1"/>
  <c r="P221" i="1"/>
  <c r="P220" i="1"/>
  <c r="P219" i="1"/>
  <c r="P213" i="1"/>
  <c r="P210" i="1"/>
  <c r="P209" i="1"/>
  <c r="P207" i="1"/>
  <c r="P197" i="1"/>
  <c r="P196" i="1"/>
  <c r="P195" i="1"/>
  <c r="P194" i="1"/>
  <c r="P193" i="1"/>
  <c r="P189" i="1"/>
  <c r="P188" i="1"/>
  <c r="P183" i="1"/>
  <c r="P178" i="1"/>
  <c r="P175" i="1"/>
  <c r="P174" i="1"/>
  <c r="P163" i="1"/>
  <c r="P161" i="1"/>
  <c r="P160" i="1"/>
  <c r="P159" i="1"/>
  <c r="P158" i="1"/>
  <c r="P157" i="1"/>
  <c r="P156" i="1"/>
  <c r="P155" i="1"/>
  <c r="P154" i="1"/>
  <c r="P153" i="1"/>
  <c r="P152" i="1"/>
  <c r="P151" i="1"/>
  <c r="P150" i="1"/>
  <c r="P149" i="1"/>
  <c r="P148" i="1"/>
  <c r="P147" i="1"/>
  <c r="P146" i="1"/>
  <c r="P145" i="1"/>
  <c r="P144" i="1"/>
  <c r="P143" i="1"/>
  <c r="P142" i="1"/>
  <c r="P141" i="1"/>
  <c r="P140" i="1"/>
  <c r="P139" i="1"/>
  <c r="P138" i="1"/>
  <c r="P137" i="1"/>
  <c r="P136" i="1"/>
  <c r="P135" i="1"/>
  <c r="P134" i="1"/>
  <c r="P133" i="1"/>
  <c r="P132" i="1"/>
  <c r="P131" i="1"/>
  <c r="P130" i="1"/>
  <c r="P129" i="1"/>
  <c r="P128" i="1"/>
  <c r="P127" i="1"/>
  <c r="P126" i="1"/>
  <c r="P125" i="1"/>
  <c r="P124" i="1"/>
  <c r="P123" i="1"/>
  <c r="P122" i="1"/>
  <c r="P121" i="1"/>
  <c r="P120" i="1"/>
  <c r="P119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748" i="1"/>
  <c r="P743" i="1"/>
  <c r="P742" i="1"/>
  <c r="P737" i="1"/>
  <c r="P736" i="1"/>
  <c r="P734" i="1"/>
  <c r="P733" i="1"/>
  <c r="P732" i="1"/>
  <c r="P731" i="1"/>
  <c r="P725" i="1"/>
  <c r="P724" i="1"/>
  <c r="P723" i="1"/>
  <c r="P722" i="1"/>
  <c r="P721" i="1"/>
  <c r="P717" i="1"/>
  <c r="P716" i="1"/>
  <c r="P715" i="1"/>
  <c r="P714" i="1"/>
  <c r="P713" i="1"/>
  <c r="P712" i="1"/>
  <c r="P707" i="1"/>
  <c r="P705" i="1"/>
  <c r="P560" i="1"/>
  <c r="P559" i="1"/>
  <c r="P558" i="1"/>
  <c r="P557" i="1"/>
  <c r="P513" i="1"/>
  <c r="P512" i="1"/>
  <c r="P497" i="1"/>
  <c r="P496" i="1"/>
  <c r="P495" i="1"/>
  <c r="P494" i="1"/>
  <c r="P492" i="1"/>
  <c r="P491" i="1"/>
  <c r="P490" i="1"/>
  <c r="P489" i="1"/>
  <c r="P488" i="1"/>
  <c r="P487" i="1"/>
  <c r="P485" i="1"/>
  <c r="P484" i="1"/>
  <c r="P483" i="1"/>
  <c r="P479" i="1"/>
  <c r="P475" i="1"/>
  <c r="P473" i="1"/>
  <c r="P463" i="1"/>
  <c r="P462" i="1"/>
  <c r="P461" i="1"/>
  <c r="P454" i="1"/>
  <c r="P451" i="1"/>
  <c r="P449" i="1"/>
  <c r="P448" i="1"/>
  <c r="P447" i="1"/>
  <c r="P446" i="1"/>
  <c r="P445" i="1"/>
  <c r="P444" i="1"/>
  <c r="P443" i="1"/>
  <c r="P441" i="1"/>
  <c r="P438" i="1"/>
  <c r="P437" i="1"/>
  <c r="P433" i="1"/>
  <c r="P432" i="1"/>
  <c r="P431" i="1"/>
  <c r="P429" i="1"/>
  <c r="P426" i="1"/>
  <c r="P423" i="1"/>
  <c r="P422" i="1"/>
  <c r="P246" i="1"/>
  <c r="P229" i="1"/>
  <c r="P228" i="1"/>
  <c r="P227" i="1"/>
  <c r="P226" i="1"/>
  <c r="P225" i="1"/>
  <c r="P224" i="1"/>
  <c r="P223" i="1"/>
  <c r="P222" i="1"/>
  <c r="P218" i="1"/>
  <c r="P217" i="1"/>
  <c r="P216" i="1"/>
  <c r="P215" i="1"/>
  <c r="P214" i="1"/>
  <c r="P212" i="1"/>
  <c r="P211" i="1"/>
  <c r="P208" i="1"/>
  <c r="P206" i="1"/>
  <c r="P205" i="1"/>
  <c r="P204" i="1"/>
  <c r="P203" i="1"/>
  <c r="P202" i="1"/>
  <c r="P201" i="1"/>
  <c r="P200" i="1"/>
  <c r="P199" i="1"/>
  <c r="P198" i="1"/>
  <c r="P192" i="1"/>
  <c r="P191" i="1"/>
  <c r="P190" i="1"/>
  <c r="P187" i="1"/>
  <c r="P186" i="1"/>
  <c r="P185" i="1"/>
  <c r="P184" i="1"/>
  <c r="P182" i="1"/>
  <c r="P181" i="1"/>
  <c r="P180" i="1"/>
  <c r="P179" i="1"/>
  <c r="P177" i="1"/>
  <c r="P176" i="1"/>
  <c r="P173" i="1"/>
  <c r="P162" i="1"/>
  <c r="H9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  <author>柿澤　隆一</author>
  </authors>
  <commentList>
    <comment ref="G1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赤字は非表示項目</t>
        </r>
      </text>
    </comment>
    <comment ref="H168" authorId="1" shapeId="0" xr:uid="{7F770791-01B3-4498-9B7B-B5D99BB1CE8D}">
      <text>
        <r>
          <rPr>
            <b/>
            <sz val="9"/>
            <color indexed="81"/>
            <rFont val="MS P ゴシック"/>
            <family val="3"/>
            <charset val="128"/>
          </rPr>
          <t>一部更新</t>
        </r>
      </text>
    </comment>
    <comment ref="H198" authorId="1" shapeId="0" xr:uid="{9126ACA4-5C9C-4E05-BBBE-89D66C525322}">
      <text>
        <r>
          <rPr>
            <b/>
            <sz val="9"/>
            <color indexed="81"/>
            <rFont val="MS P ゴシック"/>
            <family val="3"/>
            <charset val="128"/>
          </rPr>
          <t>11-28 更新</t>
        </r>
      </text>
    </comment>
    <comment ref="H206" authorId="1" shapeId="0" xr:uid="{6030AD15-91E7-490C-8493-9D4B3BC6146F}">
      <text>
        <r>
          <rPr>
            <b/>
            <sz val="9"/>
            <color indexed="81"/>
            <rFont val="MS P ゴシック"/>
            <family val="3"/>
            <charset val="128"/>
          </rPr>
          <t>11-77 更新</t>
        </r>
      </text>
    </comment>
    <comment ref="H208" authorId="1" shapeId="0" xr:uid="{4916FB0F-9133-4FD7-A3AE-A0CED2C78E19}">
      <text>
        <r>
          <rPr>
            <b/>
            <sz val="9"/>
            <color indexed="81"/>
            <rFont val="MS P ゴシック"/>
            <family val="3"/>
            <charset val="128"/>
          </rPr>
          <t>11-－ 更新</t>
        </r>
      </text>
    </comment>
    <comment ref="H210" authorId="1" shapeId="0" xr:uid="{18DD0773-C51E-42FA-A3CF-88514B2D22A6}">
      <text>
        <r>
          <rPr>
            <b/>
            <sz val="9"/>
            <color indexed="81"/>
            <rFont val="MS P ゴシック"/>
            <family val="3"/>
            <charset val="128"/>
          </rPr>
          <t>11-79 更新</t>
        </r>
      </text>
    </comment>
    <comment ref="H211" authorId="1" shapeId="0" xr:uid="{F5B438FB-1079-4FDD-A575-99C216AE6396}">
      <text>
        <r>
          <rPr>
            <b/>
            <sz val="9"/>
            <color indexed="81"/>
            <rFont val="MS P ゴシック"/>
            <family val="3"/>
            <charset val="128"/>
          </rPr>
          <t>11-122 更新</t>
        </r>
      </text>
    </comment>
    <comment ref="H215" authorId="1" shapeId="0" xr:uid="{154F7DD9-AFD4-4590-9971-FA3118F79294}">
      <text>
        <r>
          <rPr>
            <b/>
            <sz val="9"/>
            <color indexed="81"/>
            <rFont val="MS P ゴシック"/>
            <family val="3"/>
            <charset val="128"/>
          </rPr>
          <t>11-125 更新</t>
        </r>
      </text>
    </comment>
    <comment ref="H242" authorId="0" shapeId="0" xr:uid="{00000000-0006-0000-0200-000004000000}">
      <text>
        <r>
          <rPr>
            <b/>
            <sz val="9"/>
            <color indexed="81"/>
            <rFont val="MS P ゴシック"/>
            <family val="3"/>
            <charset val="128"/>
          </rPr>
          <t>21-2 更新</t>
        </r>
      </text>
    </comment>
    <comment ref="H259" authorId="0" shapeId="0" xr:uid="{00000000-0006-0000-0200-000003000000}">
      <text>
        <r>
          <rPr>
            <b/>
            <sz val="9"/>
            <color indexed="81"/>
            <rFont val="MS P ゴシック"/>
            <family val="3"/>
            <charset val="128"/>
          </rPr>
          <t>25-14 更新</t>
        </r>
      </text>
    </comment>
    <comment ref="H266" authorId="1" shapeId="0" xr:uid="{394EF78F-23E1-4814-9EA2-4FBD90C72A31}">
      <text>
        <r>
          <rPr>
            <b/>
            <sz val="9"/>
            <color indexed="81"/>
            <rFont val="MS P ゴシック"/>
            <family val="3"/>
            <charset val="128"/>
          </rPr>
          <t>26-8 更新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  <author>柿澤　隆一</author>
  </authors>
  <commentList>
    <comment ref="G1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赤字は非表示項目</t>
        </r>
      </text>
    </comment>
    <comment ref="N164" authorId="0" shapeId="0" xr:uid="{00000000-0006-0000-0500-000006000000}">
      <text>
        <r>
          <rPr>
            <b/>
            <sz val="9"/>
            <color indexed="81"/>
            <rFont val="MS P ゴシック"/>
            <family val="3"/>
            <charset val="128"/>
          </rPr>
          <t>仕様書10月① 購入</t>
        </r>
      </text>
    </comment>
    <comment ref="N165" authorId="0" shapeId="0" xr:uid="{00000000-0006-0000-0500-000007000000}">
      <text>
        <r>
          <rPr>
            <b/>
            <sz val="9"/>
            <color indexed="81"/>
            <rFont val="MS P ゴシック"/>
            <family val="3"/>
            <charset val="128"/>
          </rPr>
          <t>仕様書10月① 購入</t>
        </r>
      </text>
    </comment>
    <comment ref="H171" authorId="1" shapeId="0" xr:uid="{BEACE760-0746-496F-A9F8-758A801F70D2}">
      <text>
        <r>
          <rPr>
            <b/>
            <sz val="9"/>
            <color indexed="81"/>
            <rFont val="MS P ゴシック"/>
            <family val="3"/>
            <charset val="128"/>
          </rPr>
          <t>11-97　更新</t>
        </r>
      </text>
    </comment>
    <comment ref="H185" authorId="1" shapeId="0" xr:uid="{651DFF8D-C1A7-46D5-B0FA-4B75D3847816}">
      <text>
        <r>
          <rPr>
            <b/>
            <sz val="9"/>
            <color indexed="81"/>
            <rFont val="MS P ゴシック"/>
            <family val="3"/>
            <charset val="128"/>
          </rPr>
          <t>11-132 更新</t>
        </r>
      </text>
    </comment>
    <comment ref="H193" authorId="0" shapeId="0" xr:uid="{1A2515A6-B59C-4667-8479-5BE4C2AE6A04}">
      <text>
        <r>
          <rPr>
            <b/>
            <sz val="9"/>
            <color indexed="81"/>
            <rFont val="MS P ゴシック"/>
            <family val="3"/>
            <charset val="128"/>
          </rPr>
          <t>11-129 更新</t>
        </r>
      </text>
    </comment>
    <comment ref="N193" authorId="0" shapeId="0" xr:uid="{049658AD-4A7E-4DC0-8C5E-73A2239B4E58}">
      <text>
        <r>
          <rPr>
            <b/>
            <sz val="9"/>
            <color indexed="81"/>
            <rFont val="MS P ゴシック"/>
            <family val="3"/>
            <charset val="128"/>
          </rPr>
          <t>仕様書10月① 購入</t>
        </r>
      </text>
    </comment>
    <comment ref="H198" authorId="1" shapeId="0" xr:uid="{92DCC4F2-F6F2-45D9-9B03-37599990DD16}">
      <text>
        <r>
          <rPr>
            <b/>
            <sz val="9"/>
            <color indexed="81"/>
            <rFont val="MS P ゴシック"/>
            <family val="3"/>
            <charset val="128"/>
          </rPr>
          <t>11-　更新</t>
        </r>
      </text>
    </comment>
    <comment ref="H199" authorId="0" shapeId="0" xr:uid="{2DB9998B-2C3C-4D98-8EFA-F577DA4624B9}">
      <text>
        <r>
          <rPr>
            <b/>
            <sz val="9"/>
            <color indexed="81"/>
            <rFont val="MS P ゴシック"/>
            <family val="3"/>
            <charset val="128"/>
          </rPr>
          <t>11-135 更新</t>
        </r>
      </text>
    </comment>
    <comment ref="N199" authorId="0" shapeId="0" xr:uid="{2F9A29A7-07D2-4D61-B07A-1CDBC971D4E8}">
      <text>
        <r>
          <rPr>
            <b/>
            <sz val="9"/>
            <color indexed="81"/>
            <rFont val="MS P ゴシック"/>
            <family val="3"/>
            <charset val="128"/>
          </rPr>
          <t>仕様書11月 購入</t>
        </r>
      </text>
    </comment>
    <comment ref="H200" authorId="0" shapeId="0" xr:uid="{00000000-0006-0000-0500-000002000000}">
      <text>
        <r>
          <rPr>
            <b/>
            <sz val="9"/>
            <color indexed="81"/>
            <rFont val="MS P ゴシック"/>
            <family val="3"/>
            <charset val="128"/>
          </rPr>
          <t>11-177 更新</t>
        </r>
      </text>
    </comment>
    <comment ref="N200" authorId="0" shapeId="0" xr:uid="{00000000-0006-0000-0500-000003000000}">
      <text>
        <r>
          <rPr>
            <b/>
            <sz val="9"/>
            <color indexed="81"/>
            <rFont val="MS P ゴシック"/>
            <family val="3"/>
            <charset val="128"/>
          </rPr>
          <t>仕様書10月①購入</t>
        </r>
      </text>
    </comment>
    <comment ref="H201" authorId="0" shapeId="0" xr:uid="{00000000-0006-0000-0500-000004000000}">
      <text>
        <r>
          <rPr>
            <b/>
            <sz val="9"/>
            <color indexed="81"/>
            <rFont val="MS P ゴシック"/>
            <family val="3"/>
            <charset val="128"/>
          </rPr>
          <t>11-178　更新</t>
        </r>
      </text>
    </comment>
    <comment ref="N201" authorId="0" shapeId="0" xr:uid="{00000000-0006-0000-0500-000005000000}">
      <text>
        <r>
          <rPr>
            <b/>
            <sz val="9"/>
            <color indexed="81"/>
            <rFont val="MS P ゴシック"/>
            <family val="3"/>
            <charset val="128"/>
          </rPr>
          <t>仕様書10月① 購入</t>
        </r>
      </text>
    </comment>
    <comment ref="N205" authorId="1" shapeId="0" xr:uid="{7809BF4C-78F6-49AC-A807-6D00C4C46439}">
      <text>
        <r>
          <rPr>
            <b/>
            <sz val="9"/>
            <color indexed="81"/>
            <rFont val="MS P ゴシック"/>
            <family val="3"/>
            <charset val="128"/>
          </rPr>
          <t>仕様書 12月</t>
        </r>
      </text>
    </comment>
    <comment ref="F224" authorId="1" shapeId="0" xr:uid="{37920333-502F-425C-88AB-A327C970C3AD}">
      <text>
        <r>
          <rPr>
            <b/>
            <sz val="9"/>
            <color indexed="81"/>
            <rFont val="MS P ゴシック"/>
            <family val="3"/>
            <charset val="128"/>
          </rPr>
          <t>2023/12/28 mailにて確認
固定資産台帳にあり、
備品台帳に無かったため、
翠ヶ丘で確認してもらったところ
現物があったため、
備品台帳に登録する</t>
        </r>
      </text>
    </comment>
    <comment ref="H227" authorId="0" shapeId="0" xr:uid="{00000000-0006-0000-0500-00000B000000}">
      <text>
        <r>
          <rPr>
            <b/>
            <sz val="9"/>
            <color indexed="81"/>
            <rFont val="MS P ゴシック"/>
            <family val="3"/>
            <charset val="128"/>
          </rPr>
          <t>25-－ 更新</t>
        </r>
      </text>
    </comment>
    <comment ref="N227" authorId="0" shapeId="0" xr:uid="{00000000-0006-0000-0500-00000C000000}">
      <text>
        <r>
          <rPr>
            <b/>
            <sz val="9"/>
            <color indexed="81"/>
            <rFont val="MS P ゴシック"/>
            <family val="3"/>
            <charset val="128"/>
          </rPr>
          <t>仕様書10月② 購入</t>
        </r>
      </text>
    </comment>
    <comment ref="N228" authorId="0" shapeId="0" xr:uid="{00000000-0006-0000-0500-000008000000}">
      <text>
        <r>
          <rPr>
            <b/>
            <sz val="9"/>
            <color indexed="81"/>
            <rFont val="MS P ゴシック"/>
            <family val="3"/>
            <charset val="128"/>
          </rPr>
          <t>仕様書11月① 購入</t>
        </r>
      </text>
    </comment>
    <comment ref="N229" authorId="0" shapeId="0" xr:uid="{00000000-0006-0000-0500-000009000000}">
      <text>
        <r>
          <rPr>
            <b/>
            <sz val="9"/>
            <color indexed="81"/>
            <rFont val="MS P ゴシック"/>
            <family val="3"/>
            <charset val="128"/>
          </rPr>
          <t>仕様書11月① 購入</t>
        </r>
      </text>
    </comment>
    <comment ref="N230" authorId="0" shapeId="0" xr:uid="{00000000-0006-0000-0500-00000A000000}">
      <text>
        <r>
          <rPr>
            <b/>
            <sz val="9"/>
            <color indexed="81"/>
            <rFont val="MS P ゴシック"/>
            <family val="3"/>
            <charset val="128"/>
          </rPr>
          <t>仕様書11月① 購入</t>
        </r>
      </text>
    </comment>
  </commentList>
</comments>
</file>

<file path=xl/sharedStrings.xml><?xml version="1.0" encoding="utf-8"?>
<sst xmlns="http://schemas.openxmlformats.org/spreadsheetml/2006/main" count="20987" uniqueCount="1354">
  <si>
    <t>細分類</t>
    <rPh sb="0" eb="3">
      <t>サイブンルイ</t>
    </rPh>
    <phoneticPr fontId="4"/>
  </si>
  <si>
    <t>細分類名称</t>
    <rPh sb="0" eb="3">
      <t>サイブンルイ</t>
    </rPh>
    <rPh sb="3" eb="5">
      <t>メイショウ</t>
    </rPh>
    <phoneticPr fontId="4"/>
  </si>
  <si>
    <t>品名</t>
    <rPh sb="0" eb="2">
      <t>ヒンメイ</t>
    </rPh>
    <phoneticPr fontId="4"/>
  </si>
  <si>
    <t>台帳番号</t>
    <rPh sb="0" eb="2">
      <t>ダイチョウ</t>
    </rPh>
    <rPh sb="2" eb="4">
      <t>バンゴウ</t>
    </rPh>
    <phoneticPr fontId="4"/>
  </si>
  <si>
    <t>規格</t>
    <rPh sb="0" eb="2">
      <t>キカク</t>
    </rPh>
    <phoneticPr fontId="4"/>
  </si>
  <si>
    <t>金額</t>
    <rPh sb="0" eb="2">
      <t>キンガク</t>
    </rPh>
    <phoneticPr fontId="4"/>
  </si>
  <si>
    <t>取得</t>
    <rPh sb="0" eb="2">
      <t>シュトク</t>
    </rPh>
    <phoneticPr fontId="4"/>
  </si>
  <si>
    <t>除却</t>
    <rPh sb="0" eb="2">
      <t>ジョキャク</t>
    </rPh>
    <phoneticPr fontId="4"/>
  </si>
  <si>
    <t>更新</t>
    <rPh sb="0" eb="2">
      <t>コウシン</t>
    </rPh>
    <phoneticPr fontId="4"/>
  </si>
  <si>
    <t>設置場所</t>
  </si>
  <si>
    <t>備考</t>
    <rPh sb="0" eb="2">
      <t>ビコウ</t>
    </rPh>
    <phoneticPr fontId="4"/>
  </si>
  <si>
    <t>年月日</t>
    <rPh sb="0" eb="3">
      <t>ネンガッピ</t>
    </rPh>
    <phoneticPr fontId="4"/>
  </si>
  <si>
    <t>事由</t>
    <rPh sb="0" eb="2">
      <t>ジユウ</t>
    </rPh>
    <phoneticPr fontId="4"/>
  </si>
  <si>
    <t>有無</t>
    <rPh sb="0" eb="2">
      <t>ウム</t>
    </rPh>
    <phoneticPr fontId="4"/>
  </si>
  <si>
    <t>場所</t>
    <rPh sb="0" eb="2">
      <t>バショ</t>
    </rPh>
    <phoneticPr fontId="4"/>
  </si>
  <si>
    <t>別冊</t>
    <rPh sb="0" eb="2">
      <t>ベッサツ</t>
    </rPh>
    <phoneticPr fontId="4"/>
  </si>
  <si>
    <t>机類</t>
    <rPh sb="0" eb="1">
      <t>ツクエ</t>
    </rPh>
    <rPh sb="1" eb="2">
      <t>ルイ</t>
    </rPh>
    <phoneticPr fontId="2"/>
  </si>
  <si>
    <t>事務室</t>
    <rPh sb="0" eb="3">
      <t>ジムシツ</t>
    </rPh>
    <phoneticPr fontId="4"/>
  </si>
  <si>
    <t>会議机</t>
    <rPh sb="0" eb="2">
      <t>カイギ</t>
    </rPh>
    <rPh sb="2" eb="3">
      <t>ツクエ</t>
    </rPh>
    <phoneticPr fontId="2"/>
  </si>
  <si>
    <t>ﾎｳﾄｸ FXL11</t>
  </si>
  <si>
    <t>汚泥処理棟監視室</t>
    <rPh sb="0" eb="2">
      <t>オデイ</t>
    </rPh>
    <rPh sb="2" eb="4">
      <t>ショリ</t>
    </rPh>
    <rPh sb="4" eb="5">
      <t>トウ</t>
    </rPh>
    <rPh sb="5" eb="8">
      <t>カンシシツ</t>
    </rPh>
    <phoneticPr fontId="4"/>
  </si>
  <si>
    <t>汚泥処理棟作業員控室</t>
    <rPh sb="0" eb="2">
      <t>オデイ</t>
    </rPh>
    <rPh sb="2" eb="4">
      <t>ショリ</t>
    </rPh>
    <rPh sb="4" eb="5">
      <t>トウ</t>
    </rPh>
    <rPh sb="5" eb="8">
      <t>サギョウイン</t>
    </rPh>
    <rPh sb="8" eb="10">
      <t>ヒカエシツ</t>
    </rPh>
    <phoneticPr fontId="4"/>
  </si>
  <si>
    <t>小会議室</t>
    <rPh sb="0" eb="4">
      <t>ショウカイギシツ</t>
    </rPh>
    <phoneticPr fontId="4"/>
  </si>
  <si>
    <t>ﾎｳﾄｸ FXL13幕板付</t>
    <rPh sb="10" eb="12">
      <t>マクイタ</t>
    </rPh>
    <rPh sb="12" eb="13">
      <t>ツ</t>
    </rPh>
    <phoneticPr fontId="2"/>
  </si>
  <si>
    <t>水質試験室</t>
    <rPh sb="0" eb="2">
      <t>スイシツ</t>
    </rPh>
    <rPh sb="2" eb="4">
      <t>シケン</t>
    </rPh>
    <rPh sb="4" eb="5">
      <t>シツ</t>
    </rPh>
    <phoneticPr fontId="4"/>
  </si>
  <si>
    <t>大会議室</t>
    <rPh sb="0" eb="1">
      <t>ダイ</t>
    </rPh>
    <rPh sb="1" eb="4">
      <t>カイギシツ</t>
    </rPh>
    <phoneticPr fontId="4"/>
  </si>
  <si>
    <t>中央監視室</t>
    <rPh sb="0" eb="2">
      <t>チュウオウ</t>
    </rPh>
    <rPh sb="2" eb="5">
      <t>カンシシツ</t>
    </rPh>
    <phoneticPr fontId="4"/>
  </si>
  <si>
    <t>会議用テーブル</t>
    <rPh sb="0" eb="3">
      <t>カイギヨウ</t>
    </rPh>
    <phoneticPr fontId="2"/>
  </si>
  <si>
    <t>片袖机</t>
    <rPh sb="0" eb="2">
      <t>カタソデ</t>
    </rPh>
    <rPh sb="2" eb="3">
      <t>ツクエ</t>
    </rPh>
    <phoneticPr fontId="2"/>
  </si>
  <si>
    <t>ｳﾁﾀﾞ 368-6107</t>
  </si>
  <si>
    <t>ｳﾁﾀﾞ HD-107-3</t>
  </si>
  <si>
    <t>教卓</t>
    <rPh sb="0" eb="2">
      <t>キョウタク</t>
    </rPh>
    <phoneticPr fontId="2"/>
  </si>
  <si>
    <t>ﾎｳﾄｸ 木製教卓2型</t>
    <rPh sb="5" eb="7">
      <t>モクセイ</t>
    </rPh>
    <rPh sb="7" eb="9">
      <t>キョウタク</t>
    </rPh>
    <rPh sb="10" eb="11">
      <t>カタ</t>
    </rPh>
    <phoneticPr fontId="2"/>
  </si>
  <si>
    <t>大会議室</t>
    <rPh sb="0" eb="4">
      <t>ダイカイギシツ</t>
    </rPh>
    <phoneticPr fontId="4"/>
  </si>
  <si>
    <t>テーブル</t>
  </si>
  <si>
    <t>ﾐｰﾃｨﾝｸﾞﾃｰﾌﾞﾙ ｳﾁﾀﾞ 327-3126</t>
  </si>
  <si>
    <t>管理棟２Ｆ廊下</t>
    <rPh sb="0" eb="3">
      <t>カンリトウ</t>
    </rPh>
    <rPh sb="5" eb="7">
      <t>ロウカ</t>
    </rPh>
    <phoneticPr fontId="4"/>
  </si>
  <si>
    <t>ﾎｳﾄｸ ｽﾀｯﾌﾃｰﾌﾞﾙ</t>
  </si>
  <si>
    <t>作業員控室</t>
    <rPh sb="0" eb="3">
      <t>サギョウイン</t>
    </rPh>
    <rPh sb="3" eb="5">
      <t>ヒカエシツ</t>
    </rPh>
    <phoneticPr fontId="4"/>
  </si>
  <si>
    <t>長机</t>
    <rPh sb="0" eb="1">
      <t>ナガ</t>
    </rPh>
    <rPh sb="1" eb="2">
      <t>ツクエ</t>
    </rPh>
    <phoneticPr fontId="2"/>
  </si>
  <si>
    <t>折りたたみﾃｰﾌﾞﾙ ﾎｳﾄｸNVﾄﾚﾆｱ BT251</t>
    <rPh sb="0" eb="1">
      <t>オ</t>
    </rPh>
    <phoneticPr fontId="2"/>
  </si>
  <si>
    <t>玄関</t>
    <rPh sb="0" eb="2">
      <t>ゲンカン</t>
    </rPh>
    <phoneticPr fontId="4"/>
  </si>
  <si>
    <t>熱交換器棟</t>
    <rPh sb="0" eb="1">
      <t>ネツ</t>
    </rPh>
    <rPh sb="1" eb="4">
      <t>コウカンキ</t>
    </rPh>
    <rPh sb="4" eb="5">
      <t>ムネ</t>
    </rPh>
    <phoneticPr fontId="4"/>
  </si>
  <si>
    <t>両袖机(課長・補佐用)</t>
    <rPh sb="0" eb="2">
      <t>リョウソデ</t>
    </rPh>
    <rPh sb="2" eb="3">
      <t>ツクエ</t>
    </rPh>
    <rPh sb="4" eb="6">
      <t>カチョウ</t>
    </rPh>
    <rPh sb="7" eb="9">
      <t>ホサ</t>
    </rPh>
    <rPh sb="9" eb="10">
      <t>ヨウ</t>
    </rPh>
    <phoneticPr fontId="2"/>
  </si>
  <si>
    <t>ウチダ368-5148</t>
    <phoneticPr fontId="4"/>
  </si>
  <si>
    <t>脇机</t>
    <rPh sb="0" eb="1">
      <t>ワキ</t>
    </rPh>
    <rPh sb="1" eb="2">
      <t>ツクエ</t>
    </rPh>
    <phoneticPr fontId="2"/>
  </si>
  <si>
    <t>ｳﾁﾀﾞ 368-6044</t>
  </si>
  <si>
    <t>いす類</t>
    <rPh sb="2" eb="3">
      <t>ルイ</t>
    </rPh>
    <phoneticPr fontId="2"/>
  </si>
  <si>
    <t>椅子(課長・補佐用)</t>
    <rPh sb="0" eb="2">
      <t>イス</t>
    </rPh>
    <rPh sb="3" eb="5">
      <t>カチョウ</t>
    </rPh>
    <rPh sb="6" eb="8">
      <t>ホサ</t>
    </rPh>
    <rPh sb="8" eb="9">
      <t>ヨウ</t>
    </rPh>
    <phoneticPr fontId="2"/>
  </si>
  <si>
    <t>ｵｶﾑﾗCX45GR-FM26</t>
  </si>
  <si>
    <t>応接いす</t>
    <rPh sb="0" eb="2">
      <t>オウセツ</t>
    </rPh>
    <phoneticPr fontId="2"/>
  </si>
  <si>
    <t>角いす</t>
    <rPh sb="0" eb="1">
      <t>カク</t>
    </rPh>
    <phoneticPr fontId="2"/>
  </si>
  <si>
    <t>ﾎｳﾄｸ ｱｸｾﾙ DS61</t>
  </si>
  <si>
    <t>　</t>
    <phoneticPr fontId="4"/>
  </si>
  <si>
    <t>小会議室</t>
    <rPh sb="0" eb="1">
      <t>ショウ</t>
    </rPh>
    <rPh sb="1" eb="3">
      <t>カイギ</t>
    </rPh>
    <rPh sb="3" eb="4">
      <t>シツ</t>
    </rPh>
    <phoneticPr fontId="4"/>
  </si>
  <si>
    <t>小会議室</t>
    <rPh sb="0" eb="1">
      <t>ショウ</t>
    </rPh>
    <phoneticPr fontId="4"/>
  </si>
  <si>
    <t>その他いす類</t>
    <rPh sb="2" eb="3">
      <t>タ</t>
    </rPh>
    <rPh sb="5" eb="6">
      <t>ルイ</t>
    </rPh>
    <phoneticPr fontId="2"/>
  </si>
  <si>
    <t>OAﾁｪｱｰ SNC-088H</t>
  </si>
  <si>
    <t>作業用ﾁｪｱ ﾄﾗｽｺ PW-600S</t>
    <rPh sb="0" eb="3">
      <t>サギョウヨウ</t>
    </rPh>
    <phoneticPr fontId="2"/>
  </si>
  <si>
    <t>作業用ﾁｪｱ ﾄﾗｽｺ L60GC</t>
    <rPh sb="0" eb="3">
      <t>サギョウヨウ</t>
    </rPh>
    <phoneticPr fontId="2"/>
  </si>
  <si>
    <t>対薬張り地ｽﾂｰﾙ ｵｶﾑﾗ L7G/ZA-P585</t>
    <rPh sb="0" eb="1">
      <t>タイ</t>
    </rPh>
    <rPh sb="1" eb="2">
      <t>ヤク</t>
    </rPh>
    <rPh sb="2" eb="3">
      <t>ハ</t>
    </rPh>
    <rPh sb="4" eb="5">
      <t>チ</t>
    </rPh>
    <phoneticPr fontId="2"/>
  </si>
  <si>
    <t>肘付いす</t>
    <rPh sb="0" eb="1">
      <t>ヒジ</t>
    </rPh>
    <rPh sb="1" eb="2">
      <t>ツキ</t>
    </rPh>
    <phoneticPr fontId="2"/>
  </si>
  <si>
    <t>ｵｶﾑﾗ CX45GRFM26</t>
  </si>
  <si>
    <t>ｳﾁﾀﾞ JF-120</t>
  </si>
  <si>
    <t>丸いす</t>
    <rPh sb="0" eb="1">
      <t>マル</t>
    </rPh>
    <phoneticPr fontId="2"/>
  </si>
  <si>
    <t>ﾎｳﾄｸ G9173２</t>
    <phoneticPr fontId="4"/>
  </si>
  <si>
    <t>管理棟３Ｆ</t>
    <rPh sb="0" eb="3">
      <t>カンリトウ</t>
    </rPh>
    <phoneticPr fontId="4"/>
  </si>
  <si>
    <t>ﾎｳﾄｸ G91732</t>
  </si>
  <si>
    <t>棚及び箱類</t>
    <rPh sb="0" eb="1">
      <t>タナ</t>
    </rPh>
    <rPh sb="1" eb="2">
      <t>オヨ</t>
    </rPh>
    <rPh sb="3" eb="4">
      <t>ハコ</t>
    </rPh>
    <rPh sb="4" eb="5">
      <t>ルイ</t>
    </rPh>
    <phoneticPr fontId="2"/>
  </si>
  <si>
    <t>下足箱</t>
    <rPh sb="0" eb="2">
      <t>ゲソク</t>
    </rPh>
    <rPh sb="2" eb="3">
      <t>バコ</t>
    </rPh>
    <phoneticPr fontId="2"/>
  </si>
  <si>
    <t>ｼｭｰｽﾞﾎﾞｯｸｽ ﾎｳﾄｸ 24人長靴用</t>
    <rPh sb="17" eb="19">
      <t>ナガグツ</t>
    </rPh>
    <rPh sb="19" eb="20">
      <t>ヨウ</t>
    </rPh>
    <phoneticPr fontId="2"/>
  </si>
  <si>
    <t>整理棚</t>
    <rPh sb="0" eb="2">
      <t>セイリ</t>
    </rPh>
    <rPh sb="2" eb="3">
      <t>タナ</t>
    </rPh>
    <phoneticPr fontId="2"/>
  </si>
  <si>
    <t>ｽﾁｰﾙ棚 ｻｶｴ 6段用</t>
    <rPh sb="4" eb="5">
      <t>タナ</t>
    </rPh>
    <rPh sb="11" eb="12">
      <t>ダン</t>
    </rPh>
    <rPh sb="12" eb="13">
      <t>ヨウ</t>
    </rPh>
    <phoneticPr fontId="2"/>
  </si>
  <si>
    <t>空調機室</t>
    <rPh sb="0" eb="2">
      <t>クウチョウ</t>
    </rPh>
    <rPh sb="2" eb="3">
      <t>キ</t>
    </rPh>
    <rPh sb="3" eb="4">
      <t>シツ</t>
    </rPh>
    <phoneticPr fontId="4"/>
  </si>
  <si>
    <t>書棚 ｳﾁﾀﾞ 379-2700</t>
    <rPh sb="0" eb="2">
      <t>ショダナ</t>
    </rPh>
    <phoneticPr fontId="2"/>
  </si>
  <si>
    <t>ﾏｯﾌﾟｹｰｽ(ﾍﾞｰｽ付) ｳﾁﾀﾞ 874-7000 A0判</t>
    <rPh sb="12" eb="13">
      <t>ツキ</t>
    </rPh>
    <rPh sb="31" eb="32">
      <t>ハン</t>
    </rPh>
    <phoneticPr fontId="2"/>
  </si>
  <si>
    <t>ｵﾌﾟﾝ書庫 ｲﾄｰｷ HTM-219LLS</t>
    <rPh sb="4" eb="6">
      <t>ショコ</t>
    </rPh>
    <phoneticPr fontId="2"/>
  </si>
  <si>
    <t>熱交換器棟１Ｆ</t>
    <rPh sb="0" eb="1">
      <t>ネツ</t>
    </rPh>
    <rPh sb="1" eb="4">
      <t>コウカンキ</t>
    </rPh>
    <rPh sb="4" eb="5">
      <t>ムネ</t>
    </rPh>
    <phoneticPr fontId="4"/>
  </si>
  <si>
    <t>ｽﾗｲﾄﾞｵｰﾌﾟﾝ書庫 一式 ｲﾄｰｷ HTAE-213MM</t>
    <rPh sb="10" eb="12">
      <t>ショコ</t>
    </rPh>
    <rPh sb="13" eb="15">
      <t>イッシキ</t>
    </rPh>
    <phoneticPr fontId="2"/>
  </si>
  <si>
    <t>熱交換器棟２Ｆ電気室</t>
    <rPh sb="0" eb="1">
      <t>ネツ</t>
    </rPh>
    <rPh sb="1" eb="4">
      <t>コウカンキ</t>
    </rPh>
    <rPh sb="4" eb="5">
      <t>ムネ</t>
    </rPh>
    <rPh sb="7" eb="10">
      <t>デンキシツ</t>
    </rPh>
    <phoneticPr fontId="4"/>
  </si>
  <si>
    <t>冷蔵庫</t>
    <rPh sb="0" eb="3">
      <t>レイゾウコ</t>
    </rPh>
    <phoneticPr fontId="2"/>
  </si>
  <si>
    <t>ロッカー</t>
  </si>
  <si>
    <t>ｳﾁﾀﾞ 379-2800</t>
  </si>
  <si>
    <t>台類</t>
    <rPh sb="0" eb="1">
      <t>ダイ</t>
    </rPh>
    <rPh sb="1" eb="2">
      <t>ルイ</t>
    </rPh>
    <phoneticPr fontId="2"/>
  </si>
  <si>
    <t>作業台</t>
    <rPh sb="0" eb="3">
      <t>サギョウダイ</t>
    </rPh>
    <phoneticPr fontId="2"/>
  </si>
  <si>
    <t>ｷｬﾋﾞﾈｯﾄ付 ﾀﾞｲｼﾝ工業</t>
    <rPh sb="7" eb="8">
      <t>ツキ</t>
    </rPh>
    <rPh sb="14" eb="16">
      <t>コウギョウ</t>
    </rPh>
    <phoneticPr fontId="2"/>
  </si>
  <si>
    <t>倉庫</t>
    <rPh sb="0" eb="2">
      <t>ソウコ</t>
    </rPh>
    <phoneticPr fontId="4"/>
  </si>
  <si>
    <t>事務用機器類</t>
    <rPh sb="0" eb="3">
      <t>ジムヨウ</t>
    </rPh>
    <rPh sb="3" eb="6">
      <t>キキルイ</t>
    </rPh>
    <phoneticPr fontId="2"/>
  </si>
  <si>
    <t>パソコン</t>
  </si>
  <si>
    <t>NEC PC-MK31MBZCE</t>
  </si>
  <si>
    <t>水質試験機器</t>
    <rPh sb="0" eb="2">
      <t>スイシツ</t>
    </rPh>
    <rPh sb="2" eb="4">
      <t>シケン</t>
    </rPh>
    <phoneticPr fontId="2"/>
  </si>
  <si>
    <t>遠心分離器</t>
    <rPh sb="0" eb="2">
      <t>エンシン</t>
    </rPh>
    <rPh sb="2" eb="4">
      <t>ブンリ</t>
    </rPh>
    <rPh sb="4" eb="5">
      <t>キ</t>
    </rPh>
    <phoneticPr fontId="2"/>
  </si>
  <si>
    <t>乾熱滅菌器</t>
    <rPh sb="0" eb="1">
      <t>カン</t>
    </rPh>
    <rPh sb="1" eb="2">
      <t>ネツ</t>
    </rPh>
    <rPh sb="2" eb="4">
      <t>メッキン</t>
    </rPh>
    <rPh sb="4" eb="5">
      <t>キ</t>
    </rPh>
    <phoneticPr fontId="2"/>
  </si>
  <si>
    <t>東京理化 NDS-520</t>
    <rPh sb="0" eb="2">
      <t>トウキョウ</t>
    </rPh>
    <rPh sb="2" eb="4">
      <t>リカ</t>
    </rPh>
    <phoneticPr fontId="2"/>
  </si>
  <si>
    <t>器具乾燥器</t>
    <rPh sb="0" eb="2">
      <t>キグ</t>
    </rPh>
    <rPh sb="2" eb="4">
      <t>カンソウ</t>
    </rPh>
    <rPh sb="4" eb="5">
      <t>キ</t>
    </rPh>
    <phoneticPr fontId="2"/>
  </si>
  <si>
    <t>ﾔﾏﾄ科学DG-82</t>
    <rPh sb="3" eb="5">
      <t>カガク</t>
    </rPh>
    <phoneticPr fontId="2"/>
  </si>
  <si>
    <t>携帯型水質測定器O2/DO計ｾｯﾄ</t>
    <rPh sb="0" eb="3">
      <t>ケイタイガタ</t>
    </rPh>
    <rPh sb="3" eb="5">
      <t>スイシツ</t>
    </rPh>
    <rPh sb="5" eb="7">
      <t>ソクテイ</t>
    </rPh>
    <rPh sb="7" eb="8">
      <t>キ</t>
    </rPh>
    <rPh sb="13" eb="14">
      <t>ケイ</t>
    </rPh>
    <phoneticPr fontId="2"/>
  </si>
  <si>
    <t>柴田科学(株)POT-100Mｾｯﾄ</t>
    <rPh sb="0" eb="2">
      <t>シバタ</t>
    </rPh>
    <rPh sb="2" eb="4">
      <t>カガク</t>
    </rPh>
    <rPh sb="5" eb="6">
      <t>カブ</t>
    </rPh>
    <phoneticPr fontId="2"/>
  </si>
  <si>
    <t>有</t>
    <rPh sb="0" eb="1">
      <t>ア</t>
    </rPh>
    <phoneticPr fontId="4"/>
  </si>
  <si>
    <t>携帯用汚泥濃度計</t>
    <rPh sb="0" eb="3">
      <t>ケイタイヨウ</t>
    </rPh>
    <rPh sb="3" eb="5">
      <t>オデイ</t>
    </rPh>
    <rPh sb="5" eb="7">
      <t>ノウド</t>
    </rPh>
    <rPh sb="7" eb="8">
      <t>ケイ</t>
    </rPh>
    <phoneticPr fontId="2"/>
  </si>
  <si>
    <t>ｾﾝﾄﾗﾙ科学ML-54</t>
    <rPh sb="5" eb="7">
      <t>カガク</t>
    </rPh>
    <phoneticPr fontId="2"/>
  </si>
  <si>
    <t>汚泥処理棟</t>
    <rPh sb="0" eb="2">
      <t>オデイ</t>
    </rPh>
    <rPh sb="2" eb="4">
      <t>ショリ</t>
    </rPh>
    <rPh sb="4" eb="5">
      <t>トウ</t>
    </rPh>
    <phoneticPr fontId="4"/>
  </si>
  <si>
    <t>高圧蒸気滅菌器</t>
    <rPh sb="0" eb="2">
      <t>コウアツ</t>
    </rPh>
    <rPh sb="2" eb="4">
      <t>ジョウキ</t>
    </rPh>
    <rPh sb="4" eb="6">
      <t>メッキン</t>
    </rPh>
    <rPh sb="6" eb="7">
      <t>キ</t>
    </rPh>
    <phoneticPr fontId="2"/>
  </si>
  <si>
    <t>東京理化MAC-601</t>
    <rPh sb="0" eb="2">
      <t>トウキョウ</t>
    </rPh>
    <rPh sb="2" eb="4">
      <t>リカ</t>
    </rPh>
    <phoneticPr fontId="2"/>
  </si>
  <si>
    <t>恒温振とう器</t>
    <rPh sb="0" eb="2">
      <t>コウオン</t>
    </rPh>
    <rPh sb="2" eb="3">
      <t>シン</t>
    </rPh>
    <rPh sb="5" eb="6">
      <t>キ</t>
    </rPh>
    <phoneticPr fontId="2"/>
  </si>
  <si>
    <t>ﾀｲﾃｯｸTS-4N</t>
  </si>
  <si>
    <t>残留塩素計</t>
    <rPh sb="0" eb="2">
      <t>ザンリュウ</t>
    </rPh>
    <rPh sb="2" eb="4">
      <t>エンソ</t>
    </rPh>
    <rPh sb="4" eb="5">
      <t>ケイ</t>
    </rPh>
    <phoneticPr fontId="2"/>
  </si>
  <si>
    <t>ｾﾝﾄﾗﾙ科学L2C-5,VC55</t>
    <rPh sb="5" eb="7">
      <t>カガク</t>
    </rPh>
    <phoneticPr fontId="2"/>
  </si>
  <si>
    <t>無</t>
    <rPh sb="0" eb="1">
      <t>ム</t>
    </rPh>
    <phoneticPr fontId="4"/>
  </si>
  <si>
    <t>シアン蒸留装置</t>
    <rPh sb="3" eb="5">
      <t>ジョウリュウ</t>
    </rPh>
    <rPh sb="5" eb="7">
      <t>ソウチ</t>
    </rPh>
    <phoneticPr fontId="2"/>
  </si>
  <si>
    <t>宮本理研工業AF-86DF</t>
    <rPh sb="0" eb="1">
      <t>ミヤ</t>
    </rPh>
    <rPh sb="1" eb="2">
      <t>モト</t>
    </rPh>
    <rPh sb="2" eb="4">
      <t>リケン</t>
    </rPh>
    <rPh sb="4" eb="6">
      <t>コウギョウ</t>
    </rPh>
    <phoneticPr fontId="2"/>
  </si>
  <si>
    <t>自動採水器</t>
    <rPh sb="0" eb="2">
      <t>ジドウ</t>
    </rPh>
    <rPh sb="2" eb="4">
      <t>サイスイ</t>
    </rPh>
    <rPh sb="4" eb="5">
      <t>キ</t>
    </rPh>
    <phoneticPr fontId="2"/>
  </si>
  <si>
    <t>(株)ｾﾝｺﾑHACH AS950</t>
    <rPh sb="1" eb="2">
      <t>カブ</t>
    </rPh>
    <phoneticPr fontId="2"/>
  </si>
  <si>
    <t>純水製造装置</t>
    <rPh sb="0" eb="2">
      <t>ジュンスイ</t>
    </rPh>
    <rPh sb="2" eb="4">
      <t>セイゾウ</t>
    </rPh>
    <rPh sb="4" eb="6">
      <t>ソウチ</t>
    </rPh>
    <phoneticPr fontId="2"/>
  </si>
  <si>
    <t>ﾔﾏﾄ科学WG511</t>
    <rPh sb="3" eb="5">
      <t>カガク</t>
    </rPh>
    <phoneticPr fontId="2"/>
  </si>
  <si>
    <t>振動計</t>
    <rPh sb="0" eb="2">
      <t>シンドウ</t>
    </rPh>
    <rPh sb="2" eb="3">
      <t>ケイ</t>
    </rPh>
    <phoneticPr fontId="2"/>
  </si>
  <si>
    <t>ﾘｵﾝ(株)VM-82A</t>
    <rPh sb="4" eb="5">
      <t>カブ</t>
    </rPh>
    <phoneticPr fontId="2"/>
  </si>
  <si>
    <t>水銀測定装置</t>
    <rPh sb="0" eb="2">
      <t>スイギン</t>
    </rPh>
    <rPh sb="2" eb="4">
      <t>ソクテイ</t>
    </rPh>
    <rPh sb="4" eb="6">
      <t>ソウチ</t>
    </rPh>
    <phoneticPr fontId="2"/>
  </si>
  <si>
    <t>京都電子工業(株)MD-700A</t>
    <rPh sb="0" eb="2">
      <t>キョウト</t>
    </rPh>
    <rPh sb="2" eb="4">
      <t>デンシ</t>
    </rPh>
    <rPh sb="4" eb="6">
      <t>コウギョウ</t>
    </rPh>
    <rPh sb="7" eb="8">
      <t>カブ</t>
    </rPh>
    <phoneticPr fontId="2"/>
  </si>
  <si>
    <t>計測類及び試験機器類</t>
    <rPh sb="0" eb="2">
      <t>ケイソク</t>
    </rPh>
    <rPh sb="2" eb="3">
      <t>ルイ</t>
    </rPh>
    <rPh sb="3" eb="4">
      <t>オヨ</t>
    </rPh>
    <rPh sb="5" eb="7">
      <t>シケン</t>
    </rPh>
    <rPh sb="7" eb="10">
      <t>キキルイ</t>
    </rPh>
    <phoneticPr fontId="2"/>
  </si>
  <si>
    <t>水質試験機器</t>
    <rPh sb="0" eb="2">
      <t>スイシツ</t>
    </rPh>
    <rPh sb="2" eb="4">
      <t>シケン</t>
    </rPh>
    <rPh sb="4" eb="6">
      <t>キキ</t>
    </rPh>
    <phoneticPr fontId="2"/>
  </si>
  <si>
    <t>赤外線水分計 ｹｯﾄ科学 FD-600</t>
    <rPh sb="0" eb="3">
      <t>セキガイセン</t>
    </rPh>
    <rPh sb="3" eb="5">
      <t>スイブン</t>
    </rPh>
    <rPh sb="5" eb="6">
      <t>ケイ</t>
    </rPh>
    <rPh sb="10" eb="12">
      <t>カガク</t>
    </rPh>
    <phoneticPr fontId="2"/>
  </si>
  <si>
    <t>汚泥処理棟２Ｆ</t>
    <rPh sb="0" eb="5">
      <t>オデイショリトウ</t>
    </rPh>
    <phoneticPr fontId="4"/>
  </si>
  <si>
    <t>加熱乾燥式水分計 (株)ｴｰ･ｱﾝﾄﾞ･ﾃﾞｨ製 MF-50</t>
    <rPh sb="0" eb="2">
      <t>カネツ</t>
    </rPh>
    <rPh sb="2" eb="4">
      <t>カンソウ</t>
    </rPh>
    <rPh sb="4" eb="5">
      <t>シキ</t>
    </rPh>
    <rPh sb="5" eb="7">
      <t>スイブン</t>
    </rPh>
    <rPh sb="7" eb="8">
      <t>ケイ</t>
    </rPh>
    <rPh sb="9" eb="12">
      <t>カブ</t>
    </rPh>
    <rPh sb="23" eb="24">
      <t>セイ</t>
    </rPh>
    <phoneticPr fontId="2"/>
  </si>
  <si>
    <t>赤外線水分計 ｹｯﾄ科学 FD-610</t>
    <rPh sb="0" eb="3">
      <t>セキガイセン</t>
    </rPh>
    <rPh sb="3" eb="5">
      <t>スイブン</t>
    </rPh>
    <rPh sb="5" eb="6">
      <t>ケイ</t>
    </rPh>
    <rPh sb="10" eb="12">
      <t>カガク</t>
    </rPh>
    <phoneticPr fontId="2"/>
  </si>
  <si>
    <t>PH･ORP測定器 電気化学計器 HPH-110</t>
    <rPh sb="6" eb="9">
      <t>ソクテイキ</t>
    </rPh>
    <rPh sb="10" eb="12">
      <t>デンキ</t>
    </rPh>
    <rPh sb="12" eb="14">
      <t>カガク</t>
    </rPh>
    <rPh sb="14" eb="16">
      <t>ケイキ</t>
    </rPh>
    <phoneticPr fontId="2"/>
  </si>
  <si>
    <t>ﾏﾝﾄﾙﾋｰﾀｰ 大科電気 EUR/3-6</t>
    <rPh sb="9" eb="10">
      <t>オオ</t>
    </rPh>
    <rPh sb="10" eb="11">
      <t>シナ</t>
    </rPh>
    <rPh sb="11" eb="13">
      <t>デンキ</t>
    </rPh>
    <phoneticPr fontId="2"/>
  </si>
  <si>
    <t>恒温振とう器 宮本理研 MW-4R</t>
    <rPh sb="0" eb="2">
      <t>コウオン</t>
    </rPh>
    <rPh sb="2" eb="3">
      <t>フ</t>
    </rPh>
    <rPh sb="5" eb="6">
      <t>キ</t>
    </rPh>
    <rPh sb="7" eb="9">
      <t>ミヤモト</t>
    </rPh>
    <rPh sb="9" eb="11">
      <t>リケン</t>
    </rPh>
    <phoneticPr fontId="2"/>
  </si>
  <si>
    <t>上皿天秤 ｻﾞﾙﾄﾘｳｽ LC-820</t>
    <rPh sb="0" eb="2">
      <t>ウワザラ</t>
    </rPh>
    <rPh sb="2" eb="4">
      <t>テンビン</t>
    </rPh>
    <phoneticPr fontId="2"/>
  </si>
  <si>
    <t>超音波ﾋﾟﾍﾟｯﾄ洗浄器 ﾔﾏﾄ科学 ﾌﾞﾛﾝｿﾆｯｸ 42HJ</t>
    <rPh sb="0" eb="3">
      <t>チョウオンパ</t>
    </rPh>
    <rPh sb="9" eb="10">
      <t>ウツワ</t>
    </rPh>
    <rPh sb="10" eb="11">
      <t>　</t>
    </rPh>
    <rPh sb="16" eb="17">
      <t>　</t>
    </rPh>
    <phoneticPr fontId="2"/>
  </si>
  <si>
    <t>ｽﾃﾝﾚｽ製流し台 700×700×200</t>
    <rPh sb="5" eb="6">
      <t>セイ</t>
    </rPh>
    <rPh sb="6" eb="7">
      <t>ナガ</t>
    </rPh>
    <rPh sb="8" eb="9">
      <t>ダイ</t>
    </rPh>
    <phoneticPr fontId="2"/>
  </si>
  <si>
    <t>ｱﾙｺﾞﾝｶﾞｽﾎﾞﾝﾍﾞ固定架台 双方切換2連式</t>
    <rPh sb="13" eb="15">
      <t>コテイ</t>
    </rPh>
    <rPh sb="15" eb="17">
      <t>カダイ</t>
    </rPh>
    <rPh sb="18" eb="20">
      <t>ソウホウ</t>
    </rPh>
    <rPh sb="20" eb="21">
      <t>シキ</t>
    </rPh>
    <phoneticPr fontId="2"/>
  </si>
  <si>
    <t>　</t>
    <phoneticPr fontId="4"/>
  </si>
  <si>
    <t>ｶﾞﾗｽ器具乾燥棚</t>
    <rPh sb="4" eb="6">
      <t>キグ</t>
    </rPh>
    <rPh sb="6" eb="8">
      <t>カンソウ</t>
    </rPh>
    <rPh sb="8" eb="9">
      <t>タナ</t>
    </rPh>
    <phoneticPr fontId="2"/>
  </si>
  <si>
    <t>乾燥棚</t>
    <rPh sb="0" eb="2">
      <t>カンソウ</t>
    </rPh>
    <rPh sb="2" eb="3">
      <t>タナ</t>
    </rPh>
    <phoneticPr fontId="2"/>
  </si>
  <si>
    <t>ｳｫｰﾀｰﾊﾞｽ GA-265</t>
  </si>
  <si>
    <t>冷蔵ｼｮｰｹｰｽ RC-M15C</t>
    <rPh sb="0" eb="2">
      <t>レイゾウ</t>
    </rPh>
    <phoneticPr fontId="2"/>
  </si>
  <si>
    <t>ｳｫｰﾀｰﾊﾞｽ TBMZIZAA 2列 12個掛</t>
    <rPh sb="19" eb="20">
      <t>レツ</t>
    </rPh>
    <rPh sb="23" eb="24">
      <t>コ</t>
    </rPh>
    <rPh sb="24" eb="25">
      <t>カ</t>
    </rPh>
    <phoneticPr fontId="2"/>
  </si>
  <si>
    <t>定温恒温乾燥器 東京理科 NDO-500W</t>
    <rPh sb="0" eb="2">
      <t>テイオン</t>
    </rPh>
    <rPh sb="2" eb="4">
      <t>コウオン</t>
    </rPh>
    <rPh sb="4" eb="7">
      <t>カンソウキ</t>
    </rPh>
    <rPh sb="8" eb="10">
      <t>トウキョウ</t>
    </rPh>
    <rPh sb="10" eb="12">
      <t>リカ</t>
    </rPh>
    <phoneticPr fontId="2"/>
  </si>
  <si>
    <t>ﾎｯﾄﾌﾟﾚｰﾄ ｱﾄﾞﾊﾞﾝﾃｯｸ HTP452AA</t>
  </si>
  <si>
    <t>PH計 堀場製作所 F-71</t>
    <rPh sb="2" eb="3">
      <t>ケイ</t>
    </rPh>
    <rPh sb="4" eb="6">
      <t>ホリバ</t>
    </rPh>
    <rPh sb="6" eb="9">
      <t>セイサクショ</t>
    </rPh>
    <phoneticPr fontId="2"/>
  </si>
  <si>
    <t>DOﾒｰﾀｰ YSI 5100</t>
    <phoneticPr fontId="2"/>
  </si>
  <si>
    <t>DO電極 YSI 5100</t>
    <rPh sb="2" eb="4">
      <t>デンキョク</t>
    </rPh>
    <phoneticPr fontId="4"/>
  </si>
  <si>
    <t>ﾃﾞｼﾞﾀﾙ放射温度計 ｹｰｽ付 3004</t>
    <rPh sb="6" eb="8">
      <t>ホウシャ</t>
    </rPh>
    <rPh sb="8" eb="11">
      <t>オンドケイ</t>
    </rPh>
    <rPh sb="15" eb="16">
      <t>ツキ</t>
    </rPh>
    <phoneticPr fontId="2"/>
  </si>
  <si>
    <t>水分計</t>
    <rPh sb="0" eb="2">
      <t>スイブン</t>
    </rPh>
    <rPh sb="2" eb="3">
      <t>ケイ</t>
    </rPh>
    <phoneticPr fontId="2"/>
  </si>
  <si>
    <t>(株)ｹｯﾄ科学研究所FD-660</t>
    <rPh sb="1" eb="2">
      <t>カブ</t>
    </rPh>
    <rPh sb="6" eb="8">
      <t>カガク</t>
    </rPh>
    <rPh sb="8" eb="10">
      <t>ケンキュウ</t>
    </rPh>
    <rPh sb="10" eb="11">
      <t>ジョ</t>
    </rPh>
    <phoneticPr fontId="2"/>
  </si>
  <si>
    <t>騒音測定器</t>
    <rPh sb="0" eb="2">
      <t>ソウオン</t>
    </rPh>
    <rPh sb="2" eb="5">
      <t>ソクテイキ</t>
    </rPh>
    <phoneticPr fontId="2"/>
  </si>
  <si>
    <t>普通騒音計 ﾘｵﾝ NL-05型</t>
    <rPh sb="0" eb="2">
      <t>フツウ</t>
    </rPh>
    <rPh sb="2" eb="5">
      <t>ソウオンケイ</t>
    </rPh>
    <rPh sb="15" eb="16">
      <t>カタ</t>
    </rPh>
    <phoneticPr fontId="2"/>
  </si>
  <si>
    <t>その他測定機器類</t>
    <rPh sb="2" eb="3">
      <t>タ</t>
    </rPh>
    <rPh sb="3" eb="5">
      <t>ソクテイ</t>
    </rPh>
    <rPh sb="5" eb="8">
      <t>キキルイ</t>
    </rPh>
    <phoneticPr fontId="2"/>
  </si>
  <si>
    <t>ﾃﾞｼﾞﾀﾙﾋﾞｭｰﾚｯﾄ 三商 BD4660-161</t>
    <rPh sb="14" eb="15">
      <t>サン</t>
    </rPh>
    <rPh sb="15" eb="16">
      <t>ショウ</t>
    </rPh>
    <phoneticPr fontId="2"/>
  </si>
  <si>
    <t>超純水製造装置</t>
    <rPh sb="0" eb="1">
      <t>チョウ</t>
    </rPh>
    <rPh sb="1" eb="3">
      <t>ジュンスイ</t>
    </rPh>
    <rPh sb="3" eb="5">
      <t>セイゾウ</t>
    </rPh>
    <rPh sb="5" eb="7">
      <t>ソウチ</t>
    </rPh>
    <phoneticPr fontId="2"/>
  </si>
  <si>
    <t>ﾔﾏﾄ科学WD501UV</t>
    <rPh sb="3" eb="5">
      <t>カガク</t>
    </rPh>
    <phoneticPr fontId="2"/>
  </si>
  <si>
    <t>低温恒温器</t>
    <rPh sb="0" eb="2">
      <t>テイオン</t>
    </rPh>
    <rPh sb="2" eb="4">
      <t>コウオン</t>
    </rPh>
    <rPh sb="4" eb="5">
      <t>キ</t>
    </rPh>
    <phoneticPr fontId="2"/>
  </si>
  <si>
    <t>東京理化LTI-1001SD</t>
    <rPh sb="0" eb="2">
      <t>トウキョウ</t>
    </rPh>
    <rPh sb="2" eb="4">
      <t>リカ</t>
    </rPh>
    <phoneticPr fontId="2"/>
  </si>
  <si>
    <t>デジタルビューレット</t>
  </si>
  <si>
    <t>BRAND社製ﾀｲﾄﾚｯﾄ4760-161</t>
    <rPh sb="5" eb="7">
      <t>シャセイ</t>
    </rPh>
    <phoneticPr fontId="2"/>
  </si>
  <si>
    <t>電気炉</t>
    <rPh sb="0" eb="2">
      <t>デンキ</t>
    </rPh>
    <rPh sb="2" eb="3">
      <t>ロ</t>
    </rPh>
    <phoneticPr fontId="2"/>
  </si>
  <si>
    <t>ﾔﾏﾄ科学F0510</t>
    <rPh sb="3" eb="5">
      <t>カガク</t>
    </rPh>
    <phoneticPr fontId="2"/>
  </si>
  <si>
    <t>電子天秤</t>
    <rPh sb="0" eb="2">
      <t>デンシ</t>
    </rPh>
    <rPh sb="2" eb="4">
      <t>テンビン</t>
    </rPh>
    <phoneticPr fontId="2"/>
  </si>
  <si>
    <t>ｻﾞﾙﾄﾘｳｽSECURA324-1SJP</t>
  </si>
  <si>
    <t>ハンディアスピレーター</t>
  </si>
  <si>
    <t>ﾔﾏﾄ科学WP-25</t>
    <rPh sb="3" eb="5">
      <t>カガク</t>
    </rPh>
    <phoneticPr fontId="2"/>
  </si>
  <si>
    <t>ふらん器</t>
    <rPh sb="3" eb="4">
      <t>キ</t>
    </rPh>
    <phoneticPr fontId="2"/>
  </si>
  <si>
    <t>東京理化SLI-1000ND</t>
    <rPh sb="0" eb="2">
      <t>トウキョウ</t>
    </rPh>
    <rPh sb="2" eb="4">
      <t>リカ</t>
    </rPh>
    <phoneticPr fontId="2"/>
  </si>
  <si>
    <t>ポータブルガスモニター</t>
  </si>
  <si>
    <t>理研機器(株)GX-8000</t>
    <rPh sb="0" eb="2">
      <t>リケン</t>
    </rPh>
    <rPh sb="2" eb="4">
      <t>キキ</t>
    </rPh>
    <rPh sb="5" eb="6">
      <t>カブ</t>
    </rPh>
    <phoneticPr fontId="2"/>
  </si>
  <si>
    <t>ポータブルマルチガスモニター</t>
  </si>
  <si>
    <t>理研機器(株)RX-8000型</t>
    <rPh sb="0" eb="2">
      <t>リケン</t>
    </rPh>
    <rPh sb="2" eb="4">
      <t>キキ</t>
    </rPh>
    <rPh sb="5" eb="6">
      <t>カブ</t>
    </rPh>
    <rPh sb="14" eb="15">
      <t>ガタ</t>
    </rPh>
    <phoneticPr fontId="2"/>
  </si>
  <si>
    <t>ローダリーエバポレータ</t>
  </si>
  <si>
    <t>東京理化NE-1S</t>
    <rPh sb="0" eb="2">
      <t>トウキョウ</t>
    </rPh>
    <rPh sb="2" eb="4">
      <t>リカ</t>
    </rPh>
    <phoneticPr fontId="2"/>
  </si>
  <si>
    <t>車両類</t>
    <rPh sb="0" eb="2">
      <t>シャリョウ</t>
    </rPh>
    <rPh sb="2" eb="3">
      <t>ルイ</t>
    </rPh>
    <phoneticPr fontId="2"/>
  </si>
  <si>
    <t>台車</t>
    <rPh sb="0" eb="2">
      <t>ダイシャ</t>
    </rPh>
    <phoneticPr fontId="2"/>
  </si>
  <si>
    <t>機械用運搬車 ﾊﾝｼﾝ車輌</t>
    <rPh sb="0" eb="3">
      <t>キカイヨウ</t>
    </rPh>
    <rPh sb="3" eb="5">
      <t>ウンパン</t>
    </rPh>
    <rPh sb="5" eb="6">
      <t>シャ</t>
    </rPh>
    <rPh sb="11" eb="13">
      <t>シャリョウ</t>
    </rPh>
    <phoneticPr fontId="2"/>
  </si>
  <si>
    <t>電気及び通信機器類</t>
    <rPh sb="0" eb="2">
      <t>デンキ</t>
    </rPh>
    <rPh sb="2" eb="3">
      <t>オヨ</t>
    </rPh>
    <rPh sb="4" eb="6">
      <t>ツウシン</t>
    </rPh>
    <rPh sb="6" eb="9">
      <t>キキルイ</t>
    </rPh>
    <phoneticPr fontId="2"/>
  </si>
  <si>
    <t>映写機類</t>
    <rPh sb="0" eb="3">
      <t>エイシャキ</t>
    </rPh>
    <rPh sb="3" eb="4">
      <t>ルイ</t>
    </rPh>
    <phoneticPr fontId="2"/>
  </si>
  <si>
    <t>AVﾃｰﾌﾞﾙ ｳﾁﾀﾞ 1200型</t>
    <rPh sb="17" eb="18">
      <t>カタ</t>
    </rPh>
    <phoneticPr fontId="2"/>
  </si>
  <si>
    <t>ｽｸﾘｰﾝ ｵｰｴｽ 緩衝装置付</t>
    <rPh sb="11" eb="13">
      <t>カンショウ</t>
    </rPh>
    <rPh sb="13" eb="15">
      <t>ソウチ</t>
    </rPh>
    <rPh sb="15" eb="16">
      <t>ツキ</t>
    </rPh>
    <phoneticPr fontId="2"/>
  </si>
  <si>
    <t>ﾌﾟﾛｼﾞｪｸﾀｰ NEC VT660J</t>
  </si>
  <si>
    <t>デジタルカメラ</t>
  </si>
  <si>
    <t>ﾃﾞｼﾞﾀﾙｶﾒﾗ(ｹｰｽ付) ｿﾆｰ PSC-S-50</t>
    <rPh sb="13" eb="14">
      <t>ツキ</t>
    </rPh>
    <phoneticPr fontId="2"/>
  </si>
  <si>
    <t>テレビ</t>
  </si>
  <si>
    <t>日立 C24-WX40</t>
    <rPh sb="0" eb="2">
      <t>ヒタチ</t>
    </rPh>
    <phoneticPr fontId="2"/>
  </si>
  <si>
    <t>作業員控室</t>
    <rPh sb="0" eb="3">
      <t>サギョウイン</t>
    </rPh>
    <rPh sb="3" eb="4">
      <t>ヒカ</t>
    </rPh>
    <rPh sb="4" eb="5">
      <t>シツ</t>
    </rPh>
    <phoneticPr fontId="4"/>
  </si>
  <si>
    <t>ﾊﾟﾅｿﾆｯｸ TH-24WG20</t>
  </si>
  <si>
    <t>電気洗濯機</t>
    <rPh sb="0" eb="2">
      <t>デンキ</t>
    </rPh>
    <rPh sb="2" eb="5">
      <t>センタクキ</t>
    </rPh>
    <phoneticPr fontId="2"/>
  </si>
  <si>
    <t>ｼｬｰﾌﾟ ES-160S-C</t>
  </si>
  <si>
    <t>管理棟１Ｆ脱衣室</t>
    <rPh sb="0" eb="3">
      <t>カンリトウ</t>
    </rPh>
    <rPh sb="5" eb="8">
      <t>ダツイシツ</t>
    </rPh>
    <phoneticPr fontId="4"/>
  </si>
  <si>
    <t>発電機</t>
    <rPh sb="0" eb="3">
      <t>ハツデンキ</t>
    </rPh>
    <phoneticPr fontId="2"/>
  </si>
  <si>
    <t>ｴﾝｼﾞﾝ発動機 ﾔﾝﾏｰ 100V 1.5kw</t>
    <rPh sb="5" eb="8">
      <t>ハツドウキ</t>
    </rPh>
    <phoneticPr fontId="2"/>
  </si>
  <si>
    <t>ｴﾝｼﾞﾝ発動機 ﾔﾝﾏｰ 200V 3.8kw</t>
    <rPh sb="5" eb="8">
      <t>ハツドウキ</t>
    </rPh>
    <phoneticPr fontId="2"/>
  </si>
  <si>
    <t>工具類</t>
    <rPh sb="0" eb="3">
      <t>コウグルイ</t>
    </rPh>
    <phoneticPr fontId="2"/>
  </si>
  <si>
    <t>その他工具類</t>
    <rPh sb="2" eb="3">
      <t>タ</t>
    </rPh>
    <rPh sb="3" eb="6">
      <t>コウグルイ</t>
    </rPh>
    <phoneticPr fontId="2"/>
  </si>
  <si>
    <t>ｶﾞｽ検知器 赤外線式 ﾎﾟｰﾀﾌﾞﾙHC</t>
    <rPh sb="3" eb="5">
      <t>ケンチ</t>
    </rPh>
    <rPh sb="5" eb="6">
      <t>キ</t>
    </rPh>
    <rPh sb="7" eb="10">
      <t>セキガイセン</t>
    </rPh>
    <rPh sb="10" eb="11">
      <t>シキ</t>
    </rPh>
    <phoneticPr fontId="2"/>
  </si>
  <si>
    <t>監視室</t>
    <rPh sb="0" eb="3">
      <t>カンシシツ</t>
    </rPh>
    <phoneticPr fontId="4"/>
  </si>
  <si>
    <t>ﾎﾟｹｯﾀﾌﾞﾙﾏﾙﾁｶﾞｽﾓﾆﾀｰ GX-2001型 Aﾀｲﾌﾟ</t>
    <rPh sb="26" eb="27">
      <t>カタ</t>
    </rPh>
    <phoneticPr fontId="2"/>
  </si>
  <si>
    <t>　</t>
    <phoneticPr fontId="4"/>
  </si>
  <si>
    <t>ﾍﾞｱﾘﾝｸﾞﾋｰﾀｰ 江藤電気 151SR</t>
    <rPh sb="12" eb="14">
      <t>エトウ</t>
    </rPh>
    <rPh sb="14" eb="16">
      <t>デンキ</t>
    </rPh>
    <phoneticPr fontId="2"/>
  </si>
  <si>
    <t>管理棟倉庫</t>
    <rPh sb="0" eb="2">
      <t>カンリ</t>
    </rPh>
    <rPh sb="2" eb="3">
      <t>ムネ</t>
    </rPh>
    <rPh sb="3" eb="5">
      <t>ソウコ</t>
    </rPh>
    <phoneticPr fontId="4"/>
  </si>
  <si>
    <t>ﾂｰﾙｷｬﾋﾞﾈｯﾄ ﾄﾈ</t>
  </si>
  <si>
    <t>ﾌﾟｰﾗｰｽｰﾊﾟｰﾂｰﾙ GG-5000</t>
  </si>
  <si>
    <t>中央監視室</t>
    <rPh sb="0" eb="5">
      <t>チュウオウカンシシツ</t>
    </rPh>
    <phoneticPr fontId="4"/>
  </si>
  <si>
    <t>ｱｰｽﾌｯｸ ｽﾅｻｷ</t>
  </si>
  <si>
    <t>沈砂池ポンプ棟電気室</t>
    <rPh sb="0" eb="3">
      <t>チンサチ</t>
    </rPh>
    <rPh sb="6" eb="7">
      <t>ムネ</t>
    </rPh>
    <rPh sb="7" eb="10">
      <t>デンキシツ</t>
    </rPh>
    <phoneticPr fontId="4"/>
  </si>
  <si>
    <t>ｵｲﾙ用ﾊﾝﾄﾞﾊﾞｽｹｯﾄﾎﾟﾝﾌﾟ STB-60</t>
    <rPh sb="3" eb="4">
      <t>ヨウ</t>
    </rPh>
    <phoneticPr fontId="2"/>
  </si>
  <si>
    <t>水処理棟　倉庫</t>
    <rPh sb="0" eb="1">
      <t>ミズ</t>
    </rPh>
    <rPh sb="1" eb="3">
      <t>ショリ</t>
    </rPh>
    <rPh sb="3" eb="4">
      <t>ムネ</t>
    </rPh>
    <rPh sb="5" eb="7">
      <t>ソウコ</t>
    </rPh>
    <phoneticPr fontId="4"/>
  </si>
  <si>
    <t>顕微鏡</t>
    <rPh sb="0" eb="3">
      <t>ケンビキョウ</t>
    </rPh>
    <phoneticPr fontId="2"/>
  </si>
  <si>
    <t>島津理化DMBA210LED</t>
    <rPh sb="0" eb="2">
      <t>シマヅ</t>
    </rPh>
    <rPh sb="2" eb="4">
      <t>リカ</t>
    </rPh>
    <phoneticPr fontId="2"/>
  </si>
  <si>
    <t>諸機械類</t>
    <rPh sb="0" eb="1">
      <t>ショ</t>
    </rPh>
    <rPh sb="1" eb="4">
      <t>キカイルイ</t>
    </rPh>
    <phoneticPr fontId="2"/>
  </si>
  <si>
    <t>送排風機</t>
    <rPh sb="0" eb="1">
      <t>ソウ</t>
    </rPh>
    <rPh sb="1" eb="2">
      <t>ハイ</t>
    </rPh>
    <rPh sb="2" eb="3">
      <t>フウ</t>
    </rPh>
    <rPh sb="3" eb="4">
      <t>キ</t>
    </rPh>
    <phoneticPr fontId="2"/>
  </si>
  <si>
    <t>可搬入式送風機 100V 5m</t>
    <rPh sb="0" eb="2">
      <t>カハン</t>
    </rPh>
    <rPh sb="2" eb="3">
      <t>イ</t>
    </rPh>
    <rPh sb="3" eb="4">
      <t>シキ</t>
    </rPh>
    <rPh sb="4" eb="6">
      <t>ソウフウ</t>
    </rPh>
    <rPh sb="6" eb="7">
      <t>キ</t>
    </rPh>
    <phoneticPr fontId="2"/>
  </si>
  <si>
    <t>汚泥処理棟脱水室</t>
    <rPh sb="0" eb="2">
      <t>オデイ</t>
    </rPh>
    <rPh sb="2" eb="4">
      <t>ショリ</t>
    </rPh>
    <rPh sb="4" eb="5">
      <t>ムネ</t>
    </rPh>
    <rPh sb="5" eb="8">
      <t>ダッスイシツ</t>
    </rPh>
    <phoneticPr fontId="4"/>
  </si>
  <si>
    <t>動力噴霧機</t>
    <rPh sb="0" eb="2">
      <t>ドウリョク</t>
    </rPh>
    <rPh sb="2" eb="4">
      <t>フンム</t>
    </rPh>
    <rPh sb="4" eb="5">
      <t>キ</t>
    </rPh>
    <phoneticPr fontId="2"/>
  </si>
  <si>
    <t>高圧洗浄機 ｷｮｳﾜ KYZ75</t>
  </si>
  <si>
    <t>動力ポンプ</t>
    <rPh sb="0" eb="2">
      <t>ドウリョク</t>
    </rPh>
    <phoneticPr fontId="2"/>
  </si>
  <si>
    <t>ｽｲｰﾌﾟﾎﾟﾝﾌﾟ LSP2-4</t>
  </si>
  <si>
    <t>水中ﾎﾟﾝﾌﾟエバラ50DN6.4S型</t>
    <rPh sb="0" eb="2">
      <t>スイチュウ</t>
    </rPh>
    <rPh sb="18" eb="19">
      <t>カタ</t>
    </rPh>
    <phoneticPr fontId="2"/>
  </si>
  <si>
    <t>雑機具類</t>
    <rPh sb="0" eb="1">
      <t>ザツ</t>
    </rPh>
    <rPh sb="1" eb="4">
      <t>キグルイ</t>
    </rPh>
    <phoneticPr fontId="2"/>
  </si>
  <si>
    <t>安全器具類</t>
    <rPh sb="0" eb="2">
      <t>アンゼン</t>
    </rPh>
    <rPh sb="2" eb="5">
      <t>キグルイ</t>
    </rPh>
    <phoneticPr fontId="2"/>
  </si>
  <si>
    <t>空気呼吸器 重松製作所</t>
    <rPh sb="0" eb="2">
      <t>クウキ</t>
    </rPh>
    <rPh sb="6" eb="8">
      <t>シゲマツ</t>
    </rPh>
    <rPh sb="8" eb="11">
      <t>セイサクショ</t>
    </rPh>
    <phoneticPr fontId="2"/>
  </si>
  <si>
    <t>空気呼吸器予備ﾎﾞﾝﾍﾞ 重松製作所</t>
    <rPh sb="0" eb="2">
      <t>クウキ</t>
    </rPh>
    <rPh sb="5" eb="7">
      <t>ヨビ</t>
    </rPh>
    <rPh sb="13" eb="16">
      <t>セイサクショ</t>
    </rPh>
    <phoneticPr fontId="2"/>
  </si>
  <si>
    <t>ﾎｰｽﾏｽｸ 電動送風機形 HM-12</t>
    <rPh sb="7" eb="9">
      <t>デンドウ</t>
    </rPh>
    <rPh sb="9" eb="11">
      <t>ソウフウ</t>
    </rPh>
    <rPh sb="11" eb="12">
      <t>キ</t>
    </rPh>
    <rPh sb="12" eb="13">
      <t>カタ</t>
    </rPh>
    <phoneticPr fontId="2"/>
  </si>
  <si>
    <t>熱交換器棟５Ｆ</t>
    <rPh sb="0" eb="1">
      <t>ネツ</t>
    </rPh>
    <rPh sb="1" eb="4">
      <t>コウカンキ</t>
    </rPh>
    <rPh sb="4" eb="5">
      <t>ムネ</t>
    </rPh>
    <phoneticPr fontId="4"/>
  </si>
  <si>
    <t>梯子類</t>
    <rPh sb="0" eb="2">
      <t>ハシゴ</t>
    </rPh>
    <rPh sb="2" eb="3">
      <t>ルイ</t>
    </rPh>
    <phoneticPr fontId="2"/>
  </si>
  <si>
    <t>移動式点検架台(ﾛｰﾘﾝｸﾞﾀﾜｰ)</t>
    <rPh sb="0" eb="2">
      <t>イドウ</t>
    </rPh>
    <rPh sb="2" eb="3">
      <t>シキ</t>
    </rPh>
    <rPh sb="3" eb="5">
      <t>テンケン</t>
    </rPh>
    <rPh sb="5" eb="7">
      <t>カダイ</t>
    </rPh>
    <phoneticPr fontId="2"/>
  </si>
  <si>
    <t>KYC　NRT-15-4段</t>
    <rPh sb="12" eb="13">
      <t>ダン</t>
    </rPh>
    <phoneticPr fontId="2"/>
  </si>
  <si>
    <t>汚泥処理棟</t>
    <rPh sb="0" eb="5">
      <t>オデイショリトウ</t>
    </rPh>
    <phoneticPr fontId="4"/>
  </si>
  <si>
    <t>黒板</t>
    <rPh sb="0" eb="2">
      <t>コクバン</t>
    </rPh>
    <phoneticPr fontId="2"/>
  </si>
  <si>
    <t>月間行事予定板 ｳﾁﾀﾞ 3×6型</t>
    <rPh sb="0" eb="2">
      <t>ゲッカン</t>
    </rPh>
    <rPh sb="2" eb="4">
      <t>ギョウジ</t>
    </rPh>
    <rPh sb="4" eb="6">
      <t>ヨテイ</t>
    </rPh>
    <rPh sb="6" eb="7">
      <t>イタ</t>
    </rPh>
    <rPh sb="16" eb="17">
      <t>カタ</t>
    </rPh>
    <phoneticPr fontId="2"/>
  </si>
  <si>
    <t>ｵﾌｨｽﾎﾞｰﾄﾞ ｳﾁﾀﾞ ﾎｰﾛｰﾎﾜｲﾄ</t>
  </si>
  <si>
    <t>管理棟2F階段付近</t>
    <rPh sb="0" eb="2">
      <t>カンリ</t>
    </rPh>
    <rPh sb="2" eb="3">
      <t>ムネ</t>
    </rPh>
    <rPh sb="5" eb="7">
      <t>カイダン</t>
    </rPh>
    <rPh sb="7" eb="9">
      <t>フキン</t>
    </rPh>
    <phoneticPr fontId="4"/>
  </si>
  <si>
    <t>その他雑機具類</t>
    <rPh sb="2" eb="3">
      <t>タ</t>
    </rPh>
    <phoneticPr fontId="2"/>
  </si>
  <si>
    <t>支持棒 ZER-L12</t>
    <rPh sb="0" eb="2">
      <t>シジ</t>
    </rPh>
    <rPh sb="2" eb="3">
      <t>ボウ</t>
    </rPh>
    <phoneticPr fontId="4"/>
  </si>
  <si>
    <t>除雪機 ﾎﾝﾀﾞ HS980 9馬力</t>
    <rPh sb="0" eb="3">
      <t>ジョセツキ</t>
    </rPh>
    <rPh sb="16" eb="18">
      <t>バリキ</t>
    </rPh>
    <phoneticPr fontId="2"/>
  </si>
  <si>
    <t>ｳﾁﾀﾞ 383-2031</t>
  </si>
  <si>
    <t>会議室</t>
    <rPh sb="0" eb="3">
      <t>カイギシツ</t>
    </rPh>
    <phoneticPr fontId="4"/>
  </si>
  <si>
    <t>ｳﾁﾀﾞ 383-2131</t>
  </si>
  <si>
    <t>小会議室</t>
    <rPh sb="0" eb="1">
      <t>ショウ</t>
    </rPh>
    <rPh sb="1" eb="4">
      <t>カイギシツ</t>
    </rPh>
    <phoneticPr fontId="2"/>
  </si>
  <si>
    <t>小会議室</t>
    <rPh sb="0" eb="1">
      <t>ショウ</t>
    </rPh>
    <rPh sb="1" eb="4">
      <t>カイギシツ</t>
    </rPh>
    <phoneticPr fontId="4"/>
  </si>
  <si>
    <t>片袖机(職員用)</t>
    <rPh sb="0" eb="2">
      <t>カタソデ</t>
    </rPh>
    <rPh sb="2" eb="3">
      <t>ツクエ</t>
    </rPh>
    <rPh sb="4" eb="6">
      <t>ショクイン</t>
    </rPh>
    <rPh sb="6" eb="7">
      <t>ヨウ</t>
    </rPh>
    <phoneticPr fontId="2"/>
  </si>
  <si>
    <t>ｵｶﾑﾗ3111DL</t>
  </si>
  <si>
    <t>加賀P場</t>
    <rPh sb="0" eb="2">
      <t>カガ</t>
    </rPh>
    <rPh sb="3" eb="4">
      <t>バ</t>
    </rPh>
    <phoneticPr fontId="4"/>
  </si>
  <si>
    <t>水質試験室</t>
    <rPh sb="0" eb="2">
      <t>スイシツ</t>
    </rPh>
    <rPh sb="2" eb="5">
      <t>シケンシツ</t>
    </rPh>
    <phoneticPr fontId="4"/>
  </si>
  <si>
    <t>中田P場</t>
    <rPh sb="0" eb="2">
      <t>ナカタ</t>
    </rPh>
    <rPh sb="3" eb="4">
      <t>バ</t>
    </rPh>
    <phoneticPr fontId="4"/>
  </si>
  <si>
    <t>ｽﾀｯﾌﾃｰﾌﾞﾙ ｳﾁﾀﾞ 385-2608</t>
  </si>
  <si>
    <t>器材庫</t>
    <rPh sb="0" eb="3">
      <t>キザイコ</t>
    </rPh>
    <phoneticPr fontId="4"/>
  </si>
  <si>
    <t>応接ﾃｰﾌﾞﾙ ｳﾁﾀﾞ AC-12T</t>
    <rPh sb="0" eb="2">
      <t>オウセツ</t>
    </rPh>
    <phoneticPr fontId="2"/>
  </si>
  <si>
    <t>応接いす一式 ｲﾄｰ H75</t>
    <rPh sb="0" eb="2">
      <t>オウセツ</t>
    </rPh>
    <rPh sb="4" eb="6">
      <t>イッシキ</t>
    </rPh>
    <phoneticPr fontId="2"/>
  </si>
  <si>
    <t>折畳いす</t>
    <rPh sb="0" eb="2">
      <t>オリタタ</t>
    </rPh>
    <phoneticPr fontId="2"/>
  </si>
  <si>
    <t>ｳﾁﾀﾞ 313-2201</t>
  </si>
  <si>
    <t>加賀P場</t>
    <rPh sb="0" eb="2">
      <t>カガ</t>
    </rPh>
    <rPh sb="3" eb="4">
      <t>ジョウ</t>
    </rPh>
    <phoneticPr fontId="4"/>
  </si>
  <si>
    <t>　</t>
    <phoneticPr fontId="4"/>
  </si>
  <si>
    <t>小会議</t>
    <rPh sb="0" eb="3">
      <t>ショウカイギ</t>
    </rPh>
    <phoneticPr fontId="4"/>
  </si>
  <si>
    <t>中田P</t>
    <rPh sb="0" eb="2">
      <t>ナカタ</t>
    </rPh>
    <phoneticPr fontId="4"/>
  </si>
  <si>
    <t>中田P場</t>
    <rPh sb="0" eb="2">
      <t>ナカダ</t>
    </rPh>
    <rPh sb="3" eb="4">
      <t>ジョウ</t>
    </rPh>
    <phoneticPr fontId="4"/>
  </si>
  <si>
    <t>ｳﾁﾀﾞ 321-2066</t>
  </si>
  <si>
    <t>器材庫</t>
    <rPh sb="0" eb="2">
      <t>キザイ</t>
    </rPh>
    <rPh sb="2" eb="3">
      <t>コ</t>
    </rPh>
    <phoneticPr fontId="4"/>
  </si>
  <si>
    <t>ｳﾁﾀﾞ 214-301</t>
  </si>
  <si>
    <t>ｳﾁﾀﾞ 214-301 C-102</t>
  </si>
  <si>
    <t>ｳﾁﾀﾞ 331-0510</t>
  </si>
  <si>
    <t>ｳﾁﾀﾞ 331-8010</t>
  </si>
  <si>
    <t>コンテナ</t>
  </si>
  <si>
    <t>しさｺﾝﾃﾅ 蓋付き、つり及び補強金具付</t>
    <rPh sb="7" eb="9">
      <t>フタツ</t>
    </rPh>
    <rPh sb="13" eb="14">
      <t>オヨ</t>
    </rPh>
    <rPh sb="15" eb="17">
      <t>ホキョウ</t>
    </rPh>
    <rPh sb="17" eb="19">
      <t>カナグ</t>
    </rPh>
    <rPh sb="19" eb="20">
      <t>ツキ</t>
    </rPh>
    <phoneticPr fontId="2"/>
  </si>
  <si>
    <t>汚泥処理棟</t>
    <rPh sb="0" eb="2">
      <t>オデイ</t>
    </rPh>
    <rPh sb="2" eb="4">
      <t>ショリ</t>
    </rPh>
    <rPh sb="4" eb="5">
      <t>ムネ</t>
    </rPh>
    <phoneticPr fontId="4"/>
  </si>
  <si>
    <t>しさｺﾝﾃﾅ つり下げ用 880×640×515</t>
    <rPh sb="9" eb="10">
      <t>サ</t>
    </rPh>
    <rPh sb="11" eb="12">
      <t>ヨウ</t>
    </rPh>
    <phoneticPr fontId="2"/>
  </si>
  <si>
    <t>有</t>
    <rPh sb="0" eb="1">
      <t>アリ</t>
    </rPh>
    <phoneticPr fontId="4"/>
  </si>
  <si>
    <t>濃縮棟</t>
    <rPh sb="0" eb="2">
      <t>ノウシュク</t>
    </rPh>
    <rPh sb="2" eb="3">
      <t>トウ</t>
    </rPh>
    <phoneticPr fontId="4"/>
  </si>
  <si>
    <t>食器棚</t>
    <rPh sb="0" eb="2">
      <t>ショッキ</t>
    </rPh>
    <rPh sb="2" eb="3">
      <t>タナ</t>
    </rPh>
    <phoneticPr fontId="2"/>
  </si>
  <si>
    <t>ｳﾁﾀﾞ 333-3298</t>
  </si>
  <si>
    <t>１F宿直室</t>
    <rPh sb="2" eb="5">
      <t>シュクチョクシツ</t>
    </rPh>
    <phoneticPr fontId="4"/>
  </si>
  <si>
    <t>２F給湯室</t>
    <rPh sb="2" eb="5">
      <t>キュウトウシツ</t>
    </rPh>
    <phoneticPr fontId="4"/>
  </si>
  <si>
    <t>ｼｽﾃﾑﾄﾚｰｷｬﾋﾞﾈｯﾄ(ﾍﾞｰｽ付) ｳﾁﾀﾞ 264-2520</t>
    <rPh sb="19" eb="20">
      <t>ツキ</t>
    </rPh>
    <phoneticPr fontId="2"/>
  </si>
  <si>
    <t>ﾅｼｮﾅﾙ NR-B14M3</t>
  </si>
  <si>
    <t>下水道施設管理業務用</t>
    <rPh sb="0" eb="3">
      <t>ゲスイドウ</t>
    </rPh>
    <rPh sb="3" eb="5">
      <t>シセツ</t>
    </rPh>
    <rPh sb="5" eb="7">
      <t>カンリ</t>
    </rPh>
    <rPh sb="7" eb="10">
      <t>ギョウムヨウ</t>
    </rPh>
    <phoneticPr fontId="2"/>
  </si>
  <si>
    <t>DOメーター</t>
  </si>
  <si>
    <t>ﾜｲｴｽｱｲ-ﾅﾉﾃｯｸ(株)5100</t>
    <rPh sb="13" eb="14">
      <t>カブ</t>
    </rPh>
    <phoneticPr fontId="2"/>
  </si>
  <si>
    <t>MLSS計</t>
    <rPh sb="4" eb="5">
      <t>ケイ</t>
    </rPh>
    <phoneticPr fontId="2"/>
  </si>
  <si>
    <t>ｾﾝﾄﾗﾙ科学ML-53</t>
    <rPh sb="5" eb="7">
      <t>カガク</t>
    </rPh>
    <phoneticPr fontId="2"/>
  </si>
  <si>
    <t>ＰＨメータ</t>
  </si>
  <si>
    <t>堀場製作所D-14</t>
    <rPh sb="0" eb="2">
      <t>ホリバ</t>
    </rPh>
    <rPh sb="2" eb="5">
      <t>セイサクジョ</t>
    </rPh>
    <phoneticPr fontId="2"/>
  </si>
  <si>
    <t>堀場製作所M-13</t>
    <rPh sb="0" eb="2">
      <t>ホリバ</t>
    </rPh>
    <rPh sb="2" eb="5">
      <t>セイサクジョ</t>
    </rPh>
    <phoneticPr fontId="2"/>
  </si>
  <si>
    <t>上皿天秤(精密天秤)</t>
    <rPh sb="0" eb="2">
      <t>ウワザラ</t>
    </rPh>
    <rPh sb="2" eb="4">
      <t>テンビン</t>
    </rPh>
    <rPh sb="5" eb="7">
      <t>セイミツ</t>
    </rPh>
    <rPh sb="7" eb="9">
      <t>テンビン</t>
    </rPh>
    <phoneticPr fontId="2"/>
  </si>
  <si>
    <t>ｻﾞﾙﾄﾘｳｽLC-821</t>
  </si>
  <si>
    <t>遠心分離機</t>
    <rPh sb="0" eb="2">
      <t>エンシン</t>
    </rPh>
    <rPh sb="2" eb="4">
      <t>ブンリ</t>
    </rPh>
    <rPh sb="4" eb="5">
      <t>キ</t>
    </rPh>
    <phoneticPr fontId="2"/>
  </si>
  <si>
    <t>日立工機CT-6D</t>
    <rPh sb="0" eb="2">
      <t>ヒタチ</t>
    </rPh>
    <rPh sb="2" eb="4">
      <t>コウキ</t>
    </rPh>
    <phoneticPr fontId="2"/>
  </si>
  <si>
    <t>日立工機(株)CT6E</t>
    <rPh sb="0" eb="2">
      <t>ヒタチ</t>
    </rPh>
    <rPh sb="2" eb="4">
      <t>コウキ</t>
    </rPh>
    <rPh sb="5" eb="6">
      <t>カブ</t>
    </rPh>
    <phoneticPr fontId="2"/>
  </si>
  <si>
    <t>振とう恒温装置</t>
    <rPh sb="0" eb="1">
      <t>オサム</t>
    </rPh>
    <rPh sb="3" eb="5">
      <t>コウオン</t>
    </rPh>
    <rPh sb="5" eb="7">
      <t>ソウチ</t>
    </rPh>
    <phoneticPr fontId="2"/>
  </si>
  <si>
    <t>オシログラフ</t>
  </si>
  <si>
    <t>ｵｼﾛｽｺｰﾌﾟ(ﾌﾞﾛｰﾌﾞ付) G-8020</t>
    <rPh sb="15" eb="16">
      <t>ツキ</t>
    </rPh>
    <phoneticPr fontId="2"/>
  </si>
  <si>
    <t>拡散式硫化水素測定器</t>
    <rPh sb="0" eb="2">
      <t>カクサン</t>
    </rPh>
    <rPh sb="2" eb="3">
      <t>シキ</t>
    </rPh>
    <rPh sb="3" eb="5">
      <t>リュウカ</t>
    </rPh>
    <rPh sb="5" eb="7">
      <t>スイソ</t>
    </rPh>
    <rPh sb="7" eb="9">
      <t>ソクテイ</t>
    </rPh>
    <rPh sb="9" eb="10">
      <t>キ</t>
    </rPh>
    <phoneticPr fontId="2"/>
  </si>
  <si>
    <t>(株)ｶﾞｽﾃｯｸGHS-7A</t>
    <rPh sb="1" eb="2">
      <t>カブ</t>
    </rPh>
    <phoneticPr fontId="2"/>
  </si>
  <si>
    <t>東京理化NDO-600D</t>
    <rPh sb="0" eb="2">
      <t>トウキョウ</t>
    </rPh>
    <rPh sb="2" eb="4">
      <t>リカ</t>
    </rPh>
    <phoneticPr fontId="2"/>
  </si>
  <si>
    <t>ﾔﾏﾄ科学DG82</t>
    <rPh sb="3" eb="5">
      <t>カガク</t>
    </rPh>
    <phoneticPr fontId="2"/>
  </si>
  <si>
    <t>ﾔﾏﾄ科学(株)製DG800</t>
    <rPh sb="3" eb="5">
      <t>カガク</t>
    </rPh>
    <rPh sb="6" eb="7">
      <t>カブ</t>
    </rPh>
    <rPh sb="8" eb="9">
      <t>セイ</t>
    </rPh>
    <phoneticPr fontId="2"/>
  </si>
  <si>
    <t>吸引ろ過装置</t>
    <rPh sb="0" eb="2">
      <t>キュウイン</t>
    </rPh>
    <rPh sb="3" eb="4">
      <t>カ</t>
    </rPh>
    <rPh sb="4" eb="6">
      <t>ソウチ</t>
    </rPh>
    <phoneticPr fontId="2"/>
  </si>
  <si>
    <t>柴田科学SA-3</t>
    <rPh sb="0" eb="2">
      <t>シバタ</t>
    </rPh>
    <rPh sb="2" eb="4">
      <t>カガク</t>
    </rPh>
    <phoneticPr fontId="2"/>
  </si>
  <si>
    <t>ﾗﾎﾞ用ｵｰﾄｸﾚｰﾌﾞLSX-500</t>
    <rPh sb="3" eb="4">
      <t>ヨウ</t>
    </rPh>
    <phoneticPr fontId="2"/>
  </si>
  <si>
    <t>紫外可視分光光度計</t>
    <rPh sb="0" eb="2">
      <t>シガイ</t>
    </rPh>
    <rPh sb="2" eb="4">
      <t>カシ</t>
    </rPh>
    <rPh sb="4" eb="5">
      <t>ブン</t>
    </rPh>
    <rPh sb="5" eb="6">
      <t>コウ</t>
    </rPh>
    <rPh sb="6" eb="9">
      <t>コウドケイ</t>
    </rPh>
    <phoneticPr fontId="2"/>
  </si>
  <si>
    <t>島津製作所Uvmini-1240</t>
    <rPh sb="0" eb="2">
      <t>シマヅ</t>
    </rPh>
    <rPh sb="2" eb="5">
      <t>セイサクジョ</t>
    </rPh>
    <phoneticPr fontId="2"/>
  </si>
  <si>
    <t>SIGMA900</t>
  </si>
  <si>
    <t>ｻﾝﾄﾞﾊﾞｽ いすず HP-135</t>
  </si>
  <si>
    <t>ｽﾀｰﾗｰ ﾔﾏﾄ科学 M-66</t>
    <rPh sb="9" eb="11">
      <t>カガク</t>
    </rPh>
    <phoneticPr fontId="2"/>
  </si>
  <si>
    <t>超音波洗浄器 ﾔﾏﾄ科学 42HJ</t>
    <rPh sb="0" eb="3">
      <t>チョウオンパ</t>
    </rPh>
    <rPh sb="3" eb="5">
      <t>センジョウ</t>
    </rPh>
    <rPh sb="5" eb="6">
      <t>ウツワ</t>
    </rPh>
    <rPh sb="10" eb="12">
      <t>カガク</t>
    </rPh>
    <phoneticPr fontId="2"/>
  </si>
  <si>
    <t>ﾎｯﾄﾌﾟﾚｰﾄ NHP-45</t>
  </si>
  <si>
    <t>超音波ﾋﾟﾍﾟｯﾄ洗浄装置 UT-55</t>
    <rPh sb="0" eb="3">
      <t>チョウオンパ</t>
    </rPh>
    <rPh sb="9" eb="11">
      <t>センジョウ</t>
    </rPh>
    <rPh sb="11" eb="13">
      <t>ソウチ</t>
    </rPh>
    <phoneticPr fontId="2"/>
  </si>
  <si>
    <t>ｽﾃﾝﾚｽﾜｺﾞﾝ 800*450*800</t>
  </si>
  <si>
    <t>恒温水槽 LT-380</t>
    <rPh sb="0" eb="2">
      <t>コウオン</t>
    </rPh>
    <rPh sb="2" eb="4">
      <t>スイソウ</t>
    </rPh>
    <phoneticPr fontId="2"/>
  </si>
  <si>
    <t>DOﾒｰﾀｰ YSI model58</t>
  </si>
  <si>
    <t>上皿天秤 ﾌﾟﾘﾝﾀｰ ｻﾞﾙﾄﾘｳｽY DP 02 OD</t>
    <rPh sb="0" eb="2">
      <t>ウワザラ</t>
    </rPh>
    <rPh sb="2" eb="4">
      <t>テンビン</t>
    </rPh>
    <phoneticPr fontId="2"/>
  </si>
  <si>
    <t>伝導率計 堀場 DS-14</t>
    <rPh sb="0" eb="3">
      <t>デンドウリツ</t>
    </rPh>
    <rPh sb="3" eb="4">
      <t>ケイ</t>
    </rPh>
    <rPh sb="5" eb="7">
      <t>ホリバ</t>
    </rPh>
    <phoneticPr fontId="2"/>
  </si>
  <si>
    <t>回転計 横河電機 3632-00</t>
    <rPh sb="0" eb="3">
      <t>カイテンケイ</t>
    </rPh>
    <rPh sb="4" eb="6">
      <t>ヨコガワ</t>
    </rPh>
    <rPh sb="6" eb="8">
      <t>デンキ</t>
    </rPh>
    <phoneticPr fontId="2"/>
  </si>
  <si>
    <t>DOﾒｰﾀｰ DO-2Z</t>
  </si>
  <si>
    <t>ｳｫｰﾀｰﾊﾞｽ ｱﾄﾞﾊﾞﾝﾃｯｸ LB-212</t>
  </si>
  <si>
    <t>ｳｫｰﾀｰﾊﾞｽ ｱﾄﾞﾊﾞﾝﾃｯｸ TBM212AA</t>
  </si>
  <si>
    <t>ｺﾝﾊﾟｸﾄ赤外線水分計 ﾒﾄﾗｰﾄﾚﾄﾞ MJ33</t>
    <rPh sb="6" eb="9">
      <t>セキガイセン</t>
    </rPh>
    <rPh sb="9" eb="11">
      <t>スイブン</t>
    </rPh>
    <rPh sb="11" eb="12">
      <t>ケイ</t>
    </rPh>
    <phoneticPr fontId="2"/>
  </si>
  <si>
    <t>専用プリンタ</t>
    <rPh sb="0" eb="2">
      <t>センヨウ</t>
    </rPh>
    <phoneticPr fontId="2"/>
  </si>
  <si>
    <t>ｻﾞﾙﾄﾘｳｽYDP020D</t>
  </si>
  <si>
    <t>騒音計 NL-05 計量法 IEC804 JIS C1502</t>
    <rPh sb="0" eb="3">
      <t>ソウオンケイ</t>
    </rPh>
    <rPh sb="10" eb="13">
      <t>ケイリョウホウ</t>
    </rPh>
    <phoneticPr fontId="2"/>
  </si>
  <si>
    <t>普通騒音計 ﾘｵﾝ NL42 検定付</t>
    <rPh sb="0" eb="2">
      <t>フツウ</t>
    </rPh>
    <rPh sb="2" eb="5">
      <t>ソウオンケイ</t>
    </rPh>
    <rPh sb="15" eb="17">
      <t>ケンテイ</t>
    </rPh>
    <rPh sb="17" eb="18">
      <t>ツキ</t>
    </rPh>
    <phoneticPr fontId="2"/>
  </si>
  <si>
    <t>電気室</t>
    <rPh sb="0" eb="3">
      <t>デンキシツ</t>
    </rPh>
    <phoneticPr fontId="4"/>
  </si>
  <si>
    <t>比重計 大型19本組 測定範囲0.70～1.85</t>
    <rPh sb="0" eb="3">
      <t>ヒジュウケイ</t>
    </rPh>
    <rPh sb="4" eb="6">
      <t>オオガタ</t>
    </rPh>
    <rPh sb="8" eb="9">
      <t>ホン</t>
    </rPh>
    <rPh sb="9" eb="10">
      <t>クミ</t>
    </rPh>
    <rPh sb="11" eb="13">
      <t>ソクテイ</t>
    </rPh>
    <rPh sb="13" eb="15">
      <t>ハンイ</t>
    </rPh>
    <phoneticPr fontId="2"/>
  </si>
  <si>
    <t>ﾎﾟｹｯﾄ酸欠計 OX-51</t>
    <rPh sb="5" eb="7">
      <t>サンケツ</t>
    </rPh>
    <rPh sb="7" eb="8">
      <t>ケイ</t>
    </rPh>
    <phoneticPr fontId="2"/>
  </si>
  <si>
    <t>鉄骨ｹｰﾌﾞﾙ探知器 PL-805</t>
    <rPh sb="0" eb="2">
      <t>テッコツ</t>
    </rPh>
    <rPh sb="7" eb="9">
      <t>タンチ</t>
    </rPh>
    <rPh sb="9" eb="10">
      <t>キ</t>
    </rPh>
    <phoneticPr fontId="2"/>
  </si>
  <si>
    <t>漏水探知器 FD-7</t>
    <rPh sb="0" eb="2">
      <t>ロウスイ</t>
    </rPh>
    <rPh sb="2" eb="5">
      <t>タンチキ</t>
    </rPh>
    <phoneticPr fontId="2"/>
  </si>
  <si>
    <t>ﾎﾟｰﾀﾌﾞﾙﾏﾙﾁｶﾞｽﾓﾆﾀｰ GX-2001型Bﾀｲﾌﾟ(2成分型)</t>
    <rPh sb="25" eb="26">
      <t>カタ</t>
    </rPh>
    <rPh sb="33" eb="35">
      <t>セイブン</t>
    </rPh>
    <rPh sb="35" eb="36">
      <t>カタ</t>
    </rPh>
    <phoneticPr fontId="2"/>
  </si>
  <si>
    <t>ﾎﾟｰﾀﾌﾞﾙﾏﾙﾁｶﾞｽﾓﾆﾀｰ GX-2000型(4成分型)</t>
    <rPh sb="25" eb="26">
      <t>カタ</t>
    </rPh>
    <rPh sb="28" eb="30">
      <t>セイブン</t>
    </rPh>
    <rPh sb="30" eb="31">
      <t>カタ</t>
    </rPh>
    <phoneticPr fontId="2"/>
  </si>
  <si>
    <t>PH計 堀場製作所 D-52LAB</t>
    <rPh sb="2" eb="3">
      <t>ケイ</t>
    </rPh>
    <rPh sb="4" eb="6">
      <t>ホリバ</t>
    </rPh>
    <rPh sb="6" eb="9">
      <t>セイサクショ</t>
    </rPh>
    <phoneticPr fontId="2"/>
  </si>
  <si>
    <t>ﾃﾞｼﾞﾀﾙﾋﾞｭｰﾚｯﾄ 三商 71-3502-6</t>
    <rPh sb="14" eb="15">
      <t>サン</t>
    </rPh>
    <rPh sb="15" eb="16">
      <t>ショウ</t>
    </rPh>
    <phoneticPr fontId="2"/>
  </si>
  <si>
    <t>溶存酸素計 笠原理化 DO-5F</t>
    <rPh sb="0" eb="1">
      <t>ヨウ</t>
    </rPh>
    <rPh sb="1" eb="2">
      <t>アリヤ</t>
    </rPh>
    <rPh sb="2" eb="4">
      <t>サンソ</t>
    </rPh>
    <rPh sb="4" eb="5">
      <t>ケイ</t>
    </rPh>
    <rPh sb="6" eb="8">
      <t>カサハラ</t>
    </rPh>
    <rPh sb="8" eb="10">
      <t>リカ</t>
    </rPh>
    <phoneticPr fontId="2"/>
  </si>
  <si>
    <t>ﾎﾟｹｯﾀﾌﾞﾙ　ﾏﾙﾁｶﾞｽﾓﾆﾀｰ　理研GK2009型</t>
    <rPh sb="20" eb="22">
      <t>リケン</t>
    </rPh>
    <rPh sb="28" eb="29">
      <t>ガタ</t>
    </rPh>
    <phoneticPr fontId="4"/>
  </si>
  <si>
    <t>ﾊｲﾌﾞﾘｯﾄ風速計　TGK DP70 ANI</t>
    <rPh sb="7" eb="10">
      <t>フウソクケイ</t>
    </rPh>
    <phoneticPr fontId="4"/>
  </si>
  <si>
    <t>直示天秤(精密天秤)</t>
    <rPh sb="0" eb="1">
      <t>チョク</t>
    </rPh>
    <rPh sb="1" eb="2">
      <t>ジ</t>
    </rPh>
    <rPh sb="2" eb="4">
      <t>テンビン</t>
    </rPh>
    <rPh sb="5" eb="7">
      <t>セイミツ</t>
    </rPh>
    <rPh sb="7" eb="9">
      <t>テンビン</t>
    </rPh>
    <phoneticPr fontId="2"/>
  </si>
  <si>
    <t>ｻﾞﾙﾄﾘｳｽBP-300S</t>
  </si>
  <si>
    <t>定温乾燥器</t>
    <rPh sb="0" eb="2">
      <t>テイオン</t>
    </rPh>
    <rPh sb="2" eb="4">
      <t>カンソウ</t>
    </rPh>
    <rPh sb="4" eb="5">
      <t>キ</t>
    </rPh>
    <phoneticPr fontId="2"/>
  </si>
  <si>
    <t>定温恒温器</t>
    <rPh sb="0" eb="2">
      <t>テイオン</t>
    </rPh>
    <rPh sb="2" eb="4">
      <t>コウオン</t>
    </rPh>
    <rPh sb="4" eb="5">
      <t>キ</t>
    </rPh>
    <phoneticPr fontId="2"/>
  </si>
  <si>
    <t xml:space="preserve"> 三商 71-3502-6</t>
    <rPh sb="1" eb="2">
      <t>サン</t>
    </rPh>
    <rPh sb="2" eb="3">
      <t>ショウ</t>
    </rPh>
    <phoneticPr fontId="2"/>
  </si>
  <si>
    <t>ポータブル送排風機</t>
    <rPh sb="5" eb="6">
      <t>ソウ</t>
    </rPh>
    <rPh sb="6" eb="7">
      <t>ハイ</t>
    </rPh>
    <rPh sb="7" eb="8">
      <t>フウ</t>
    </rPh>
    <rPh sb="8" eb="9">
      <t>キ</t>
    </rPh>
    <phoneticPr fontId="2"/>
  </si>
  <si>
    <t>(株)ｽｲﾃﾞﾝSJF-300DI-1M</t>
    <rPh sb="1" eb="2">
      <t>カブ</t>
    </rPh>
    <phoneticPr fontId="2"/>
  </si>
  <si>
    <t>マッフル炉</t>
    <rPh sb="4" eb="5">
      <t>ロ</t>
    </rPh>
    <phoneticPr fontId="2"/>
  </si>
  <si>
    <t>ﾔﾏﾄ科学(株)FM-38型</t>
    <rPh sb="3" eb="5">
      <t>カガク</t>
    </rPh>
    <rPh sb="6" eb="7">
      <t>カブ</t>
    </rPh>
    <rPh sb="13" eb="14">
      <t>ガタ</t>
    </rPh>
    <phoneticPr fontId="2"/>
  </si>
  <si>
    <t>マントルヒータ</t>
  </si>
  <si>
    <t>大科電器EUP-3-6</t>
    <rPh sb="0" eb="1">
      <t>ダイ</t>
    </rPh>
    <rPh sb="1" eb="2">
      <t>カ</t>
    </rPh>
    <rPh sb="2" eb="4">
      <t>デンキ</t>
    </rPh>
    <phoneticPr fontId="2"/>
  </si>
  <si>
    <t>ﾘﾔｶｰ　ﾑﾗﾏﾂ910x1510x450</t>
    <phoneticPr fontId="4"/>
  </si>
  <si>
    <t>OHP ｳﾁﾀﾞ cu-650z</t>
  </si>
  <si>
    <t>充電器</t>
    <rPh sb="0" eb="3">
      <t>ジュウデンキ</t>
    </rPh>
    <phoneticPr fontId="2"/>
  </si>
  <si>
    <t>CB-2570</t>
  </si>
  <si>
    <t>車庫</t>
    <rPh sb="0" eb="2">
      <t>シャコ</t>
    </rPh>
    <phoneticPr fontId="4"/>
  </si>
  <si>
    <t>ﾅｼｮﾅﾙ NA-F50K2</t>
  </si>
  <si>
    <t>１F脱衣所</t>
    <rPh sb="2" eb="5">
      <t>ダツイジョ</t>
    </rPh>
    <phoneticPr fontId="4"/>
  </si>
  <si>
    <t>電気掃除機</t>
    <rPh sb="0" eb="2">
      <t>デンキ</t>
    </rPh>
    <rPh sb="2" eb="5">
      <t>ソウジキ</t>
    </rPh>
    <phoneticPr fontId="2"/>
  </si>
  <si>
    <t>ﾊﾞｷｭｰﾑｸﾘｰﾅｰ JET400 単相100V 1.0kw</t>
    <rPh sb="19" eb="21">
      <t>タンソウ</t>
    </rPh>
    <phoneticPr fontId="2"/>
  </si>
  <si>
    <t>倉庫１</t>
    <rPh sb="0" eb="2">
      <t>ソウコ</t>
    </rPh>
    <phoneticPr fontId="4"/>
  </si>
  <si>
    <t>ﾊｲﾊﾟｰｸﾘｰﾅｰ 東浜 AS-27R</t>
    <rPh sb="11" eb="12">
      <t>ヒガシ</t>
    </rPh>
    <rPh sb="12" eb="13">
      <t>ハマ</t>
    </rPh>
    <phoneticPr fontId="2"/>
  </si>
  <si>
    <t>ビデオデッキ</t>
  </si>
  <si>
    <t>ﾜｲﾄﾞBSﾋﾞﾃﾞｵ ﾅｼｮﾅﾙ NV-SB60W</t>
  </si>
  <si>
    <t>電子用工具ｾｯﾄ ﾎｰｻﾞﾝ HKC-S88</t>
    <rPh sb="0" eb="2">
      <t>デンシ</t>
    </rPh>
    <rPh sb="2" eb="3">
      <t>ヨウ</t>
    </rPh>
    <rPh sb="3" eb="5">
      <t>コウグ</t>
    </rPh>
    <phoneticPr fontId="2"/>
  </si>
  <si>
    <t>ｴﾝﾋﾞ溶接機 ﾎｯﾄｼﾞｪｯﾄ WA-51</t>
    <rPh sb="4" eb="7">
      <t>ヨウセツキ</t>
    </rPh>
    <phoneticPr fontId="2"/>
  </si>
  <si>
    <t>ﾂｰﾙｷｬﾋﾞﾈｯﾄ ﾄﾈ TC3000</t>
  </si>
  <si>
    <t>ｶﾞｽ検知器(CH4仕様) 赤外線式 ﾎﾟｰﾀﾌﾞﾙHC RI-415型</t>
    <rPh sb="3" eb="4">
      <t>チ</t>
    </rPh>
    <rPh sb="4" eb="5">
      <t>ウツワ</t>
    </rPh>
    <rPh sb="14" eb="17">
      <t>セキガイセン</t>
    </rPh>
    <rPh sb="17" eb="18">
      <t>シキ</t>
    </rPh>
    <rPh sb="35" eb="36">
      <t>カタ</t>
    </rPh>
    <phoneticPr fontId="2"/>
  </si>
  <si>
    <t>小型ｳｨﾝﾁ ﾘｭｰﾋﾞ W1-195</t>
    <rPh sb="0" eb="2">
      <t>コガタ</t>
    </rPh>
    <phoneticPr fontId="2"/>
  </si>
  <si>
    <t>その他諸機械類</t>
    <rPh sb="2" eb="3">
      <t>タ</t>
    </rPh>
    <rPh sb="3" eb="4">
      <t>ショ</t>
    </rPh>
    <rPh sb="4" eb="7">
      <t>キカイルイ</t>
    </rPh>
    <phoneticPr fontId="2"/>
  </si>
  <si>
    <t>ﾊﾝﾄﾞﾘﾌﾄ HL100</t>
  </si>
  <si>
    <t xml:space="preserve"> </t>
    <phoneticPr fontId="4"/>
  </si>
  <si>
    <t>定量ﾎﾟﾝﾌﾟ NO.2 ｴﾚﾎﾟﾝ CR-2N 100V</t>
    <rPh sb="0" eb="2">
      <t>テイリョウ</t>
    </rPh>
    <phoneticPr fontId="2"/>
  </si>
  <si>
    <t>高圧洗浄機一式 WM11130</t>
    <rPh sb="0" eb="2">
      <t>コウアツ</t>
    </rPh>
    <rPh sb="2" eb="5">
      <t>センジョウキ</t>
    </rPh>
    <rPh sb="5" eb="7">
      <t>イッシキ</t>
    </rPh>
    <phoneticPr fontId="2"/>
  </si>
  <si>
    <t>汚泥処理棟　２F脱水機室</t>
    <rPh sb="0" eb="2">
      <t>オデイ</t>
    </rPh>
    <rPh sb="2" eb="4">
      <t>ショリ</t>
    </rPh>
    <rPh sb="4" eb="5">
      <t>ムネ</t>
    </rPh>
    <rPh sb="8" eb="10">
      <t>ダッスイ</t>
    </rPh>
    <rPh sb="10" eb="12">
      <t>キシツ</t>
    </rPh>
    <phoneticPr fontId="4"/>
  </si>
  <si>
    <t>水中ﾎﾟﾝﾌﾟ ﾂﾙﾐ CS-400W 100V</t>
    <rPh sb="0" eb="2">
      <t>スイチュウ</t>
    </rPh>
    <phoneticPr fontId="2"/>
  </si>
  <si>
    <t>水中ﾎﾟﾝﾌﾟ 寺田 CS-705W 200V</t>
    <rPh sb="0" eb="2">
      <t>スイチュウ</t>
    </rPh>
    <rPh sb="8" eb="10">
      <t>テラダ</t>
    </rPh>
    <phoneticPr fontId="2"/>
  </si>
  <si>
    <t>汚染水中ﾎﾟﾝﾌﾟ 単相100V 出力0.4kw</t>
    <rPh sb="0" eb="2">
      <t>オセン</t>
    </rPh>
    <rPh sb="2" eb="4">
      <t>スイチュウ</t>
    </rPh>
    <rPh sb="10" eb="12">
      <t>タンソウ</t>
    </rPh>
    <rPh sb="17" eb="19">
      <t>シュツリョク</t>
    </rPh>
    <phoneticPr fontId="2"/>
  </si>
  <si>
    <t>ﾗﾊﾞｰﾍﾞﾝﾎﾟﾝﾌﾟ ｴﾊﾞﾗ 32TRD型</t>
  </si>
  <si>
    <t>汚水ﾎﾟﾝﾌﾟ(ﾎｰｽ付) 1.5kw 口径50mmCRS65</t>
    <rPh sb="0" eb="2">
      <t>オスイ</t>
    </rPh>
    <rPh sb="11" eb="12">
      <t>ツキ</t>
    </rPh>
    <rPh sb="20" eb="22">
      <t>コウケイ</t>
    </rPh>
    <phoneticPr fontId="2"/>
  </si>
  <si>
    <t>空気呼吸器(FRPｱﾙﾐﾆｳﾑ合金) ﾗｲﾌｾﾞﾑL2 8.4</t>
    <rPh sb="0" eb="2">
      <t>クウキ</t>
    </rPh>
    <rPh sb="2" eb="5">
      <t>コキュウキ</t>
    </rPh>
    <rPh sb="15" eb="17">
      <t>ゴウキン</t>
    </rPh>
    <phoneticPr fontId="2"/>
  </si>
  <si>
    <t>空気呼吸器予備ﾎﾞﾝﾍﾞ ﾗｲﾌｾﾞﾑL2 8.4</t>
    <rPh sb="0" eb="2">
      <t>クウキ</t>
    </rPh>
    <rPh sb="2" eb="5">
      <t>コキュウキ</t>
    </rPh>
    <rPh sb="5" eb="7">
      <t>ヨビ</t>
    </rPh>
    <phoneticPr fontId="2"/>
  </si>
  <si>
    <t>ﾎﾜｲﾄﾎﾞｰﾄﾞ ｳﾁﾀﾞ 265-0020</t>
  </si>
  <si>
    <t>ﾎﾜｲﾄﾎﾞｰﾄﾞ(足付) ｳﾁﾀﾞ 265-0020</t>
    <rPh sb="10" eb="11">
      <t>アシ</t>
    </rPh>
    <rPh sb="11" eb="12">
      <t>ツキ</t>
    </rPh>
    <phoneticPr fontId="2"/>
  </si>
  <si>
    <t>ｽｸﾘｰﾝ熊手 ｽﾃﾝﾚｽ製 2080mm</t>
    <rPh sb="5" eb="6">
      <t>クマ</t>
    </rPh>
    <rPh sb="6" eb="7">
      <t>デ</t>
    </rPh>
    <rPh sb="13" eb="14">
      <t>セイ</t>
    </rPh>
    <phoneticPr fontId="2"/>
  </si>
  <si>
    <t>ﾊﾟﾝﾌﾚｯﾄﾗｯｸ ｳﾁﾀﾞ 357-8011</t>
  </si>
  <si>
    <t>管理棟　１F吹き抜け部</t>
    <rPh sb="0" eb="2">
      <t>カンリ</t>
    </rPh>
    <rPh sb="2" eb="3">
      <t>ムネ</t>
    </rPh>
    <rPh sb="6" eb="7">
      <t>フ</t>
    </rPh>
    <rPh sb="8" eb="9">
      <t>ヌ</t>
    </rPh>
    <rPh sb="10" eb="11">
      <t>ブ</t>
    </rPh>
    <phoneticPr fontId="4"/>
  </si>
  <si>
    <t>ﾏｯﾌﾟﾏｽﾀｰ(ﾍﾞｰｽ付) ｳﾁﾀﾞ 874-7000､874-000</t>
    <rPh sb="13" eb="14">
      <t>ツキ</t>
    </rPh>
    <phoneticPr fontId="2"/>
  </si>
  <si>
    <t>除雪機 HONDA ｽﾉｰﾗHS 2512Z</t>
    <rPh sb="0" eb="3">
      <t>ジョセツキ</t>
    </rPh>
    <phoneticPr fontId="2"/>
  </si>
  <si>
    <t>ｽｸﾘｰﾝ熊手 ｽﾃﾝﾚｽ製 3280mm</t>
    <rPh sb="5" eb="6">
      <t>クマ</t>
    </rPh>
    <rPh sb="6" eb="7">
      <t>デ</t>
    </rPh>
    <rPh sb="13" eb="14">
      <t>セイ</t>
    </rPh>
    <phoneticPr fontId="2"/>
  </si>
  <si>
    <t>中田P場</t>
    <rPh sb="0" eb="2">
      <t>ナカダ</t>
    </rPh>
    <phoneticPr fontId="4"/>
  </si>
  <si>
    <t>脚立 DWS-180</t>
    <rPh sb="0" eb="2">
      <t>キャタツ</t>
    </rPh>
    <phoneticPr fontId="2"/>
  </si>
  <si>
    <t>汚泥濃縮棟　BF管廊</t>
    <rPh sb="0" eb="2">
      <t>オデイ</t>
    </rPh>
    <rPh sb="2" eb="4">
      <t>ノウシュク</t>
    </rPh>
    <rPh sb="4" eb="5">
      <t>ムネ</t>
    </rPh>
    <rPh sb="8" eb="10">
      <t>カンロウ</t>
    </rPh>
    <phoneticPr fontId="4"/>
  </si>
  <si>
    <t>ITO DS-1R-S</t>
  </si>
  <si>
    <t>玄関ホール</t>
    <rPh sb="0" eb="2">
      <t>ゲンカン</t>
    </rPh>
    <phoneticPr fontId="4"/>
  </si>
  <si>
    <t>ｺｸﾖ SD-BIX107PSY</t>
  </si>
  <si>
    <t>ITO HR1240 CT</t>
  </si>
  <si>
    <t>ITO PS2-027S</t>
  </si>
  <si>
    <t>ITO ｱｰﾑﾁｪｱ HR49-SF</t>
  </si>
  <si>
    <t>３階ロビー</t>
    <rPh sb="1" eb="2">
      <t>カイ</t>
    </rPh>
    <phoneticPr fontId="4"/>
  </si>
  <si>
    <t>ITO ｱｰﾑﾁｪｱ HR49-AC</t>
  </si>
  <si>
    <t>脱水ｹｰｷ搬出用</t>
    <rPh sb="0" eb="2">
      <t>ダッスイ</t>
    </rPh>
    <rPh sb="5" eb="7">
      <t>ハンシュツ</t>
    </rPh>
    <rPh sb="7" eb="8">
      <t>ヨウ</t>
    </rPh>
    <phoneticPr fontId="2"/>
  </si>
  <si>
    <t>脱水機棟</t>
    <rPh sb="0" eb="3">
      <t>ダッスイキ</t>
    </rPh>
    <rPh sb="3" eb="4">
      <t>ムネ</t>
    </rPh>
    <phoneticPr fontId="4"/>
  </si>
  <si>
    <t>汚泥用ｺﾝﾃﾅ SUS304</t>
    <rPh sb="0" eb="2">
      <t>オデイ</t>
    </rPh>
    <rPh sb="2" eb="3">
      <t>ヨウ</t>
    </rPh>
    <phoneticPr fontId="2"/>
  </si>
  <si>
    <t>脱水ｹｰｷ搬出用ｺﾝﾃﾅ 1588*938*930 ｵｰｽｽﾃﾝﾚｽ製</t>
    <rPh sb="34" eb="35">
      <t>セイ</t>
    </rPh>
    <phoneticPr fontId="2"/>
  </si>
  <si>
    <t>脱水ｹｰｷ搬出用ｺﾝﾃﾅ ｵｰｽｽﾃﾝ 1588*938*930</t>
  </si>
  <si>
    <t>ｺｸﾖ BK-W11C</t>
  </si>
  <si>
    <t>宿直室</t>
    <rPh sb="0" eb="3">
      <t>シュクチョクシツ</t>
    </rPh>
    <phoneticPr fontId="4"/>
  </si>
  <si>
    <t>BODﾗﾎﾞ用DOﾒｰﾀｰ ﾜｲｴｽｱｲ･ﾅﾉﾃｯｸ 5100</t>
    <rPh sb="6" eb="7">
      <t>ヨウ</t>
    </rPh>
    <phoneticPr fontId="2"/>
  </si>
  <si>
    <t>ｽﾀｰﾗｰ付きDO電極 ﾜｲｴｽｱｲ･ﾅﾉﾃｯｸ 5100</t>
    <rPh sb="5" eb="6">
      <t>ツキ</t>
    </rPh>
    <rPh sb="9" eb="11">
      <t>デンキョク</t>
    </rPh>
    <phoneticPr fontId="2"/>
  </si>
  <si>
    <t>MLSS/界面計 ｾﾝﾄﾗﾙ科学 ML-54</t>
    <rPh sb="5" eb="7">
      <t>カイメン</t>
    </rPh>
    <rPh sb="7" eb="8">
      <t>ケイ</t>
    </rPh>
    <rPh sb="14" eb="16">
      <t>カガク</t>
    </rPh>
    <phoneticPr fontId="2"/>
  </si>
  <si>
    <t>ｺﾝﾃﾅ用台車</t>
    <rPh sb="4" eb="5">
      <t>ヨウ</t>
    </rPh>
    <rPh sb="5" eb="7">
      <t>ダイシャ</t>
    </rPh>
    <phoneticPr fontId="2"/>
  </si>
  <si>
    <t>脱水ｹｰｷ搬出用台車 1600*</t>
    <rPh sb="0" eb="2">
      <t>ダッスイ</t>
    </rPh>
    <rPh sb="5" eb="7">
      <t>ハンシュツ</t>
    </rPh>
    <rPh sb="7" eb="8">
      <t>ヨウ</t>
    </rPh>
    <rPh sb="8" eb="10">
      <t>ダイシャ</t>
    </rPh>
    <phoneticPr fontId="2"/>
  </si>
  <si>
    <t>ﾏｷﾀ発電器 G-2000A</t>
    <rPh sb="3" eb="5">
      <t>ハツデン</t>
    </rPh>
    <rPh sb="5" eb="6">
      <t>ウツワ</t>
    </rPh>
    <phoneticPr fontId="2"/>
  </si>
  <si>
    <t>ｶﾞｽ検知器 赤外線式 ﾎﾟｰﾀﾌﾞﾙHC RI-415型</t>
    <rPh sb="3" eb="4">
      <t>チ</t>
    </rPh>
    <rPh sb="4" eb="5">
      <t>ウツワ</t>
    </rPh>
    <rPh sb="7" eb="10">
      <t>セキガイセン</t>
    </rPh>
    <rPh sb="10" eb="11">
      <t>シキ</t>
    </rPh>
    <rPh sb="28" eb="29">
      <t>カタ</t>
    </rPh>
    <phoneticPr fontId="2"/>
  </si>
  <si>
    <t>ﾁｪｰﾝﾌﾞﾛｯｸ 1.0t用 HHH 8×2.5ｍ R-CB</t>
    <rPh sb="14" eb="15">
      <t>ヨウ</t>
    </rPh>
    <phoneticPr fontId="2"/>
  </si>
  <si>
    <t>機械濃縮棟倉庫</t>
    <rPh sb="0" eb="2">
      <t>キカイ</t>
    </rPh>
    <rPh sb="2" eb="4">
      <t>ノウシュク</t>
    </rPh>
    <rPh sb="4" eb="5">
      <t>ムネ</t>
    </rPh>
    <rPh sb="5" eb="7">
      <t>ソウコ</t>
    </rPh>
    <phoneticPr fontId="4"/>
  </si>
  <si>
    <t>高分子凝縮剤溶解器 ｸﾘﾌｨｰﾀﾞｰ KF-200</t>
    <rPh sb="0" eb="3">
      <t>コウブンシ</t>
    </rPh>
    <rPh sb="3" eb="5">
      <t>ギョウシュク</t>
    </rPh>
    <rPh sb="5" eb="6">
      <t>ザイ</t>
    </rPh>
    <rPh sb="6" eb="8">
      <t>ヨウカイ</t>
    </rPh>
    <rPh sb="8" eb="9">
      <t>キ</t>
    </rPh>
    <phoneticPr fontId="2"/>
  </si>
  <si>
    <t>汚泥棟１階</t>
    <rPh sb="0" eb="2">
      <t>オデイ</t>
    </rPh>
    <rPh sb="2" eb="3">
      <t>ムネ</t>
    </rPh>
    <rPh sb="4" eb="5">
      <t>カイ</t>
    </rPh>
    <phoneticPr fontId="4"/>
  </si>
  <si>
    <t>空気呼吸器 K2-415</t>
    <rPh sb="0" eb="2">
      <t>クウキ</t>
    </rPh>
    <rPh sb="2" eb="4">
      <t>コキュウ</t>
    </rPh>
    <rPh sb="4" eb="5">
      <t>キ</t>
    </rPh>
    <phoneticPr fontId="2"/>
  </si>
  <si>
    <t>空気呼吸器予備ﾎﾞﾝﾍﾞ 150kg･f/cm2</t>
    <rPh sb="0" eb="2">
      <t>クウキ</t>
    </rPh>
    <rPh sb="5" eb="7">
      <t>ヨビ</t>
    </rPh>
    <phoneticPr fontId="2"/>
  </si>
  <si>
    <t>空気呼吸器 L2型-815F</t>
    <rPh sb="0" eb="2">
      <t>クウキ</t>
    </rPh>
    <rPh sb="2" eb="5">
      <t>コキュウキ</t>
    </rPh>
    <rPh sb="8" eb="9">
      <t>カタ</t>
    </rPh>
    <phoneticPr fontId="2"/>
  </si>
  <si>
    <t>応接セットテーブル</t>
    <rPh sb="0" eb="2">
      <t>オウセツ</t>
    </rPh>
    <phoneticPr fontId="2"/>
  </si>
  <si>
    <t>ITOAC-12TR</t>
  </si>
  <si>
    <t>ｳﾁﾀﾞST3189 S型</t>
    <rPh sb="12" eb="13">
      <t>ガタ</t>
    </rPh>
    <phoneticPr fontId="2"/>
  </si>
  <si>
    <t>１Fロビー</t>
    <phoneticPr fontId="4"/>
  </si>
  <si>
    <t>PLUS FR-515</t>
  </si>
  <si>
    <t>ｳﾁﾀﾞST2657</t>
  </si>
  <si>
    <t>会議用テーブル幕付</t>
    <rPh sb="0" eb="3">
      <t>カイギヨウ</t>
    </rPh>
    <rPh sb="7" eb="8">
      <t>マク</t>
    </rPh>
    <rPh sb="8" eb="9">
      <t>ツキ</t>
    </rPh>
    <phoneticPr fontId="2"/>
  </si>
  <si>
    <t>PLUS FR-515M</t>
  </si>
  <si>
    <t>ｺｸﾖSD-BN107S3PAY</t>
  </si>
  <si>
    <t>椅子</t>
    <rPh sb="0" eb="2">
      <t>イス</t>
    </rPh>
    <phoneticPr fontId="2"/>
  </si>
  <si>
    <t>ｳﾁﾀﾞ JF-120SG</t>
  </si>
  <si>
    <t>応接セットアームチェア</t>
    <rPh sb="0" eb="2">
      <t>オウセツ</t>
    </rPh>
    <phoneticPr fontId="2"/>
  </si>
  <si>
    <t>ITO S77CTR-AC</t>
  </si>
  <si>
    <t>応接セットソファ</t>
    <rPh sb="0" eb="2">
      <t>オウセツ</t>
    </rPh>
    <phoneticPr fontId="2"/>
  </si>
  <si>
    <t>ITO S77CTR-SF</t>
  </si>
  <si>
    <t>折りたたみ椅子</t>
    <rPh sb="0" eb="1">
      <t>オ</t>
    </rPh>
    <rPh sb="5" eb="7">
      <t>イス</t>
    </rPh>
    <phoneticPr fontId="2"/>
  </si>
  <si>
    <t>ｳﾁﾀﾞ S-220S</t>
  </si>
  <si>
    <t>会議用椅子</t>
    <rPh sb="0" eb="3">
      <t>カイギヨウ</t>
    </rPh>
    <rPh sb="3" eb="5">
      <t>イス</t>
    </rPh>
    <phoneticPr fontId="2"/>
  </si>
  <si>
    <t>PLUS MC-422S</t>
  </si>
  <si>
    <t>会議用椅子（肘なし）</t>
    <rPh sb="0" eb="3">
      <t>カイギヨウ</t>
    </rPh>
    <rPh sb="3" eb="5">
      <t>イス</t>
    </rPh>
    <rPh sb="6" eb="7">
      <t>ヒジ</t>
    </rPh>
    <phoneticPr fontId="2"/>
  </si>
  <si>
    <t>ｳﾁﾀﾞ MF-242</t>
  </si>
  <si>
    <t>作業用椅子</t>
    <rPh sb="0" eb="3">
      <t>サギョウヨウ</t>
    </rPh>
    <rPh sb="3" eb="5">
      <t>イス</t>
    </rPh>
    <phoneticPr fontId="2"/>
  </si>
  <si>
    <t>ｳﾁﾀﾞ LW-2</t>
  </si>
  <si>
    <t>長椅子</t>
    <rPh sb="0" eb="3">
      <t>ナガイス</t>
    </rPh>
    <phoneticPr fontId="2"/>
  </si>
  <si>
    <t>ｺｸﾖ CN-20G2NN</t>
  </si>
  <si>
    <t>棚及び箱類</t>
    <rPh sb="0" eb="1">
      <t>タナ</t>
    </rPh>
    <rPh sb="1" eb="2">
      <t>オヨ</t>
    </rPh>
    <phoneticPr fontId="2"/>
  </si>
  <si>
    <t>PLUS NA-900</t>
  </si>
  <si>
    <t>マップケース</t>
  </si>
  <si>
    <t>ｺｸﾖ MC-DAOF1</t>
  </si>
  <si>
    <t>器材倉庫</t>
    <rPh sb="0" eb="2">
      <t>キザイ</t>
    </rPh>
    <rPh sb="2" eb="4">
      <t>ソウコ</t>
    </rPh>
    <phoneticPr fontId="4"/>
  </si>
  <si>
    <t>薬用冷蔵ショートケース</t>
    <rPh sb="0" eb="2">
      <t>ヤクヨウ</t>
    </rPh>
    <rPh sb="2" eb="4">
      <t>レイゾウ</t>
    </rPh>
    <phoneticPr fontId="2"/>
  </si>
  <si>
    <t>大和冷蔵工業 DC-ME31A</t>
    <rPh sb="0" eb="2">
      <t>ダイワ</t>
    </rPh>
    <rPh sb="2" eb="4">
      <t>レイゾウ</t>
    </rPh>
    <rPh sb="4" eb="6">
      <t>コウギョウ</t>
    </rPh>
    <phoneticPr fontId="2"/>
  </si>
  <si>
    <t>三菱 MR-23R-H</t>
    <rPh sb="0" eb="2">
      <t>ミツビシ</t>
    </rPh>
    <phoneticPr fontId="2"/>
  </si>
  <si>
    <t>三菱 MR-VE37R</t>
    <rPh sb="0" eb="2">
      <t>ミツビシ</t>
    </rPh>
    <phoneticPr fontId="2"/>
  </si>
  <si>
    <t>カウンター</t>
  </si>
  <si>
    <t>SC-B 020298</t>
    <phoneticPr fontId="4"/>
  </si>
  <si>
    <t>SC-B 121297</t>
    <phoneticPr fontId="4"/>
  </si>
  <si>
    <t>PHメーター</t>
  </si>
  <si>
    <t>(株)堀場製作所F-72S</t>
    <rPh sb="1" eb="2">
      <t>カブ</t>
    </rPh>
    <rPh sb="3" eb="5">
      <t>ホリバ</t>
    </rPh>
    <rPh sb="5" eb="8">
      <t>セイサクジョ</t>
    </rPh>
    <phoneticPr fontId="2"/>
  </si>
  <si>
    <t>アスピレーター</t>
  </si>
  <si>
    <t>井内A-3S</t>
    <rPh sb="0" eb="2">
      <t>イウチ</t>
    </rPh>
    <phoneticPr fontId="2"/>
  </si>
  <si>
    <t>ウォーターバス</t>
  </si>
  <si>
    <t>ｱﾄﾞﾊﾞﾝﾃｯｸ(株)製TBM212AA</t>
    <rPh sb="10" eb="11">
      <t>カブ</t>
    </rPh>
    <rPh sb="12" eb="13">
      <t>セイ</t>
    </rPh>
    <phoneticPr fontId="2"/>
  </si>
  <si>
    <t>(株)ﾄﾐｰ精工LC-200</t>
    <rPh sb="1" eb="2">
      <t>カブ</t>
    </rPh>
    <rPh sb="6" eb="8">
      <t>セイコウ</t>
    </rPh>
    <phoneticPr fontId="2"/>
  </si>
  <si>
    <t>振とう器</t>
    <rPh sb="0" eb="1">
      <t>オサム</t>
    </rPh>
    <rPh sb="3" eb="4">
      <t>ウツワ</t>
    </rPh>
    <phoneticPr fontId="2"/>
  </si>
  <si>
    <t>宮本理研MW-4R 分液ﾛｰﾄﾎﾙﾀﾞｰ</t>
    <rPh sb="0" eb="1">
      <t>ミヤ</t>
    </rPh>
    <rPh sb="1" eb="2">
      <t>モト</t>
    </rPh>
    <rPh sb="2" eb="4">
      <t>リケン</t>
    </rPh>
    <rPh sb="10" eb="11">
      <t>ブン</t>
    </rPh>
    <rPh sb="11" eb="12">
      <t>エキ</t>
    </rPh>
    <phoneticPr fontId="2"/>
  </si>
  <si>
    <t>DS-C型</t>
    <rPh sb="4" eb="5">
      <t>ガタ</t>
    </rPh>
    <phoneticPr fontId="2"/>
  </si>
  <si>
    <t>ﾄﾐｰ精工(株)LSX-500</t>
    <rPh sb="3" eb="5">
      <t>セイコウ</t>
    </rPh>
    <rPh sb="6" eb="7">
      <t>カブ</t>
    </rPh>
    <phoneticPr fontId="2"/>
  </si>
  <si>
    <t>恒温培養器</t>
    <rPh sb="0" eb="2">
      <t>コウオン</t>
    </rPh>
    <rPh sb="2" eb="4">
      <t>バイヨウ</t>
    </rPh>
    <rPh sb="4" eb="5">
      <t>キ</t>
    </rPh>
    <phoneticPr fontId="2"/>
  </si>
  <si>
    <t>ｱﾄﾞﾊﾞﾝﾃｯｸCI-612</t>
  </si>
  <si>
    <t>産廃溶出振とう機</t>
    <rPh sb="0" eb="2">
      <t>サンパイ</t>
    </rPh>
    <rPh sb="2" eb="4">
      <t>ヨウシュツ</t>
    </rPh>
    <rPh sb="4" eb="5">
      <t>オサム</t>
    </rPh>
    <rPh sb="7" eb="8">
      <t>キ</t>
    </rPh>
    <phoneticPr fontId="2"/>
  </si>
  <si>
    <t>ﾀｲﾃｯｸ(株)TS-4N</t>
    <rPh sb="6" eb="7">
      <t>カブ</t>
    </rPh>
    <phoneticPr fontId="2"/>
  </si>
  <si>
    <t>ﾘｵﾝ(株)VM-63A</t>
    <rPh sb="4" eb="5">
      <t>カブ</t>
    </rPh>
    <phoneticPr fontId="2"/>
  </si>
  <si>
    <t>ステンレスワゴン</t>
  </si>
  <si>
    <t>ｹﾆｽSB-4</t>
  </si>
  <si>
    <t>騒音計</t>
    <rPh sb="0" eb="2">
      <t>ソウオン</t>
    </rPh>
    <rPh sb="2" eb="3">
      <t>ケイ</t>
    </rPh>
    <phoneticPr fontId="2"/>
  </si>
  <si>
    <t>(株)小野測器LA-1410</t>
    <rPh sb="1" eb="2">
      <t>カブ</t>
    </rPh>
    <rPh sb="3" eb="5">
      <t>オノ</t>
    </rPh>
    <rPh sb="5" eb="6">
      <t>ソク</t>
    </rPh>
    <rPh sb="6" eb="7">
      <t>キ</t>
    </rPh>
    <phoneticPr fontId="2"/>
  </si>
  <si>
    <t>超音波洗浄器</t>
    <rPh sb="0" eb="3">
      <t>チョウオンパ</t>
    </rPh>
    <rPh sb="3" eb="5">
      <t>センジョウ</t>
    </rPh>
    <rPh sb="5" eb="6">
      <t>キ</t>
    </rPh>
    <phoneticPr fontId="2"/>
  </si>
  <si>
    <t>ﾌﾞﾛﾝｿﾆｯｸ42HJ ﾋﾟﾍﾟｯﾄ用ﾊﾞｽｹｯﾄ</t>
    <rPh sb="19" eb="20">
      <t>ヨウ</t>
    </rPh>
    <phoneticPr fontId="2"/>
  </si>
  <si>
    <t>ﾔﾏﾄ科学WG510</t>
    <rPh sb="3" eb="5">
      <t>カガク</t>
    </rPh>
    <phoneticPr fontId="2"/>
  </si>
  <si>
    <t>ﾔﾏﾄ科学(株)製DS-601</t>
    <rPh sb="3" eb="5">
      <t>カガク</t>
    </rPh>
    <rPh sb="6" eb="7">
      <t>カブ</t>
    </rPh>
    <rPh sb="8" eb="9">
      <t>セイ</t>
    </rPh>
    <phoneticPr fontId="2"/>
  </si>
  <si>
    <t>デシケーター</t>
  </si>
  <si>
    <t>東京硝子機器(株)製ED-262</t>
    <rPh sb="0" eb="2">
      <t>トウキョウ</t>
    </rPh>
    <rPh sb="2" eb="4">
      <t>ガラス</t>
    </rPh>
    <rPh sb="4" eb="6">
      <t>キキ</t>
    </rPh>
    <rPh sb="7" eb="8">
      <t>カブ</t>
    </rPh>
    <rPh sb="9" eb="10">
      <t>セイ</t>
    </rPh>
    <phoneticPr fontId="2"/>
  </si>
  <si>
    <t>ｱﾄﾞﾊﾞﾝﾃｯｸKL-420</t>
  </si>
  <si>
    <t>ｻﾞﾙﾄﾘｳｽCPA324S</t>
  </si>
  <si>
    <t>理研機器(株)GX-2009</t>
    <rPh sb="0" eb="2">
      <t>リケン</t>
    </rPh>
    <rPh sb="2" eb="4">
      <t>キキ</t>
    </rPh>
    <rPh sb="5" eb="6">
      <t>カブ</t>
    </rPh>
    <phoneticPr fontId="2"/>
  </si>
  <si>
    <t>ホットプレート</t>
  </si>
  <si>
    <t>ｱｽﾞﾜﾝ(株)HPD-4500BZN</t>
    <rPh sb="6" eb="7">
      <t>カブ</t>
    </rPh>
    <phoneticPr fontId="2"/>
  </si>
  <si>
    <t>マグネットスターラー</t>
  </si>
  <si>
    <t>ﾔﾏﾄ科学(株)MG600型</t>
    <rPh sb="3" eb="5">
      <t>カガク</t>
    </rPh>
    <rPh sb="6" eb="7">
      <t>カブ</t>
    </rPh>
    <rPh sb="13" eb="14">
      <t>ガタ</t>
    </rPh>
    <phoneticPr fontId="2"/>
  </si>
  <si>
    <t>テレビ受像機</t>
    <rPh sb="3" eb="6">
      <t>ジュゾウキ</t>
    </rPh>
    <phoneticPr fontId="2"/>
  </si>
  <si>
    <t>カラーテレビ</t>
  </si>
  <si>
    <t>三菱32W-BS50</t>
    <rPh sb="0" eb="2">
      <t>ミツビシ</t>
    </rPh>
    <phoneticPr fontId="2"/>
  </si>
  <si>
    <t>新ﾀﾞｲﾜEG/41T</t>
    <rPh sb="0" eb="1">
      <t>シン</t>
    </rPh>
    <phoneticPr fontId="2"/>
  </si>
  <si>
    <t>工具類</t>
    <rPh sb="0" eb="2">
      <t>コウグ</t>
    </rPh>
    <rPh sb="2" eb="3">
      <t>ルイ</t>
    </rPh>
    <phoneticPr fontId="2"/>
  </si>
  <si>
    <t>移動式四脚</t>
    <rPh sb="0" eb="2">
      <t>イドウ</t>
    </rPh>
    <rPh sb="2" eb="3">
      <t>シキ</t>
    </rPh>
    <rPh sb="3" eb="4">
      <t>ヨン</t>
    </rPh>
    <rPh sb="4" eb="5">
      <t>キャク</t>
    </rPh>
    <phoneticPr fontId="2"/>
  </si>
  <si>
    <t>新明和HC-300L</t>
    <rPh sb="0" eb="3">
      <t>シンメイワ</t>
    </rPh>
    <phoneticPr fontId="2"/>
  </si>
  <si>
    <t>島津理化BA210E1080ほか</t>
    <rPh sb="0" eb="2">
      <t>シマヅ</t>
    </rPh>
    <rPh sb="2" eb="4">
      <t>リカ</t>
    </rPh>
    <phoneticPr fontId="2"/>
  </si>
  <si>
    <t>高圧洗浄機</t>
    <rPh sb="0" eb="2">
      <t>コウアツ</t>
    </rPh>
    <rPh sb="2" eb="4">
      <t>センジョウ</t>
    </rPh>
    <rPh sb="4" eb="5">
      <t>キ</t>
    </rPh>
    <phoneticPr fontId="2"/>
  </si>
  <si>
    <t>ﾌﾙﾃｯｸ1513MF</t>
  </si>
  <si>
    <t>機械濃縮棟</t>
    <rPh sb="0" eb="2">
      <t>キカイ</t>
    </rPh>
    <rPh sb="2" eb="4">
      <t>ノウシュク</t>
    </rPh>
    <rPh sb="4" eb="5">
      <t>ムネ</t>
    </rPh>
    <phoneticPr fontId="4"/>
  </si>
  <si>
    <t>圧縮機</t>
    <rPh sb="0" eb="3">
      <t>アッシュクキ</t>
    </rPh>
    <phoneticPr fontId="2"/>
  </si>
  <si>
    <t>小型コンプレッサー</t>
    <rPh sb="0" eb="2">
      <t>コガタ</t>
    </rPh>
    <phoneticPr fontId="2"/>
  </si>
  <si>
    <t>岩田DSP-04P</t>
    <rPh sb="0" eb="2">
      <t>イワタ</t>
    </rPh>
    <phoneticPr fontId="2"/>
  </si>
  <si>
    <t>初期脱水機棟</t>
    <rPh sb="0" eb="2">
      <t>ショキ</t>
    </rPh>
    <rPh sb="2" eb="5">
      <t>ダッスイキ</t>
    </rPh>
    <rPh sb="5" eb="6">
      <t>ムネ</t>
    </rPh>
    <phoneticPr fontId="4"/>
  </si>
  <si>
    <t>ポンプ</t>
  </si>
  <si>
    <t>水中ポンプ</t>
    <rPh sb="0" eb="2">
      <t>スイチュウ</t>
    </rPh>
    <phoneticPr fontId="2"/>
  </si>
  <si>
    <t>新明和CNL651</t>
    <rPh sb="0" eb="3">
      <t>シンメイワ</t>
    </rPh>
    <phoneticPr fontId="2"/>
  </si>
  <si>
    <t>雑器具類</t>
    <rPh sb="0" eb="1">
      <t>ザツ</t>
    </rPh>
    <rPh sb="1" eb="3">
      <t>キグ</t>
    </rPh>
    <rPh sb="3" eb="4">
      <t>ルイ</t>
    </rPh>
    <phoneticPr fontId="2"/>
  </si>
  <si>
    <t>ホワイトボード</t>
  </si>
  <si>
    <t>PLUS NW-36SA</t>
  </si>
  <si>
    <t>年数</t>
    <rPh sb="0" eb="2">
      <t>ネンスウ</t>
    </rPh>
    <phoneticPr fontId="4"/>
  </si>
  <si>
    <t>-</t>
    <phoneticPr fontId="4"/>
  </si>
  <si>
    <t>重要度</t>
    <rPh sb="0" eb="3">
      <t>ジュウヨウド</t>
    </rPh>
    <phoneticPr fontId="4"/>
  </si>
  <si>
    <t>低</t>
  </si>
  <si>
    <t>高</t>
  </si>
  <si>
    <t>H33更新予定</t>
    <rPh sb="3" eb="5">
      <t>コウシン</t>
    </rPh>
    <rPh sb="5" eb="7">
      <t>ヨテイ</t>
    </rPh>
    <phoneticPr fontId="4"/>
  </si>
  <si>
    <t>中</t>
  </si>
  <si>
    <t>H30更新予定</t>
    <rPh sb="3" eb="5">
      <t>コウシン</t>
    </rPh>
    <rPh sb="5" eb="7">
      <t>ヨテイ</t>
    </rPh>
    <phoneticPr fontId="4"/>
  </si>
  <si>
    <t>H34更新予定</t>
    <rPh sb="3" eb="5">
      <t>コウシン</t>
    </rPh>
    <rPh sb="5" eb="7">
      <t>ヨテイ</t>
    </rPh>
    <phoneticPr fontId="4"/>
  </si>
  <si>
    <t>H32更新予定</t>
    <rPh sb="3" eb="5">
      <t>コウシン</t>
    </rPh>
    <rPh sb="5" eb="7">
      <t>ヨテイ</t>
    </rPh>
    <phoneticPr fontId="4"/>
  </si>
  <si>
    <t>H35更新予定</t>
    <rPh sb="3" eb="5">
      <t>コウシン</t>
    </rPh>
    <rPh sb="5" eb="7">
      <t>ヨテイ</t>
    </rPh>
    <phoneticPr fontId="4"/>
  </si>
  <si>
    <t>H31更新予定</t>
    <rPh sb="3" eb="5">
      <t>コウシン</t>
    </rPh>
    <rPh sb="5" eb="7">
      <t>ヨテイ</t>
    </rPh>
    <phoneticPr fontId="4"/>
  </si>
  <si>
    <t>H29更新予定</t>
    <rPh sb="3" eb="5">
      <t>コウシン</t>
    </rPh>
    <rPh sb="5" eb="7">
      <t>ヨテイ</t>
    </rPh>
    <phoneticPr fontId="4"/>
  </si>
  <si>
    <t>ﾔﾏﾄ INE800</t>
    <phoneticPr fontId="4"/>
  </si>
  <si>
    <t>管理
方法</t>
    <rPh sb="0" eb="2">
      <t>カンリ</t>
    </rPh>
    <rPh sb="3" eb="5">
      <t>ホウホウ</t>
    </rPh>
    <phoneticPr fontId="4"/>
  </si>
  <si>
    <t>事後</t>
  </si>
  <si>
    <t>時間</t>
  </si>
  <si>
    <t>標準耐用</t>
    <rPh sb="0" eb="2">
      <t>ヒョウジュン</t>
    </rPh>
    <rPh sb="2" eb="4">
      <t>タイヨウ</t>
    </rPh>
    <phoneticPr fontId="4"/>
  </si>
  <si>
    <t>ｲﾝﾊﾞｰﾀｰ発電機 やまびこ IEG900M-Y/M</t>
    <rPh sb="7" eb="10">
      <t>ハツデンキ</t>
    </rPh>
    <phoneticPr fontId="4"/>
  </si>
  <si>
    <t>H29(更新)購入</t>
    <rPh sb="4" eb="6">
      <t>コウシン</t>
    </rPh>
    <rPh sb="7" eb="9">
      <t>コウニュウ</t>
    </rPh>
    <phoneticPr fontId="4"/>
  </si>
  <si>
    <t>高所作業台</t>
    <rPh sb="0" eb="2">
      <t>コウショ</t>
    </rPh>
    <rPh sb="2" eb="5">
      <t>サギョウダイ</t>
    </rPh>
    <phoneticPr fontId="4"/>
  </si>
  <si>
    <t>三脚</t>
    <rPh sb="0" eb="2">
      <t>サンキャク</t>
    </rPh>
    <phoneticPr fontId="4"/>
  </si>
  <si>
    <t>ﾋﾟｶｺｰﾎﾟ　RA-2</t>
  </si>
  <si>
    <t>長谷川 ACS-4010V</t>
    <rPh sb="0" eb="3">
      <t>ハセガワ</t>
    </rPh>
    <phoneticPr fontId="3"/>
  </si>
  <si>
    <t>ハロゲン水分計</t>
    <rPh sb="4" eb="6">
      <t>スイブン</t>
    </rPh>
    <rPh sb="6" eb="7">
      <t>ケイ</t>
    </rPh>
    <phoneticPr fontId="4"/>
  </si>
  <si>
    <t>定温恒温乾燥機</t>
    <rPh sb="0" eb="2">
      <t>テイオン</t>
    </rPh>
    <rPh sb="2" eb="4">
      <t>コウオン</t>
    </rPh>
    <rPh sb="4" eb="7">
      <t>カンソウキ</t>
    </rPh>
    <phoneticPr fontId="4"/>
  </si>
  <si>
    <t>恒温器</t>
    <rPh sb="0" eb="3">
      <t>コウオンキ</t>
    </rPh>
    <phoneticPr fontId="2"/>
  </si>
  <si>
    <t>ウォーターバス</t>
    <phoneticPr fontId="4"/>
  </si>
  <si>
    <t>携帯用MLSS計</t>
    <rPh sb="0" eb="3">
      <t>ケイタイヨウ</t>
    </rPh>
    <rPh sb="7" eb="8">
      <t>ケイ</t>
    </rPh>
    <phoneticPr fontId="4"/>
  </si>
  <si>
    <t>(株)ｾﾝｺﾑ HACH AS950</t>
    <rPh sb="0" eb="3">
      <t>カブ</t>
    </rPh>
    <phoneticPr fontId="3"/>
  </si>
  <si>
    <t>ﾒﾄﾗｰ･ﾒﾄﾞﾚ(株) HE53</t>
    <rPh sb="9" eb="12">
      <t>カブ</t>
    </rPh>
    <phoneticPr fontId="3"/>
  </si>
  <si>
    <t>東京理化(株) NDO-601SD</t>
    <rPh sb="0" eb="2">
      <t>トウキョウ</t>
    </rPh>
    <rPh sb="2" eb="4">
      <t>リカ</t>
    </rPh>
    <rPh sb="4" eb="7">
      <t>カブ</t>
    </rPh>
    <phoneticPr fontId="3"/>
  </si>
  <si>
    <t>東京理化(株) SLI-700</t>
    <rPh sb="0" eb="2">
      <t>トウキョウ</t>
    </rPh>
    <rPh sb="2" eb="4">
      <t>リカ</t>
    </rPh>
    <rPh sb="4" eb="7">
      <t>カブ</t>
    </rPh>
    <phoneticPr fontId="3"/>
  </si>
  <si>
    <t>ｱﾄﾞﾊﾞﾝﾃｯｸ(株) TBM212AA</t>
    <rPh sb="9" eb="12">
      <t>カブ</t>
    </rPh>
    <phoneticPr fontId="3"/>
  </si>
  <si>
    <t>ﾔﾏﾄ科学(株) FP412</t>
    <rPh sb="3" eb="5">
      <t>カガク</t>
    </rPh>
    <rPh sb="5" eb="8">
      <t>カブ</t>
    </rPh>
    <phoneticPr fontId="3"/>
  </si>
  <si>
    <t>ｾﾝﾄﾗﾙ科学(株) ML-54型</t>
    <rPh sb="5" eb="7">
      <t>カガク</t>
    </rPh>
    <rPh sb="16" eb="17">
      <t>ガタ</t>
    </rPh>
    <phoneticPr fontId="3"/>
  </si>
  <si>
    <t>保冷器</t>
    <rPh sb="0" eb="3">
      <t>ホレイキ</t>
    </rPh>
    <phoneticPr fontId="4"/>
  </si>
  <si>
    <t>ﾊｲｱｰﾙ JR-NF340A-W</t>
  </si>
  <si>
    <t>遠心分離器</t>
    <rPh sb="0" eb="2">
      <t>エンシン</t>
    </rPh>
    <rPh sb="2" eb="5">
      <t>ブンリキ</t>
    </rPh>
    <phoneticPr fontId="3"/>
  </si>
  <si>
    <t>高圧蒸気滅菌器</t>
    <rPh sb="0" eb="2">
      <t>コウアツ</t>
    </rPh>
    <rPh sb="2" eb="4">
      <t>ジョウキ</t>
    </rPh>
    <rPh sb="4" eb="6">
      <t>メッキン</t>
    </rPh>
    <rPh sb="6" eb="7">
      <t>キ</t>
    </rPh>
    <phoneticPr fontId="3"/>
  </si>
  <si>
    <t>マグネチックススターラー</t>
    <phoneticPr fontId="4"/>
  </si>
  <si>
    <t>ホットプレート</t>
    <phoneticPr fontId="4"/>
  </si>
  <si>
    <t>(株)ﾄﾐｰ精工 LCX-100</t>
    <rPh sb="0" eb="3">
      <t>カブ</t>
    </rPh>
    <rPh sb="6" eb="8">
      <t>セイコウ</t>
    </rPh>
    <phoneticPr fontId="3"/>
  </si>
  <si>
    <t>(株)ﾄﾐｰ精工 LSX-500</t>
    <rPh sb="0" eb="3">
      <t>カブ</t>
    </rPh>
    <rPh sb="6" eb="8">
      <t>セイコウ</t>
    </rPh>
    <phoneticPr fontId="3"/>
  </si>
  <si>
    <t>ﾔﾏﾄ科学 HK-300</t>
    <rPh sb="3" eb="5">
      <t>カガク</t>
    </rPh>
    <phoneticPr fontId="3"/>
  </si>
  <si>
    <t>日伸理科(株) SW-400N-1</t>
    <rPh sb="0" eb="2">
      <t>ニッシン</t>
    </rPh>
    <rPh sb="2" eb="4">
      <t>リカ</t>
    </rPh>
    <rPh sb="4" eb="7">
      <t>カブ</t>
    </rPh>
    <phoneticPr fontId="3"/>
  </si>
  <si>
    <t>-</t>
    <phoneticPr fontId="4"/>
  </si>
  <si>
    <t>ｼｸﾞﾏ900</t>
    <phoneticPr fontId="4"/>
  </si>
  <si>
    <t>冷凍冷蔵庫 FR1280FJ</t>
    <rPh sb="0" eb="2">
      <t>レイトウ</t>
    </rPh>
    <rPh sb="2" eb="5">
      <t>レイゾウコ</t>
    </rPh>
    <phoneticPr fontId="4"/>
  </si>
  <si>
    <t>ﾎﾟｰﾀﾌﾞﾙ天秤</t>
    <rPh sb="7" eb="9">
      <t>テンビン</t>
    </rPh>
    <phoneticPr fontId="4"/>
  </si>
  <si>
    <t>ｻﾞﾙﾄﾘｳﾑ PT-1200</t>
    <phoneticPr fontId="4"/>
  </si>
  <si>
    <t>ｽﾀｰﾗｰ</t>
    <phoneticPr fontId="4"/>
  </si>
  <si>
    <t>EYELA RC11-3</t>
    <phoneticPr fontId="4"/>
  </si>
  <si>
    <t>MS機器 VORTEX-GENIE2 MIXER</t>
    <rPh sb="2" eb="4">
      <t>キキ</t>
    </rPh>
    <phoneticPr fontId="4"/>
  </si>
  <si>
    <t>ﾎﾞﾙﾃｯｸｽﾐｷｻｰ</t>
    <phoneticPr fontId="4"/>
  </si>
  <si>
    <t>ﾀﾞｲｱﾌﾗﾑ真空ﾎﾟﾝﾌﾟ</t>
    <rPh sb="7" eb="9">
      <t>シンクウ</t>
    </rPh>
    <phoneticPr fontId="4"/>
  </si>
  <si>
    <t>ULVAC SINKUKIKO DA-30S</t>
    <phoneticPr fontId="4"/>
  </si>
  <si>
    <t>携帯用DO計</t>
    <rPh sb="0" eb="3">
      <t>ケイタイヨウ</t>
    </rPh>
    <rPh sb="5" eb="6">
      <t>ケイ</t>
    </rPh>
    <phoneticPr fontId="4"/>
  </si>
  <si>
    <t>ｾﾝﾄﾗﾙ科学UK-2000</t>
    <rPh sb="5" eb="7">
      <t>カガク</t>
    </rPh>
    <phoneticPr fontId="4"/>
  </si>
  <si>
    <t>処理区</t>
    <rPh sb="0" eb="3">
      <t>ショリク</t>
    </rPh>
    <phoneticPr fontId="4"/>
  </si>
  <si>
    <t>犀川左岸処理区</t>
    <rPh sb="0" eb="2">
      <t>サイガワ</t>
    </rPh>
    <rPh sb="2" eb="4">
      <t>サガン</t>
    </rPh>
    <rPh sb="4" eb="7">
      <t>ショリク</t>
    </rPh>
    <phoneticPr fontId="2"/>
  </si>
  <si>
    <t>大聖寺川処理区</t>
    <rPh sb="0" eb="3">
      <t>ダイショウジ</t>
    </rPh>
    <rPh sb="3" eb="4">
      <t>ガワ</t>
    </rPh>
    <rPh sb="4" eb="7">
      <t>ショリク</t>
    </rPh>
    <phoneticPr fontId="2"/>
  </si>
  <si>
    <t>梯川処理区</t>
    <rPh sb="0" eb="1">
      <t>カケハシ</t>
    </rPh>
    <rPh sb="1" eb="2">
      <t>ガワ</t>
    </rPh>
    <rPh sb="2" eb="5">
      <t>ショリク</t>
    </rPh>
    <phoneticPr fontId="2"/>
  </si>
  <si>
    <t>ﾃﾞｼﾞﾀﾙﾋﾞｭｰﾚｯﾄ</t>
    <phoneticPr fontId="2"/>
  </si>
  <si>
    <t>ﾌﾞﾗﾝﾄﾞ社 25ml</t>
    <rPh sb="6" eb="7">
      <t>シャ</t>
    </rPh>
    <phoneticPr fontId="4"/>
  </si>
  <si>
    <t>ﾌﾞﾗﾝﾄﾞ社 50ml</t>
    <rPh sb="6" eb="7">
      <t>シャ</t>
    </rPh>
    <phoneticPr fontId="4"/>
  </si>
  <si>
    <t>撹拌器</t>
    <rPh sb="0" eb="2">
      <t>カクハン</t>
    </rPh>
    <rPh sb="2" eb="3">
      <t>キ</t>
    </rPh>
    <phoneticPr fontId="2"/>
  </si>
  <si>
    <t>ｱﾄﾞﾊﾞﾝﾃｯｸSR-306</t>
    <phoneticPr fontId="2"/>
  </si>
  <si>
    <t>-</t>
    <phoneticPr fontId="4"/>
  </si>
  <si>
    <t>DO計</t>
    <rPh sb="2" eb="3">
      <t>ケイ</t>
    </rPh>
    <phoneticPr fontId="4"/>
  </si>
  <si>
    <t>YSI200-10</t>
    <phoneticPr fontId="2"/>
  </si>
  <si>
    <t>日立 R-U42D6</t>
    <rPh sb="0" eb="2">
      <t>ヒタチ</t>
    </rPh>
    <phoneticPr fontId="4"/>
  </si>
  <si>
    <t>Panasonic NR-B265B-S</t>
    <phoneticPr fontId="4"/>
  </si>
  <si>
    <t>AND EK300i</t>
    <phoneticPr fontId="4"/>
  </si>
  <si>
    <t>試験管ﾐｷｻｰ</t>
    <rPh sb="0" eb="3">
      <t>シケンカン</t>
    </rPh>
    <phoneticPr fontId="4"/>
  </si>
  <si>
    <t>SHIBATA TTM-1</t>
    <phoneticPr fontId="4"/>
  </si>
  <si>
    <t>ﾃﾞｼｹｰﾀｰ</t>
    <phoneticPr fontId="4"/>
  </si>
  <si>
    <t>井内 BG-2</t>
    <rPh sb="0" eb="2">
      <t>イウチ</t>
    </rPh>
    <phoneticPr fontId="4"/>
  </si>
  <si>
    <t>蒸留装置</t>
    <rPh sb="0" eb="2">
      <t>ジョウリュウ</t>
    </rPh>
    <rPh sb="2" eb="4">
      <t>ソウチ</t>
    </rPh>
    <phoneticPr fontId="4"/>
  </si>
  <si>
    <t>宮本理研 ｱﾝﾓﾆｱ･ﾌｯ素水蒸留装置 AF-860F</t>
    <rPh sb="0" eb="2">
      <t>ミヤモト</t>
    </rPh>
    <rPh sb="2" eb="4">
      <t>リケン</t>
    </rPh>
    <rPh sb="13" eb="14">
      <t>ソ</t>
    </rPh>
    <rPh sb="14" eb="15">
      <t>ミズ</t>
    </rPh>
    <rPh sb="15" eb="17">
      <t>ジョウリュウ</t>
    </rPh>
    <rPh sb="17" eb="19">
      <t>ソウチ</t>
    </rPh>
    <phoneticPr fontId="4"/>
  </si>
  <si>
    <t>ｼｪｰｶｰ</t>
    <phoneticPr fontId="4"/>
  </si>
  <si>
    <t>理研式ｼｪｰｶｰ MW-4R</t>
    <rPh sb="0" eb="2">
      <t>リケン</t>
    </rPh>
    <rPh sb="2" eb="3">
      <t>シキ</t>
    </rPh>
    <phoneticPr fontId="4"/>
  </si>
  <si>
    <t>ﾆｺﾝ XZF-NFTZA-21</t>
    <phoneticPr fontId="4"/>
  </si>
  <si>
    <t>ｶﾞﾗｽ器具乾燥器</t>
    <rPh sb="4" eb="6">
      <t>キグ</t>
    </rPh>
    <rPh sb="7" eb="8">
      <t>キ</t>
    </rPh>
    <phoneticPr fontId="4"/>
  </si>
  <si>
    <t>井内 ﾄﾞﾗｲｴｰｽ</t>
    <rPh sb="0" eb="2">
      <t>イウチ</t>
    </rPh>
    <phoneticPr fontId="4"/>
  </si>
  <si>
    <t>目標耐用</t>
    <rPh sb="0" eb="2">
      <t>モクヒョウ</t>
    </rPh>
    <rPh sb="2" eb="4">
      <t>タイヨウ</t>
    </rPh>
    <phoneticPr fontId="4"/>
  </si>
  <si>
    <t>年数</t>
    <rPh sb="0" eb="2">
      <t>ネンスウ</t>
    </rPh>
    <phoneticPr fontId="4"/>
  </si>
  <si>
    <t>限界耐用</t>
    <rPh sb="0" eb="2">
      <t>ゲンカイ</t>
    </rPh>
    <rPh sb="2" eb="4">
      <t>タイヨウ</t>
    </rPh>
    <phoneticPr fontId="4"/>
  </si>
  <si>
    <t>更新</t>
    <rPh sb="0" eb="2">
      <t>コウシン</t>
    </rPh>
    <phoneticPr fontId="4"/>
  </si>
  <si>
    <t>予定日</t>
    <rPh sb="0" eb="3">
      <t>ヨテイビ</t>
    </rPh>
    <phoneticPr fontId="4"/>
  </si>
  <si>
    <t>取得年月日要更新</t>
    <rPh sb="0" eb="2">
      <t>シュトク</t>
    </rPh>
    <rPh sb="2" eb="5">
      <t>ネンガッピ</t>
    </rPh>
    <rPh sb="5" eb="6">
      <t>ヨウ</t>
    </rPh>
    <rPh sb="6" eb="8">
      <t>コウシン</t>
    </rPh>
    <phoneticPr fontId="4"/>
  </si>
  <si>
    <t>ﾌｯ素等蒸留装置</t>
    <rPh sb="2" eb="3">
      <t>ソ</t>
    </rPh>
    <rPh sb="3" eb="4">
      <t>トウ</t>
    </rPh>
    <rPh sb="4" eb="6">
      <t>ジョウリュウ</t>
    </rPh>
    <rPh sb="6" eb="8">
      <t>ソウチ</t>
    </rPh>
    <phoneticPr fontId="4"/>
  </si>
  <si>
    <t>重要物品</t>
    <rPh sb="0" eb="2">
      <t>ジュウヨウ</t>
    </rPh>
    <rPh sb="2" eb="4">
      <t>ブッピン</t>
    </rPh>
    <phoneticPr fontId="4"/>
  </si>
  <si>
    <t>宮本理研AFC-83DX</t>
    <rPh sb="0" eb="2">
      <t>ミヤモト</t>
    </rPh>
    <rPh sb="2" eb="4">
      <t>リケン</t>
    </rPh>
    <phoneticPr fontId="4"/>
  </si>
  <si>
    <t>純水製造装置</t>
    <rPh sb="0" eb="2">
      <t>ジュンスイ</t>
    </rPh>
    <rPh sb="2" eb="4">
      <t>セイゾウ</t>
    </rPh>
    <rPh sb="4" eb="6">
      <t>ソウチ</t>
    </rPh>
    <phoneticPr fontId="4"/>
  </si>
  <si>
    <t>ﾔﾏﾄ化学(株)WG511</t>
    <rPh sb="3" eb="5">
      <t>カガク</t>
    </rPh>
    <rPh sb="5" eb="8">
      <t>カブ</t>
    </rPh>
    <phoneticPr fontId="4"/>
  </si>
  <si>
    <t>ｶﾞｽｸﾛﾏﾄｸﾞﾗﾌ(GC/MS)</t>
    <phoneticPr fontId="4"/>
  </si>
  <si>
    <t>(株)島津製作所製GCMS-QP2010Plus</t>
    <rPh sb="0" eb="3">
      <t>カブ</t>
    </rPh>
    <rPh sb="3" eb="5">
      <t>シマヅ</t>
    </rPh>
    <rPh sb="5" eb="8">
      <t>セイサクショ</t>
    </rPh>
    <rPh sb="8" eb="9">
      <t>セイ</t>
    </rPh>
    <phoneticPr fontId="4"/>
  </si>
  <si>
    <t>ｶﾞｽｸﾛﾏﾄｸﾞﾗﾌ(GC/ECD)</t>
    <phoneticPr fontId="4"/>
  </si>
  <si>
    <t>(株)島津製作所製GC-2014A</t>
    <rPh sb="0" eb="3">
      <t>カブ</t>
    </rPh>
    <rPh sb="3" eb="5">
      <t>シマヅ</t>
    </rPh>
    <rPh sb="5" eb="8">
      <t>セイサクショ</t>
    </rPh>
    <rPh sb="8" eb="9">
      <t>セイ</t>
    </rPh>
    <phoneticPr fontId="4"/>
  </si>
  <si>
    <t>高速液体ｸﾛﾏﾄｸﾞﾗﾌ</t>
    <rPh sb="0" eb="2">
      <t>コウソク</t>
    </rPh>
    <rPh sb="2" eb="4">
      <t>エキタイ</t>
    </rPh>
    <phoneticPr fontId="4"/>
  </si>
  <si>
    <t>(株)島津製作所製LC-20AD</t>
    <rPh sb="0" eb="3">
      <t>カブ</t>
    </rPh>
    <rPh sb="3" eb="5">
      <t>シマヅ</t>
    </rPh>
    <rPh sb="5" eb="8">
      <t>セイサクショ</t>
    </rPh>
    <rPh sb="8" eb="9">
      <t>セイ</t>
    </rPh>
    <phoneticPr fontId="4"/>
  </si>
  <si>
    <t>高周波ﾌﾟﾗｽﾞﾏ発光分光分析装置(ICP)</t>
    <rPh sb="0" eb="1">
      <t>コウ</t>
    </rPh>
    <rPh sb="1" eb="3">
      <t>シュウハ</t>
    </rPh>
    <rPh sb="9" eb="11">
      <t>ハッコウ</t>
    </rPh>
    <rPh sb="11" eb="12">
      <t>ブン</t>
    </rPh>
    <rPh sb="12" eb="13">
      <t>ヒカリ</t>
    </rPh>
    <rPh sb="13" eb="15">
      <t>ブンセキ</t>
    </rPh>
    <rPh sb="15" eb="17">
      <t>ソウチ</t>
    </rPh>
    <phoneticPr fontId="4"/>
  </si>
  <si>
    <t>(株)島津製作所製ICPE-9000</t>
    <rPh sb="0" eb="3">
      <t>カブ</t>
    </rPh>
    <rPh sb="3" eb="5">
      <t>シマヅ</t>
    </rPh>
    <rPh sb="5" eb="8">
      <t>セイサクショ</t>
    </rPh>
    <rPh sb="8" eb="9">
      <t>セイ</t>
    </rPh>
    <phoneticPr fontId="4"/>
  </si>
  <si>
    <t>分光光度計</t>
    <rPh sb="0" eb="1">
      <t>ブン</t>
    </rPh>
    <rPh sb="1" eb="2">
      <t>ヒカリ</t>
    </rPh>
    <rPh sb="2" eb="3">
      <t>ヒカリ</t>
    </rPh>
    <rPh sb="3" eb="4">
      <t>ド</t>
    </rPh>
    <rPh sb="4" eb="5">
      <t>ケイ</t>
    </rPh>
    <phoneticPr fontId="4"/>
  </si>
  <si>
    <t>紫外可視分光光度計UV-1800(プリンタLP-310付)(株)島津製作所製</t>
    <rPh sb="0" eb="2">
      <t>シガイ</t>
    </rPh>
    <rPh sb="2" eb="4">
      <t>カシ</t>
    </rPh>
    <rPh sb="4" eb="9">
      <t>ブンコウコウドケイ</t>
    </rPh>
    <rPh sb="27" eb="28">
      <t>ヅケ</t>
    </rPh>
    <rPh sb="29" eb="32">
      <t>カブ</t>
    </rPh>
    <rPh sb="32" eb="34">
      <t>シマヅ</t>
    </rPh>
    <rPh sb="34" eb="37">
      <t>セイサクショ</t>
    </rPh>
    <rPh sb="37" eb="38">
      <t>セイ</t>
    </rPh>
    <phoneticPr fontId="4"/>
  </si>
  <si>
    <t>ｲｵﾝｸﾛﾏﾄｸﾞﾗﾌ</t>
    <phoneticPr fontId="4"/>
  </si>
  <si>
    <t>(株)島津製作所製(送液ﾎﾟﾝﾌﾟ、ｼｽﾃﾑｺﾝﾄﾛｰﾗ、電気伝導度検出器、ｵｰﾄｲﾝｼﾞｪｸﾀｰ、分析ｶﾗﾑ)</t>
    <rPh sb="0" eb="3">
      <t>カブ</t>
    </rPh>
    <rPh sb="3" eb="5">
      <t>シマヅ</t>
    </rPh>
    <rPh sb="5" eb="8">
      <t>セイサクショ</t>
    </rPh>
    <rPh sb="8" eb="9">
      <t>セイ</t>
    </rPh>
    <rPh sb="10" eb="11">
      <t>オク</t>
    </rPh>
    <rPh sb="11" eb="12">
      <t>エキ</t>
    </rPh>
    <rPh sb="29" eb="31">
      <t>デンキ</t>
    </rPh>
    <rPh sb="31" eb="33">
      <t>デンドウ</t>
    </rPh>
    <rPh sb="33" eb="34">
      <t>ド</t>
    </rPh>
    <rPh sb="34" eb="37">
      <t>ケンシュツキ</t>
    </rPh>
    <rPh sb="50" eb="52">
      <t>ブンセキ</t>
    </rPh>
    <phoneticPr fontId="4"/>
  </si>
  <si>
    <t>顕微鏡一式</t>
    <rPh sb="0" eb="3">
      <t>ケンビキョウ</t>
    </rPh>
    <rPh sb="3" eb="5">
      <t>イッシキ</t>
    </rPh>
    <phoneticPr fontId="2"/>
  </si>
  <si>
    <t>NIKON XZF-NTF-21(ｶﾗｰﾃﾚﾋﾞｶﾒﾗKP-1251)</t>
    <phoneticPr fontId="4"/>
  </si>
  <si>
    <t>固相抽出ｼｽﾃﾑ</t>
    <rPh sb="0" eb="1">
      <t>カタ</t>
    </rPh>
    <rPh sb="1" eb="2">
      <t>ソウ</t>
    </rPh>
    <rPh sb="2" eb="4">
      <t>チュウシュツ</t>
    </rPh>
    <phoneticPr fontId="4"/>
  </si>
  <si>
    <t>日本ｳｫｰﾀｽﾞ(株)Sep-Pak Uni</t>
    <rPh sb="8" eb="11">
      <t>カブ</t>
    </rPh>
    <phoneticPr fontId="4"/>
  </si>
  <si>
    <t>更新日要修正</t>
    <rPh sb="0" eb="2">
      <t>コウシン</t>
    </rPh>
    <rPh sb="2" eb="3">
      <t>ヒ</t>
    </rPh>
    <rPh sb="3" eb="4">
      <t>ヨウ</t>
    </rPh>
    <rPh sb="4" eb="6">
      <t>シュウセイ</t>
    </rPh>
    <phoneticPr fontId="4"/>
  </si>
  <si>
    <t>ｻｰﾊﾞｼｽﾃﾑ</t>
    <phoneticPr fontId="4"/>
  </si>
  <si>
    <t>富士通PRIMERGY TX150S6</t>
    <rPh sb="0" eb="3">
      <t>フジツウ</t>
    </rPh>
    <phoneticPr fontId="4"/>
  </si>
  <si>
    <t>■備品数と購入金額</t>
    <rPh sb="1" eb="3">
      <t>ビヒン</t>
    </rPh>
    <rPh sb="3" eb="4">
      <t>スウ</t>
    </rPh>
    <rPh sb="5" eb="7">
      <t>コウニュウ</t>
    </rPh>
    <rPh sb="7" eb="9">
      <t>キンガク</t>
    </rPh>
    <phoneticPr fontId="4"/>
  </si>
  <si>
    <t>処理区名</t>
    <rPh sb="0" eb="2">
      <t>ショリ</t>
    </rPh>
    <rPh sb="2" eb="4">
      <t>クメイ</t>
    </rPh>
    <phoneticPr fontId="4"/>
  </si>
  <si>
    <t>備品数</t>
    <rPh sb="0" eb="2">
      <t>ビヒン</t>
    </rPh>
    <rPh sb="2" eb="3">
      <t>スウ</t>
    </rPh>
    <phoneticPr fontId="4"/>
  </si>
  <si>
    <t>購入額</t>
    <rPh sb="0" eb="3">
      <t>コウニュウガク</t>
    </rPh>
    <phoneticPr fontId="4"/>
  </si>
  <si>
    <t>管理方法別購入額</t>
    <rPh sb="0" eb="2">
      <t>カンリ</t>
    </rPh>
    <rPh sb="2" eb="4">
      <t>ホウホウ</t>
    </rPh>
    <rPh sb="4" eb="5">
      <t>ベツ</t>
    </rPh>
    <rPh sb="5" eb="8">
      <t>コウニュウガク</t>
    </rPh>
    <phoneticPr fontId="4"/>
  </si>
  <si>
    <t>うち水質</t>
    <rPh sb="2" eb="4">
      <t>スイシツ</t>
    </rPh>
    <phoneticPr fontId="4"/>
  </si>
  <si>
    <t>時間計画保全</t>
    <rPh sb="0" eb="2">
      <t>ジカン</t>
    </rPh>
    <rPh sb="2" eb="4">
      <t>ケイカク</t>
    </rPh>
    <rPh sb="4" eb="6">
      <t>ホゼン</t>
    </rPh>
    <phoneticPr fontId="4"/>
  </si>
  <si>
    <t>事後保全</t>
    <rPh sb="0" eb="2">
      <t>ジゴ</t>
    </rPh>
    <rPh sb="2" eb="4">
      <t>ホゼン</t>
    </rPh>
    <phoneticPr fontId="4"/>
  </si>
  <si>
    <t>犀川左岸</t>
    <rPh sb="0" eb="2">
      <t>サイガワ</t>
    </rPh>
    <rPh sb="2" eb="4">
      <t>サガン</t>
    </rPh>
    <phoneticPr fontId="4"/>
  </si>
  <si>
    <t>梯川</t>
    <rPh sb="0" eb="1">
      <t>カケハシ</t>
    </rPh>
    <rPh sb="1" eb="2">
      <t>ガワ</t>
    </rPh>
    <phoneticPr fontId="4"/>
  </si>
  <si>
    <t>大聖寺川</t>
    <rPh sb="0" eb="3">
      <t>ダイショウジ</t>
    </rPh>
    <rPh sb="3" eb="4">
      <t>ガワ</t>
    </rPh>
    <phoneticPr fontId="4"/>
  </si>
  <si>
    <t>県管理</t>
    <rPh sb="0" eb="1">
      <t>ケン</t>
    </rPh>
    <rPh sb="1" eb="3">
      <t>カンリ</t>
    </rPh>
    <phoneticPr fontId="4"/>
  </si>
  <si>
    <t>合計</t>
    <rPh sb="0" eb="2">
      <t>ゴウケイ</t>
    </rPh>
    <phoneticPr fontId="4"/>
  </si>
  <si>
    <t>■備品購入費（Ｈ●～Ｈ●実績）</t>
    <rPh sb="1" eb="3">
      <t>ビヒン</t>
    </rPh>
    <rPh sb="3" eb="6">
      <t>コウニュウヒ</t>
    </rPh>
    <rPh sb="12" eb="14">
      <t>ジッセキ</t>
    </rPh>
    <phoneticPr fontId="4"/>
  </si>
  <si>
    <t>種類</t>
    <rPh sb="0" eb="2">
      <t>シュルイ</t>
    </rPh>
    <phoneticPr fontId="4"/>
  </si>
  <si>
    <t>自動車</t>
  </si>
  <si>
    <t>事務</t>
  </si>
  <si>
    <t>水質</t>
  </si>
  <si>
    <t>機械</t>
  </si>
  <si>
    <t>電子</t>
  </si>
  <si>
    <t>健全度</t>
    <rPh sb="0" eb="2">
      <t>ケンゼン</t>
    </rPh>
    <rPh sb="2" eb="3">
      <t>ド</t>
    </rPh>
    <phoneticPr fontId="4"/>
  </si>
  <si>
    <t>H29</t>
    <phoneticPr fontId="4"/>
  </si>
  <si>
    <t>経過</t>
    <rPh sb="0" eb="2">
      <t>ケイカ</t>
    </rPh>
    <phoneticPr fontId="4"/>
  </si>
  <si>
    <t>年数</t>
    <rPh sb="0" eb="2">
      <t>ネンスウ</t>
    </rPh>
    <phoneticPr fontId="4"/>
  </si>
  <si>
    <t>計算式</t>
    <rPh sb="0" eb="3">
      <t>ケイサンシキ</t>
    </rPh>
    <phoneticPr fontId="4"/>
  </si>
  <si>
    <t>自動車</t>
    <rPh sb="0" eb="3">
      <t>ジドウシャ</t>
    </rPh>
    <phoneticPr fontId="3"/>
  </si>
  <si>
    <t>県管理</t>
    <rPh sb="0" eb="1">
      <t>ケン</t>
    </rPh>
    <rPh sb="1" eb="3">
      <t>カンリ</t>
    </rPh>
    <phoneticPr fontId="2"/>
  </si>
  <si>
    <t>H29健全度</t>
    <rPh sb="3" eb="5">
      <t>ケンゼン</t>
    </rPh>
    <rPh sb="5" eb="6">
      <t>ド</t>
    </rPh>
    <phoneticPr fontId="4"/>
  </si>
  <si>
    <t>■健全度別備品数と購入金額</t>
    <rPh sb="1" eb="3">
      <t>ケンゼン</t>
    </rPh>
    <rPh sb="3" eb="4">
      <t>ド</t>
    </rPh>
    <rPh sb="4" eb="5">
      <t>ベツ</t>
    </rPh>
    <rPh sb="5" eb="7">
      <t>ビヒン</t>
    </rPh>
    <rPh sb="7" eb="8">
      <t>スウ</t>
    </rPh>
    <rPh sb="9" eb="11">
      <t>コウニュウ</t>
    </rPh>
    <rPh sb="11" eb="13">
      <t>キンガク</t>
    </rPh>
    <phoneticPr fontId="4"/>
  </si>
  <si>
    <t>(単位：千円)</t>
    <rPh sb="1" eb="3">
      <t>タンイ</t>
    </rPh>
    <rPh sb="4" eb="6">
      <t>センエン</t>
    </rPh>
    <phoneticPr fontId="4"/>
  </si>
  <si>
    <t>～5</t>
    <phoneticPr fontId="4"/>
  </si>
  <si>
    <t>～4</t>
    <phoneticPr fontId="4"/>
  </si>
  <si>
    <t>～3</t>
    <phoneticPr fontId="4"/>
  </si>
  <si>
    <t>～2</t>
    <phoneticPr fontId="4"/>
  </si>
  <si>
    <t>～5</t>
    <phoneticPr fontId="4"/>
  </si>
  <si>
    <t>～4</t>
    <phoneticPr fontId="4"/>
  </si>
  <si>
    <t>～3</t>
    <phoneticPr fontId="4"/>
  </si>
  <si>
    <t>～2</t>
    <phoneticPr fontId="4"/>
  </si>
  <si>
    <t>高</t>
    <rPh sb="0" eb="1">
      <t>タカ</t>
    </rPh>
    <phoneticPr fontId="4"/>
  </si>
  <si>
    <t>中</t>
    <rPh sb="0" eb="1">
      <t>チュウ</t>
    </rPh>
    <phoneticPr fontId="4"/>
  </si>
  <si>
    <t>低</t>
    <rPh sb="0" eb="1">
      <t>ヒク</t>
    </rPh>
    <phoneticPr fontId="4"/>
  </si>
  <si>
    <t>ULVAC SINKUKIKO DA-30S</t>
    <phoneticPr fontId="4"/>
  </si>
  <si>
    <t>ｻﾞﾙﾄﾘｳｽSECURA324-1SJP</t>
    <phoneticPr fontId="4"/>
  </si>
  <si>
    <t>合計14,533,419円</t>
    <rPh sb="0" eb="2">
      <t>ゴウケイ</t>
    </rPh>
    <rPh sb="12" eb="13">
      <t>エン</t>
    </rPh>
    <phoneticPr fontId="4"/>
  </si>
  <si>
    <t>■不要備品一覧</t>
    <rPh sb="1" eb="3">
      <t>フヨウ</t>
    </rPh>
    <rPh sb="3" eb="5">
      <t>ビヒン</t>
    </rPh>
    <rPh sb="5" eb="7">
      <t>イチラン</t>
    </rPh>
    <phoneticPr fontId="4"/>
  </si>
  <si>
    <t>時間</t>
    <phoneticPr fontId="4"/>
  </si>
  <si>
    <t>廃棄済み</t>
    <rPh sb="0" eb="2">
      <t>ハイキ</t>
    </rPh>
    <rPh sb="2" eb="3">
      <t>ズ</t>
    </rPh>
    <phoneticPr fontId="4"/>
  </si>
  <si>
    <t>廃棄済み</t>
    <rPh sb="0" eb="2">
      <t>ハイキ</t>
    </rPh>
    <rPh sb="2" eb="3">
      <t>ズ</t>
    </rPh>
    <phoneticPr fontId="4"/>
  </si>
  <si>
    <t>クロマトグラフ</t>
    <phoneticPr fontId="4"/>
  </si>
  <si>
    <t>クロマトグラフ</t>
    <phoneticPr fontId="4"/>
  </si>
  <si>
    <t>分光分析装置</t>
    <rPh sb="0" eb="2">
      <t>ブンコウ</t>
    </rPh>
    <rPh sb="2" eb="4">
      <t>ブンセキ</t>
    </rPh>
    <rPh sb="4" eb="6">
      <t>ソウチ</t>
    </rPh>
    <phoneticPr fontId="4"/>
  </si>
  <si>
    <t>分光光度計</t>
    <rPh sb="0" eb="5">
      <t>ブンコウコウドケイ</t>
    </rPh>
    <phoneticPr fontId="4"/>
  </si>
  <si>
    <t>顕微鏡</t>
    <rPh sb="0" eb="3">
      <t>ケンビキョウ</t>
    </rPh>
    <phoneticPr fontId="4"/>
  </si>
  <si>
    <t>固相抽出システム</t>
    <rPh sb="0" eb="2">
      <t>コソウ</t>
    </rPh>
    <rPh sb="2" eb="4">
      <t>チュウシュツ</t>
    </rPh>
    <phoneticPr fontId="4"/>
  </si>
  <si>
    <t>汚泥濃度計</t>
    <rPh sb="0" eb="2">
      <t>オデイ</t>
    </rPh>
    <rPh sb="2" eb="5">
      <t>ノウドケイ</t>
    </rPh>
    <phoneticPr fontId="4"/>
  </si>
  <si>
    <t>ﾀｲﾃｯｸTS-4N</t>
    <phoneticPr fontId="4"/>
  </si>
  <si>
    <t>振とう器</t>
    <rPh sb="0" eb="1">
      <t>シン</t>
    </rPh>
    <rPh sb="3" eb="4">
      <t>キ</t>
    </rPh>
    <phoneticPr fontId="4"/>
  </si>
  <si>
    <t>蒸留装置</t>
    <rPh sb="0" eb="2">
      <t>ジョウリュウ</t>
    </rPh>
    <rPh sb="2" eb="4">
      <t>ソウチ</t>
    </rPh>
    <phoneticPr fontId="4"/>
  </si>
  <si>
    <t>自動採水器</t>
    <rPh sb="0" eb="2">
      <t>ジドウ</t>
    </rPh>
    <rPh sb="2" eb="4">
      <t>サイスイ</t>
    </rPh>
    <rPh sb="4" eb="5">
      <t>キ</t>
    </rPh>
    <phoneticPr fontId="4"/>
  </si>
  <si>
    <t>振動計</t>
    <rPh sb="0" eb="2">
      <t>シンドウ</t>
    </rPh>
    <rPh sb="2" eb="3">
      <t>ケイ</t>
    </rPh>
    <phoneticPr fontId="4"/>
  </si>
  <si>
    <t>水銀測定装置</t>
    <rPh sb="0" eb="2">
      <t>スイギン</t>
    </rPh>
    <rPh sb="2" eb="4">
      <t>ソクテイ</t>
    </rPh>
    <rPh sb="4" eb="6">
      <t>ソウチ</t>
    </rPh>
    <phoneticPr fontId="4"/>
  </si>
  <si>
    <t>流し台</t>
    <rPh sb="0" eb="1">
      <t>ナガ</t>
    </rPh>
    <rPh sb="2" eb="3">
      <t>ダイ</t>
    </rPh>
    <phoneticPr fontId="4"/>
  </si>
  <si>
    <t>固定架台</t>
    <rPh sb="0" eb="2">
      <t>コテイ</t>
    </rPh>
    <rPh sb="2" eb="4">
      <t>カダイ</t>
    </rPh>
    <phoneticPr fontId="4"/>
  </si>
  <si>
    <t>乾燥棚</t>
    <rPh sb="0" eb="2">
      <t>カンソウ</t>
    </rPh>
    <rPh sb="2" eb="3">
      <t>タナ</t>
    </rPh>
    <phoneticPr fontId="4"/>
  </si>
  <si>
    <t>ウォーターバス</t>
    <phoneticPr fontId="4"/>
  </si>
  <si>
    <t>冷蔵</t>
    <rPh sb="0" eb="2">
      <t>レイゾウ</t>
    </rPh>
    <phoneticPr fontId="4"/>
  </si>
  <si>
    <t>ウォーターバス</t>
    <phoneticPr fontId="4"/>
  </si>
  <si>
    <t>乾燥器</t>
    <rPh sb="0" eb="2">
      <t>カンソウ</t>
    </rPh>
    <rPh sb="2" eb="3">
      <t>キ</t>
    </rPh>
    <phoneticPr fontId="4"/>
  </si>
  <si>
    <t>PH計</t>
    <rPh sb="2" eb="3">
      <t>ケイ</t>
    </rPh>
    <phoneticPr fontId="4"/>
  </si>
  <si>
    <t>DO電極</t>
    <rPh sb="2" eb="4">
      <t>デンキョク</t>
    </rPh>
    <phoneticPr fontId="4"/>
  </si>
  <si>
    <t>放射温度計</t>
    <rPh sb="0" eb="2">
      <t>ホウシャ</t>
    </rPh>
    <rPh sb="2" eb="5">
      <t>オンドケイ</t>
    </rPh>
    <phoneticPr fontId="4"/>
  </si>
  <si>
    <t>水分計</t>
    <rPh sb="0" eb="2">
      <t>スイブン</t>
    </rPh>
    <rPh sb="2" eb="3">
      <t>ケイ</t>
    </rPh>
    <phoneticPr fontId="4"/>
  </si>
  <si>
    <t>ビューレット</t>
    <phoneticPr fontId="4"/>
  </si>
  <si>
    <t>恒温器</t>
    <rPh sb="0" eb="2">
      <t>コウオン</t>
    </rPh>
    <rPh sb="2" eb="3">
      <t>キ</t>
    </rPh>
    <phoneticPr fontId="4"/>
  </si>
  <si>
    <t>ビューレット</t>
    <phoneticPr fontId="4"/>
  </si>
  <si>
    <t>電気炉</t>
    <rPh sb="0" eb="3">
      <t>デンキロ</t>
    </rPh>
    <phoneticPr fontId="4"/>
  </si>
  <si>
    <t>天秤</t>
    <rPh sb="0" eb="2">
      <t>テンビン</t>
    </rPh>
    <phoneticPr fontId="4"/>
  </si>
  <si>
    <t>アスピレーター</t>
    <phoneticPr fontId="4"/>
  </si>
  <si>
    <t>ガスモニター</t>
    <phoneticPr fontId="4"/>
  </si>
  <si>
    <t>ガスモニター</t>
    <phoneticPr fontId="4"/>
  </si>
  <si>
    <t>DO計</t>
    <rPh sb="2" eb="3">
      <t>ケイ</t>
    </rPh>
    <phoneticPr fontId="4"/>
  </si>
  <si>
    <t>ローダリーエバポレータ</t>
    <phoneticPr fontId="4"/>
  </si>
  <si>
    <t>遠心分離器</t>
    <rPh sb="0" eb="2">
      <t>エンシン</t>
    </rPh>
    <rPh sb="2" eb="5">
      <t>ブンリキ</t>
    </rPh>
    <phoneticPr fontId="4"/>
  </si>
  <si>
    <t>減菌器</t>
    <rPh sb="0" eb="2">
      <t>ゲンキン</t>
    </rPh>
    <rPh sb="2" eb="3">
      <t>キ</t>
    </rPh>
    <phoneticPr fontId="4"/>
  </si>
  <si>
    <t>スターラー</t>
    <phoneticPr fontId="4"/>
  </si>
  <si>
    <t>スターラー</t>
    <phoneticPr fontId="4"/>
  </si>
  <si>
    <t>ミキサー</t>
    <phoneticPr fontId="4"/>
  </si>
  <si>
    <t>ホットプレート</t>
    <phoneticPr fontId="4"/>
  </si>
  <si>
    <t>真空ポンプ</t>
    <rPh sb="0" eb="2">
      <t>シンクウ</t>
    </rPh>
    <phoneticPr fontId="4"/>
  </si>
  <si>
    <t>エバポレータ</t>
    <phoneticPr fontId="4"/>
  </si>
  <si>
    <t>アスピレーター</t>
    <phoneticPr fontId="4"/>
  </si>
  <si>
    <t>ウォーターバス</t>
    <phoneticPr fontId="4"/>
  </si>
  <si>
    <t>撹拌機</t>
    <rPh sb="0" eb="3">
      <t>カクハンキ</t>
    </rPh>
    <phoneticPr fontId="4"/>
  </si>
  <si>
    <t>培養器</t>
    <rPh sb="0" eb="3">
      <t>バイヨウキ</t>
    </rPh>
    <phoneticPr fontId="4"/>
  </si>
  <si>
    <t>超音波洗浄器</t>
    <rPh sb="0" eb="3">
      <t>チョウオンパ</t>
    </rPh>
    <rPh sb="3" eb="5">
      <t>センジョウ</t>
    </rPh>
    <rPh sb="5" eb="6">
      <t>キ</t>
    </rPh>
    <phoneticPr fontId="4"/>
  </si>
  <si>
    <t>純水製造装置</t>
    <rPh sb="0" eb="2">
      <t>ジュンスイ</t>
    </rPh>
    <rPh sb="2" eb="4">
      <t>セイゾウ</t>
    </rPh>
    <rPh sb="4" eb="6">
      <t>ソウチ</t>
    </rPh>
    <phoneticPr fontId="4"/>
  </si>
  <si>
    <t>デシケーター</t>
    <phoneticPr fontId="4"/>
  </si>
  <si>
    <t>デシケーター</t>
    <phoneticPr fontId="4"/>
  </si>
  <si>
    <t>ビューレット</t>
    <phoneticPr fontId="4"/>
  </si>
  <si>
    <t>送排風機</t>
    <rPh sb="0" eb="1">
      <t>オク</t>
    </rPh>
    <rPh sb="1" eb="3">
      <t>ハイフウ</t>
    </rPh>
    <rPh sb="3" eb="4">
      <t>キ</t>
    </rPh>
    <phoneticPr fontId="4"/>
  </si>
  <si>
    <t>ホットプレート</t>
    <phoneticPr fontId="4"/>
  </si>
  <si>
    <t>スターラー</t>
    <phoneticPr fontId="4"/>
  </si>
  <si>
    <t>遠心分離機</t>
    <rPh sb="0" eb="2">
      <t>エンシン</t>
    </rPh>
    <rPh sb="2" eb="5">
      <t>ブンリキ</t>
    </rPh>
    <phoneticPr fontId="4"/>
  </si>
  <si>
    <t>オシログラフ</t>
    <phoneticPr fontId="4"/>
  </si>
  <si>
    <t>ｻﾝﾄﾞﾊﾞｽ いすず HP-135</t>
    <phoneticPr fontId="4"/>
  </si>
  <si>
    <t>スターラー</t>
    <phoneticPr fontId="4"/>
  </si>
  <si>
    <t>伝導率計</t>
    <rPh sb="0" eb="3">
      <t>デンドウリツ</t>
    </rPh>
    <rPh sb="3" eb="4">
      <t>ケイ</t>
    </rPh>
    <phoneticPr fontId="4"/>
  </si>
  <si>
    <t>回転計</t>
    <rPh sb="0" eb="2">
      <t>カイテン</t>
    </rPh>
    <rPh sb="2" eb="3">
      <t>ケイ</t>
    </rPh>
    <phoneticPr fontId="4"/>
  </si>
  <si>
    <t>ウォーターバス</t>
    <phoneticPr fontId="4"/>
  </si>
  <si>
    <t>ガスモニター</t>
    <phoneticPr fontId="4"/>
  </si>
  <si>
    <t>風速計</t>
    <rPh sb="0" eb="3">
      <t>フウソクケイ</t>
    </rPh>
    <phoneticPr fontId="4"/>
  </si>
  <si>
    <t>ビューレット</t>
    <phoneticPr fontId="4"/>
  </si>
  <si>
    <t>ミキサー</t>
    <phoneticPr fontId="4"/>
  </si>
  <si>
    <t>マントルヒータ</t>
    <phoneticPr fontId="4"/>
  </si>
  <si>
    <t>デシケーター</t>
    <phoneticPr fontId="4"/>
  </si>
  <si>
    <t>ウォーターバス</t>
    <phoneticPr fontId="4"/>
  </si>
  <si>
    <t>アスピレーター</t>
    <phoneticPr fontId="4"/>
  </si>
  <si>
    <t>培養器</t>
    <rPh sb="0" eb="2">
      <t>バイヨウ</t>
    </rPh>
    <rPh sb="2" eb="3">
      <t>キ</t>
    </rPh>
    <phoneticPr fontId="4"/>
  </si>
  <si>
    <t>クロマトグラフ</t>
    <phoneticPr fontId="4"/>
  </si>
  <si>
    <t>サーバーシステム？</t>
    <phoneticPr fontId="4"/>
  </si>
  <si>
    <t>器具乾燥器</t>
    <rPh sb="0" eb="2">
      <t>キグ</t>
    </rPh>
    <rPh sb="2" eb="4">
      <t>カンソウ</t>
    </rPh>
    <rPh sb="4" eb="5">
      <t>キ</t>
    </rPh>
    <phoneticPr fontId="4"/>
  </si>
  <si>
    <t>定温乾燥器</t>
    <rPh sb="0" eb="2">
      <t>テイオン</t>
    </rPh>
    <rPh sb="2" eb="4">
      <t>カンソウ</t>
    </rPh>
    <rPh sb="4" eb="5">
      <t>キ</t>
    </rPh>
    <phoneticPr fontId="4"/>
  </si>
  <si>
    <t>ホットプレート</t>
    <phoneticPr fontId="4"/>
  </si>
  <si>
    <t>滅菌機</t>
    <rPh sb="0" eb="2">
      <t>メッキン</t>
    </rPh>
    <rPh sb="2" eb="3">
      <t>キ</t>
    </rPh>
    <phoneticPr fontId="4"/>
  </si>
  <si>
    <t>滅菌器</t>
    <rPh sb="0" eb="2">
      <t>メッキン</t>
    </rPh>
    <rPh sb="2" eb="3">
      <t>キ</t>
    </rPh>
    <phoneticPr fontId="4"/>
  </si>
  <si>
    <t>ホットプレート</t>
    <phoneticPr fontId="4"/>
  </si>
  <si>
    <t>恒温水槽</t>
    <rPh sb="0" eb="2">
      <t>コウオン</t>
    </rPh>
    <rPh sb="2" eb="4">
      <t>スイソウ</t>
    </rPh>
    <phoneticPr fontId="4"/>
  </si>
  <si>
    <t>薬用冷蔵ショーケース</t>
    <rPh sb="0" eb="2">
      <t>ヤクヨウ</t>
    </rPh>
    <rPh sb="2" eb="4">
      <t>レイゾウ</t>
    </rPh>
    <phoneticPr fontId="2"/>
  </si>
  <si>
    <t>O2/DO計</t>
    <rPh sb="5" eb="6">
      <t>ケイ</t>
    </rPh>
    <phoneticPr fontId="4"/>
  </si>
  <si>
    <t>O2/DO計</t>
    <rPh sb="5" eb="6">
      <t>ケイ</t>
    </rPh>
    <phoneticPr fontId="4"/>
  </si>
  <si>
    <t>棚</t>
    <rPh sb="0" eb="1">
      <t>タナ</t>
    </rPh>
    <phoneticPr fontId="4"/>
  </si>
  <si>
    <t>更新不要</t>
    <rPh sb="0" eb="2">
      <t>コウシン</t>
    </rPh>
    <rPh sb="2" eb="4">
      <t>フヨウ</t>
    </rPh>
    <phoneticPr fontId="4"/>
  </si>
  <si>
    <t>区分</t>
    <rPh sb="0" eb="2">
      <t>クブン</t>
    </rPh>
    <phoneticPr fontId="4"/>
  </si>
  <si>
    <t>硫化水素測定器</t>
    <rPh sb="0" eb="2">
      <t>リュウカ</t>
    </rPh>
    <rPh sb="2" eb="4">
      <t>スイソ</t>
    </rPh>
    <rPh sb="4" eb="7">
      <t>ソクテイキ</t>
    </rPh>
    <phoneticPr fontId="4"/>
  </si>
  <si>
    <t>更新見送りあり</t>
    <rPh sb="0" eb="2">
      <t>コウシン</t>
    </rPh>
    <rPh sb="2" eb="4">
      <t>ミオク</t>
    </rPh>
    <phoneticPr fontId="4"/>
  </si>
  <si>
    <t>H30当初予算なし</t>
    <rPh sb="3" eb="5">
      <t>トウショ</t>
    </rPh>
    <rPh sb="5" eb="7">
      <t>ヨサン</t>
    </rPh>
    <phoneticPr fontId="4"/>
  </si>
  <si>
    <t>故障時対応（重要度中以上）</t>
    <rPh sb="0" eb="3">
      <t>コショウジ</t>
    </rPh>
    <rPh sb="3" eb="5">
      <t>タイオウ</t>
    </rPh>
    <rPh sb="6" eb="9">
      <t>ジュウヨウド</t>
    </rPh>
    <rPh sb="9" eb="10">
      <t>チュウ</t>
    </rPh>
    <rPh sb="10" eb="12">
      <t>イジョウ</t>
    </rPh>
    <phoneticPr fontId="4"/>
  </si>
  <si>
    <t>最高</t>
  </si>
  <si>
    <t>H29(更新)購入</t>
  </si>
  <si>
    <t>更新不要</t>
    <rPh sb="0" eb="2">
      <t>コウシン</t>
    </rPh>
    <rPh sb="2" eb="4">
      <t>フヨウ</t>
    </rPh>
    <phoneticPr fontId="4"/>
  </si>
  <si>
    <t>現在未使用</t>
    <rPh sb="0" eb="2">
      <t>ゲンザイ</t>
    </rPh>
    <rPh sb="2" eb="5">
      <t>ミシヨウ</t>
    </rPh>
    <phoneticPr fontId="4"/>
  </si>
  <si>
    <t>H30更新予定</t>
    <rPh sb="3" eb="5">
      <t>コウシン</t>
    </rPh>
    <rPh sb="5" eb="7">
      <t>ヨテイ</t>
    </rPh>
    <phoneticPr fontId="4"/>
  </si>
  <si>
    <t>廃棄済み</t>
    <rPh sb="0" eb="2">
      <t>ハイキ</t>
    </rPh>
    <rPh sb="2" eb="3">
      <t>ズ</t>
    </rPh>
    <phoneticPr fontId="4"/>
  </si>
  <si>
    <t>予備</t>
    <rPh sb="0" eb="2">
      <t>ヨビ</t>
    </rPh>
    <phoneticPr fontId="4"/>
  </si>
  <si>
    <t>故障時対応（重要度中以上）</t>
    <phoneticPr fontId="4"/>
  </si>
  <si>
    <t>廃棄済み</t>
    <rPh sb="0" eb="2">
      <t>ハイキ</t>
    </rPh>
    <rPh sb="2" eb="3">
      <t>ズ</t>
    </rPh>
    <phoneticPr fontId="4"/>
  </si>
  <si>
    <t>更新不要</t>
    <rPh sb="0" eb="2">
      <t>コウシン</t>
    </rPh>
    <rPh sb="2" eb="4">
      <t>フヨウ</t>
    </rPh>
    <phoneticPr fontId="4"/>
  </si>
  <si>
    <t>広報広聴室行き</t>
    <rPh sb="0" eb="2">
      <t>コウホウ</t>
    </rPh>
    <rPh sb="2" eb="4">
      <t>コウチョウ</t>
    </rPh>
    <rPh sb="4" eb="5">
      <t>シツ</t>
    </rPh>
    <rPh sb="5" eb="6">
      <t>イ</t>
    </rPh>
    <phoneticPr fontId="4"/>
  </si>
  <si>
    <t>両袖机</t>
    <rPh sb="0" eb="2">
      <t>リョウソデ</t>
    </rPh>
    <rPh sb="2" eb="3">
      <t>ツクエ</t>
    </rPh>
    <phoneticPr fontId="2"/>
  </si>
  <si>
    <t>ｳﾁﾀﾞ 368-5148</t>
    <phoneticPr fontId="4"/>
  </si>
  <si>
    <t>追加</t>
    <rPh sb="0" eb="2">
      <t>ツイカ</t>
    </rPh>
    <phoneticPr fontId="4"/>
  </si>
  <si>
    <t>その他机類</t>
    <rPh sb="2" eb="3">
      <t>タ</t>
    </rPh>
    <rPh sb="3" eb="4">
      <t>ツクエ</t>
    </rPh>
    <rPh sb="4" eb="5">
      <t>ルイ</t>
    </rPh>
    <phoneticPr fontId="4"/>
  </si>
  <si>
    <t>ＯＡデスクSSD-022L</t>
  </si>
  <si>
    <t>中央監視室</t>
    <rPh sb="0" eb="2">
      <t>チュウオウ</t>
    </rPh>
    <rPh sb="2" eb="5">
      <t>カンシシツ</t>
    </rPh>
    <phoneticPr fontId="4"/>
  </si>
  <si>
    <t>鍵箱</t>
    <rPh sb="0" eb="1">
      <t>カギ</t>
    </rPh>
    <rPh sb="1" eb="2">
      <t>ハコ</t>
    </rPh>
    <phoneticPr fontId="4"/>
  </si>
  <si>
    <t>ｷｰﾎﾞｯｸｽ ｳﾁﾀﾞ KC-240</t>
  </si>
  <si>
    <t>事務室</t>
    <rPh sb="0" eb="2">
      <t>ジム</t>
    </rPh>
    <rPh sb="2" eb="3">
      <t>シツ</t>
    </rPh>
    <phoneticPr fontId="4"/>
  </si>
  <si>
    <t>中央監視室</t>
    <rPh sb="0" eb="5">
      <t>チュウオウカンシシツ</t>
    </rPh>
    <phoneticPr fontId="2"/>
  </si>
  <si>
    <t>-</t>
    <phoneticPr fontId="4"/>
  </si>
  <si>
    <t>未</t>
    <rPh sb="0" eb="1">
      <t>ミ</t>
    </rPh>
    <phoneticPr fontId="4"/>
  </si>
  <si>
    <t>アスピレーターで代用可能</t>
    <rPh sb="8" eb="10">
      <t>ダイヨウ</t>
    </rPh>
    <rPh sb="10" eb="12">
      <t>カノウ</t>
    </rPh>
    <phoneticPr fontId="4"/>
  </si>
  <si>
    <t>クロマトあればOK</t>
    <phoneticPr fontId="4"/>
  </si>
  <si>
    <t>新しい顕微鏡でOK</t>
    <rPh sb="0" eb="1">
      <t>アタラ</t>
    </rPh>
    <rPh sb="3" eb="6">
      <t>ケンビキョウ</t>
    </rPh>
    <phoneticPr fontId="4"/>
  </si>
  <si>
    <t>未使用</t>
    <rPh sb="0" eb="3">
      <t>ミシヨウ</t>
    </rPh>
    <phoneticPr fontId="4"/>
  </si>
  <si>
    <t>クロマトで管理</t>
    <rPh sb="5" eb="7">
      <t>カンリ</t>
    </rPh>
    <phoneticPr fontId="4"/>
  </si>
  <si>
    <t>試験に未使用</t>
    <rPh sb="0" eb="2">
      <t>シケン</t>
    </rPh>
    <rPh sb="3" eb="6">
      <t>ミシヨウ</t>
    </rPh>
    <phoneticPr fontId="4"/>
  </si>
  <si>
    <t>修正後品名</t>
    <rPh sb="0" eb="2">
      <t>シュウセイ</t>
    </rPh>
    <rPh sb="2" eb="3">
      <t>ゴ</t>
    </rPh>
    <rPh sb="3" eb="5">
      <t>ヒンメイ</t>
    </rPh>
    <phoneticPr fontId="4"/>
  </si>
  <si>
    <t>修正後規格</t>
    <rPh sb="0" eb="2">
      <t>シュウセイ</t>
    </rPh>
    <rPh sb="2" eb="3">
      <t>ゴ</t>
    </rPh>
    <rPh sb="3" eb="5">
      <t>キカク</t>
    </rPh>
    <phoneticPr fontId="4"/>
  </si>
  <si>
    <t>赤外線水分計</t>
    <rPh sb="0" eb="3">
      <t>セキガイセン</t>
    </rPh>
    <rPh sb="3" eb="5">
      <t>スイブン</t>
    </rPh>
    <rPh sb="5" eb="6">
      <t>ケイ</t>
    </rPh>
    <phoneticPr fontId="2"/>
  </si>
  <si>
    <t>ｹｯﾄ科学 FD-600</t>
    <rPh sb="3" eb="5">
      <t>カガク</t>
    </rPh>
    <phoneticPr fontId="2"/>
  </si>
  <si>
    <t xml:space="preserve"> (株)ｴｰ･ｱﾝﾄﾞ･ﾃﾞｨ製 MF-50</t>
    <rPh sb="1" eb="4">
      <t>カブ</t>
    </rPh>
    <rPh sb="15" eb="16">
      <t>セイ</t>
    </rPh>
    <phoneticPr fontId="2"/>
  </si>
  <si>
    <t>加熱乾燥式水分計</t>
    <rPh sb="0" eb="2">
      <t>カネツ</t>
    </rPh>
    <rPh sb="2" eb="4">
      <t>カンソウ</t>
    </rPh>
    <rPh sb="4" eb="5">
      <t>シキ</t>
    </rPh>
    <rPh sb="5" eb="7">
      <t>スイブン</t>
    </rPh>
    <rPh sb="7" eb="8">
      <t>ケイ</t>
    </rPh>
    <phoneticPr fontId="2"/>
  </si>
  <si>
    <t xml:space="preserve"> ｹｯﾄ科学 FD-610</t>
    <rPh sb="4" eb="6">
      <t>カガク</t>
    </rPh>
    <phoneticPr fontId="2"/>
  </si>
  <si>
    <t>赤外線水分計</t>
    <phoneticPr fontId="2"/>
  </si>
  <si>
    <t>電気化学計器 HPH-110</t>
    <rPh sb="0" eb="2">
      <t>デンキ</t>
    </rPh>
    <rPh sb="2" eb="4">
      <t>カガク</t>
    </rPh>
    <rPh sb="4" eb="6">
      <t>ケイキ</t>
    </rPh>
    <phoneticPr fontId="2"/>
  </si>
  <si>
    <t xml:space="preserve">PH･ORP測定器 </t>
    <rPh sb="6" eb="9">
      <t>ソクテイキ</t>
    </rPh>
    <phoneticPr fontId="2"/>
  </si>
  <si>
    <t>大科電気 EUR/3-6</t>
    <rPh sb="0" eb="1">
      <t>オオ</t>
    </rPh>
    <rPh sb="1" eb="2">
      <t>シナ</t>
    </rPh>
    <rPh sb="2" eb="4">
      <t>デンキ</t>
    </rPh>
    <phoneticPr fontId="2"/>
  </si>
  <si>
    <t xml:space="preserve">ﾏﾝﾄﾙﾋｰﾀｰ </t>
    <phoneticPr fontId="2"/>
  </si>
  <si>
    <t>宮本理研 MW-4R</t>
    <rPh sb="0" eb="2">
      <t>ミヤモト</t>
    </rPh>
    <rPh sb="2" eb="4">
      <t>リケン</t>
    </rPh>
    <phoneticPr fontId="2"/>
  </si>
  <si>
    <t xml:space="preserve">恒温振とう器 </t>
    <rPh sb="0" eb="2">
      <t>コウオン</t>
    </rPh>
    <rPh sb="2" eb="3">
      <t>シン</t>
    </rPh>
    <rPh sb="5" eb="6">
      <t>キ</t>
    </rPh>
    <phoneticPr fontId="2"/>
  </si>
  <si>
    <t>上皿天秤</t>
    <rPh sb="0" eb="2">
      <t>ウワザラ</t>
    </rPh>
    <rPh sb="2" eb="4">
      <t>テンビン</t>
    </rPh>
    <phoneticPr fontId="2"/>
  </si>
  <si>
    <t>ｻﾞﾙﾄﾘｳｽ LC-820</t>
    <phoneticPr fontId="2"/>
  </si>
  <si>
    <t>ﾔﾏﾄ科学 ﾌﾞﾛﾝｿﾆｯｸ 42HJ</t>
    <rPh sb="3" eb="4">
      <t>　</t>
    </rPh>
    <phoneticPr fontId="2"/>
  </si>
  <si>
    <t xml:space="preserve">超音波ﾋﾟﾍﾟｯﾄ洗浄器 </t>
    <rPh sb="0" eb="3">
      <t>チョウオンパ</t>
    </rPh>
    <rPh sb="9" eb="10">
      <t>キ</t>
    </rPh>
    <rPh sb="10" eb="11">
      <t>　</t>
    </rPh>
    <phoneticPr fontId="2"/>
  </si>
  <si>
    <t>ｽﾃﾝﾚｽ製流し台</t>
    <rPh sb="5" eb="6">
      <t>セイ</t>
    </rPh>
    <rPh sb="6" eb="7">
      <t>ナガ</t>
    </rPh>
    <rPh sb="8" eb="9">
      <t>ダイ</t>
    </rPh>
    <phoneticPr fontId="2"/>
  </si>
  <si>
    <t>ｱﾙｺﾞﾝｶﾞｽﾎﾞﾝﾍﾞ固定架台</t>
    <phoneticPr fontId="2"/>
  </si>
  <si>
    <t>双方切換2連式</t>
    <rPh sb="0" eb="2">
      <t>ソウホウ</t>
    </rPh>
    <rPh sb="2" eb="3">
      <t>シキ</t>
    </rPh>
    <phoneticPr fontId="2"/>
  </si>
  <si>
    <t>ｶﾞﾗｽ器具乾燥棚</t>
    <rPh sb="3" eb="5">
      <t>キグ</t>
    </rPh>
    <rPh sb="5" eb="7">
      <t>カンソウ</t>
    </rPh>
    <rPh sb="7" eb="8">
      <t>タナ</t>
    </rPh>
    <phoneticPr fontId="2"/>
  </si>
  <si>
    <t>ｳｫｰﾀｰﾊﾞｽ</t>
    <phoneticPr fontId="2"/>
  </si>
  <si>
    <t>冷蔵ｼｮｰｹｰｽ</t>
    <rPh sb="0" eb="2">
      <t>レイゾウ</t>
    </rPh>
    <phoneticPr fontId="2"/>
  </si>
  <si>
    <t xml:space="preserve"> FR1280FJ</t>
    <phoneticPr fontId="4"/>
  </si>
  <si>
    <t>冷凍冷蔵庫</t>
    <rPh sb="0" eb="2">
      <t>レイトウ</t>
    </rPh>
    <rPh sb="2" eb="5">
      <t>レイゾウコ</t>
    </rPh>
    <phoneticPr fontId="2"/>
  </si>
  <si>
    <t>TBMZIZAA 2列 12個掛</t>
    <rPh sb="10" eb="11">
      <t>レツ</t>
    </rPh>
    <rPh sb="14" eb="15">
      <t>コ</t>
    </rPh>
    <rPh sb="15" eb="16">
      <t>カ</t>
    </rPh>
    <phoneticPr fontId="2"/>
  </si>
  <si>
    <t xml:space="preserve">ｳｫｰﾀｰﾊﾞｽ </t>
    <phoneticPr fontId="2"/>
  </si>
  <si>
    <t>東京理科 NDO-500W</t>
    <rPh sb="0" eb="2">
      <t>トウキョウ</t>
    </rPh>
    <rPh sb="2" eb="4">
      <t>リカ</t>
    </rPh>
    <phoneticPr fontId="2"/>
  </si>
  <si>
    <t xml:space="preserve">定温恒温乾燥器 </t>
    <rPh sb="0" eb="2">
      <t>テイオン</t>
    </rPh>
    <rPh sb="2" eb="4">
      <t>コウオン</t>
    </rPh>
    <rPh sb="4" eb="6">
      <t>カンソウ</t>
    </rPh>
    <rPh sb="6" eb="7">
      <t>キ</t>
    </rPh>
    <phoneticPr fontId="2"/>
  </si>
  <si>
    <t>ｱﾄﾞﾊﾞﾝﾃｯｸ HTP452AA</t>
    <phoneticPr fontId="4"/>
  </si>
  <si>
    <t xml:space="preserve">ﾎｯﾄﾌﾟﾚｰﾄ </t>
    <phoneticPr fontId="2"/>
  </si>
  <si>
    <t>堀場製作所 F-71</t>
    <rPh sb="0" eb="2">
      <t>ホリバ</t>
    </rPh>
    <rPh sb="2" eb="5">
      <t>セイサクショ</t>
    </rPh>
    <phoneticPr fontId="2"/>
  </si>
  <si>
    <t xml:space="preserve">PH計 </t>
    <rPh sb="2" eb="3">
      <t>ケイ</t>
    </rPh>
    <phoneticPr fontId="2"/>
  </si>
  <si>
    <t>YSI 5100</t>
    <phoneticPr fontId="2"/>
  </si>
  <si>
    <t xml:space="preserve">DOﾒｰﾀｰ </t>
    <phoneticPr fontId="2"/>
  </si>
  <si>
    <t>DO電極</t>
    <rPh sb="2" eb="4">
      <t>デンキョク</t>
    </rPh>
    <phoneticPr fontId="2"/>
  </si>
  <si>
    <t>ﾃﾞｼﾞﾀﾙ放射温度計</t>
    <rPh sb="6" eb="9">
      <t>オンドケイ</t>
    </rPh>
    <phoneticPr fontId="2"/>
  </si>
  <si>
    <t>YSI 5100</t>
    <phoneticPr fontId="4"/>
  </si>
  <si>
    <t>ｹｰｽ付 3004</t>
    <rPh sb="3" eb="4">
      <t>ツキ</t>
    </rPh>
    <phoneticPr fontId="2"/>
  </si>
  <si>
    <t>RC-M15C</t>
    <phoneticPr fontId="2"/>
  </si>
  <si>
    <t>GA-265</t>
    <phoneticPr fontId="4"/>
  </si>
  <si>
    <t>DOﾒｰﾀｰ</t>
    <phoneticPr fontId="2"/>
  </si>
  <si>
    <t>ﾜｲｴｽｱｲ･ﾅﾉﾃｯｸ 5100</t>
    <phoneticPr fontId="2"/>
  </si>
  <si>
    <t>ｽﾀｰﾗｰ付きDO電極</t>
    <rPh sb="5" eb="6">
      <t>ツ</t>
    </rPh>
    <rPh sb="9" eb="11">
      <t>デンキョク</t>
    </rPh>
    <phoneticPr fontId="2"/>
  </si>
  <si>
    <t>ﾜｲｴｽｱｲ･ﾅﾉﾃｯｸ 5100</t>
    <phoneticPr fontId="2"/>
  </si>
  <si>
    <t>ｹｯﾄ科学 FD-610</t>
    <rPh sb="3" eb="5">
      <t>カガク</t>
    </rPh>
    <phoneticPr fontId="2"/>
  </si>
  <si>
    <t xml:space="preserve">赤外線水分計 </t>
    <rPh sb="0" eb="3">
      <t>セキガイセン</t>
    </rPh>
    <rPh sb="3" eb="5">
      <t>スイブン</t>
    </rPh>
    <rPh sb="5" eb="6">
      <t>ケイ</t>
    </rPh>
    <phoneticPr fontId="2"/>
  </si>
  <si>
    <t>ｽﾃﾝﾚｽﾜｺﾞﾝ 800*450*800</t>
    <phoneticPr fontId="4"/>
  </si>
  <si>
    <t>ｽﾃﾝﾚｽﾜｺﾞﾝ 800*450*800</t>
    <phoneticPr fontId="4"/>
  </si>
  <si>
    <t>ｽﾃﾝﾚｽﾜｺﾞﾝ</t>
    <phoneticPr fontId="2"/>
  </si>
  <si>
    <t>NHP-45</t>
    <phoneticPr fontId="4"/>
  </si>
  <si>
    <t xml:space="preserve">ﾎｯﾄﾌﾟﾚｰﾄ </t>
    <phoneticPr fontId="2"/>
  </si>
  <si>
    <t>UT-55</t>
    <phoneticPr fontId="2"/>
  </si>
  <si>
    <t xml:space="preserve">超音波ﾋﾟﾍﾟｯﾄ洗浄装置 </t>
    <rPh sb="0" eb="3">
      <t>チョウオンパ</t>
    </rPh>
    <rPh sb="9" eb="11">
      <t>ソウチ</t>
    </rPh>
    <rPh sb="11" eb="12">
      <t>　</t>
    </rPh>
    <phoneticPr fontId="2"/>
  </si>
  <si>
    <t>堀場 DS-14</t>
    <rPh sb="0" eb="2">
      <t>ホリバ</t>
    </rPh>
    <phoneticPr fontId="2"/>
  </si>
  <si>
    <t xml:space="preserve">伝導率計 </t>
    <rPh sb="0" eb="3">
      <t>デンドウリツ</t>
    </rPh>
    <rPh sb="3" eb="4">
      <t>ケイ</t>
    </rPh>
    <phoneticPr fontId="2"/>
  </si>
  <si>
    <t>ﾔﾏﾄ科学 42HJ</t>
    <rPh sb="3" eb="5">
      <t>カガク</t>
    </rPh>
    <phoneticPr fontId="2"/>
  </si>
  <si>
    <t xml:space="preserve">超音波洗浄器 </t>
    <rPh sb="0" eb="3">
      <t>チョウオンパ</t>
    </rPh>
    <rPh sb="3" eb="5">
      <t>センジョウ</t>
    </rPh>
    <rPh sb="5" eb="6">
      <t>キ</t>
    </rPh>
    <phoneticPr fontId="2"/>
  </si>
  <si>
    <t>ﾔﾏﾄ科学 M-66</t>
    <rPh sb="3" eb="5">
      <t>カガク</t>
    </rPh>
    <phoneticPr fontId="2"/>
  </si>
  <si>
    <t xml:space="preserve">ｽﾀｰﾗｰ </t>
    <phoneticPr fontId="2"/>
  </si>
  <si>
    <t>ｽﾀｰﾗｰ</t>
    <phoneticPr fontId="2"/>
  </si>
  <si>
    <t>ﾒﾄﾗｰﾄﾚﾄﾞ MJ33</t>
    <phoneticPr fontId="2"/>
  </si>
  <si>
    <t>赤外線水分計</t>
    <rPh sb="2" eb="4">
      <t>スイブン</t>
    </rPh>
    <rPh sb="4" eb="5">
      <t>ケイ</t>
    </rPh>
    <phoneticPr fontId="2"/>
  </si>
  <si>
    <t>LT-380</t>
    <phoneticPr fontId="2"/>
  </si>
  <si>
    <t xml:space="preserve">恒温水槽 </t>
    <rPh sb="0" eb="2">
      <t>コウオン</t>
    </rPh>
    <rPh sb="2" eb="4">
      <t>スイソウ</t>
    </rPh>
    <phoneticPr fontId="2"/>
  </si>
  <si>
    <t xml:space="preserve">回転計 </t>
    <rPh sb="0" eb="2">
      <t>カイテン</t>
    </rPh>
    <rPh sb="2" eb="3">
      <t>ケイ</t>
    </rPh>
    <phoneticPr fontId="2"/>
  </si>
  <si>
    <t>横河電機 3632-00</t>
    <rPh sb="0" eb="2">
      <t>ヨコガワ</t>
    </rPh>
    <rPh sb="2" eb="4">
      <t>デンキ</t>
    </rPh>
    <phoneticPr fontId="2"/>
  </si>
  <si>
    <t>ｱﾄﾞﾊﾞﾝﾃｯｸ TBM212AA</t>
    <phoneticPr fontId="4"/>
  </si>
  <si>
    <t>ウォーターバス</t>
    <phoneticPr fontId="4"/>
  </si>
  <si>
    <t>TGK DP70 ANI</t>
    <phoneticPr fontId="4"/>
  </si>
  <si>
    <t>ﾊｲﾌﾞﾘｯﾄ風速計　</t>
    <rPh sb="6" eb="9">
      <t>フウソクケイ</t>
    </rPh>
    <rPh sb="9" eb="10">
      <t>　</t>
    </rPh>
    <phoneticPr fontId="2"/>
  </si>
  <si>
    <t>三商 71-3502-6</t>
    <rPh sb="0" eb="1">
      <t>サン</t>
    </rPh>
    <rPh sb="1" eb="2">
      <t>ショウ</t>
    </rPh>
    <phoneticPr fontId="2"/>
  </si>
  <si>
    <t xml:space="preserve">ﾃﾞｼﾞﾀﾙﾋﾞｭｰﾚｯﾄ </t>
    <phoneticPr fontId="2"/>
  </si>
  <si>
    <t>大型19本組 測定範囲0.70～1.85</t>
    <rPh sb="0" eb="2">
      <t>オオガタ</t>
    </rPh>
    <rPh sb="4" eb="5">
      <t>ホン</t>
    </rPh>
    <rPh sb="5" eb="6">
      <t>クミ</t>
    </rPh>
    <rPh sb="7" eb="9">
      <t>ソクテイ</t>
    </rPh>
    <rPh sb="9" eb="11">
      <t>ハンイ</t>
    </rPh>
    <phoneticPr fontId="2"/>
  </si>
  <si>
    <t xml:space="preserve">比重計 </t>
    <rPh sb="0" eb="2">
      <t>ヒジュウ</t>
    </rPh>
    <rPh sb="2" eb="3">
      <t>ケイ</t>
    </rPh>
    <phoneticPr fontId="2"/>
  </si>
  <si>
    <t>OX-51</t>
    <phoneticPr fontId="2"/>
  </si>
  <si>
    <t xml:space="preserve">ﾎﾟｹｯﾄ酸欠計 </t>
    <rPh sb="4" eb="6">
      <t>サンケツ</t>
    </rPh>
    <rPh sb="6" eb="7">
      <t>ケイ</t>
    </rPh>
    <rPh sb="7" eb="8">
      <t>　</t>
    </rPh>
    <phoneticPr fontId="2"/>
  </si>
  <si>
    <t>PL-805</t>
    <phoneticPr fontId="2"/>
  </si>
  <si>
    <t xml:space="preserve">鉄骨ｹｰﾌﾞﾙ探知器 </t>
    <rPh sb="0" eb="2">
      <t>テッコツ</t>
    </rPh>
    <rPh sb="6" eb="9">
      <t>タンチキ</t>
    </rPh>
    <rPh sb="9" eb="10">
      <t>　</t>
    </rPh>
    <phoneticPr fontId="2"/>
  </si>
  <si>
    <t>FD-7</t>
    <phoneticPr fontId="2"/>
  </si>
  <si>
    <t xml:space="preserve">漏水探知器 </t>
    <rPh sb="0" eb="2">
      <t>ロウスイ</t>
    </rPh>
    <rPh sb="2" eb="5">
      <t>タンチキ</t>
    </rPh>
    <phoneticPr fontId="2"/>
  </si>
  <si>
    <t>GX-2001型Bﾀｲﾌﾟ(2成分型)</t>
    <rPh sb="7" eb="8">
      <t>カタ</t>
    </rPh>
    <rPh sb="15" eb="17">
      <t>セイブン</t>
    </rPh>
    <rPh sb="17" eb="18">
      <t>カタ</t>
    </rPh>
    <phoneticPr fontId="2"/>
  </si>
  <si>
    <t xml:space="preserve">ﾎﾟｰﾀﾌﾞﾙﾏﾙﾁｶﾞｽﾓﾆﾀｰ </t>
    <phoneticPr fontId="2"/>
  </si>
  <si>
    <t xml:space="preserve"> GX-2000型(4成分型)</t>
    <rPh sb="8" eb="9">
      <t>カタ</t>
    </rPh>
    <rPh sb="11" eb="13">
      <t>セイブン</t>
    </rPh>
    <rPh sb="13" eb="14">
      <t>カタ</t>
    </rPh>
    <phoneticPr fontId="2"/>
  </si>
  <si>
    <t>ﾎﾟｰﾀﾌﾞﾙﾏﾙﾁｶﾞｽﾓﾆﾀｰ</t>
    <phoneticPr fontId="2"/>
  </si>
  <si>
    <t>ﾎﾟｹｯﾀﾌﾞﾙ　ﾏﾙﾁｶﾞｽﾓﾆﾀｰ　</t>
    <phoneticPr fontId="2"/>
  </si>
  <si>
    <t>理研GK2009型</t>
    <rPh sb="0" eb="2">
      <t>リケン</t>
    </rPh>
    <rPh sb="8" eb="9">
      <t>ガタ</t>
    </rPh>
    <phoneticPr fontId="4"/>
  </si>
  <si>
    <t>堀場製作所 D-52LAB</t>
    <rPh sb="0" eb="2">
      <t>ホリバ</t>
    </rPh>
    <rPh sb="2" eb="5">
      <t>セイサクショ</t>
    </rPh>
    <phoneticPr fontId="2"/>
  </si>
  <si>
    <t>笠原理化 DO-5F</t>
    <rPh sb="0" eb="2">
      <t>カサハラ</t>
    </rPh>
    <rPh sb="2" eb="4">
      <t>リカ</t>
    </rPh>
    <phoneticPr fontId="2"/>
  </si>
  <si>
    <t xml:space="preserve">溶存酸素計 </t>
    <rPh sb="0" eb="4">
      <t>ヨウゾンサンソ</t>
    </rPh>
    <rPh sb="4" eb="5">
      <t>ケイ</t>
    </rPh>
    <phoneticPr fontId="2"/>
  </si>
  <si>
    <t>H29</t>
    <phoneticPr fontId="4"/>
  </si>
  <si>
    <t>ウチダ368-5148</t>
    <phoneticPr fontId="4"/>
  </si>
  <si>
    <t>　</t>
    <phoneticPr fontId="4"/>
  </si>
  <si>
    <t>　</t>
    <phoneticPr fontId="4"/>
  </si>
  <si>
    <t>　</t>
    <phoneticPr fontId="4"/>
  </si>
  <si>
    <t>　</t>
    <phoneticPr fontId="4"/>
  </si>
  <si>
    <t>ﾎｳﾄｸ G9173２</t>
    <phoneticPr fontId="4"/>
  </si>
  <si>
    <t>ﾎｳﾄｸ G9173２</t>
    <phoneticPr fontId="4"/>
  </si>
  <si>
    <t>ﾎｳﾄｸ G9173２</t>
    <phoneticPr fontId="4"/>
  </si>
  <si>
    <t>ｶﾞｽｸﾛﾏﾄｸﾞﾗﾌ(GC/ECD)</t>
    <phoneticPr fontId="4"/>
  </si>
  <si>
    <t>ｶﾞｽｸﾛﾏﾄｸﾞﾗﾌ(GC/ECD)</t>
    <phoneticPr fontId="4"/>
  </si>
  <si>
    <t>代替措置なし
ＪＩＳ法に従い試料を保存(PCB/有機水銀)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4" eb="26">
      <t>ユウキ</t>
    </rPh>
    <rPh sb="26" eb="28">
      <t>スイギン</t>
    </rPh>
    <phoneticPr fontId="4"/>
  </si>
  <si>
    <t>代替措置なし
ＪＩＳ法に従い試料を保存(ﾁｳﾗﾑ)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phoneticPr fontId="4"/>
  </si>
  <si>
    <t>代替措置なし
ＪＩＳ法に従い試料を保存（重金属）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0" eb="23">
      <t>ジュウキンゾク</t>
    </rPh>
    <phoneticPr fontId="4"/>
  </si>
  <si>
    <t>ｻｰﾊﾞｼｽﾃﾑ</t>
    <phoneticPr fontId="4"/>
  </si>
  <si>
    <t>各々の機器で解析</t>
    <rPh sb="0" eb="2">
      <t>オノオノ</t>
    </rPh>
    <rPh sb="3" eb="5">
      <t>キキ</t>
    </rPh>
    <rPh sb="6" eb="8">
      <t>カイセキ</t>
    </rPh>
    <phoneticPr fontId="4"/>
  </si>
  <si>
    <t>他浄化センターにて分析（ﾘﾝ/窒素/ﾌｪﾉｰﾙ）</t>
    <rPh sb="0" eb="1">
      <t>タ</t>
    </rPh>
    <rPh sb="1" eb="3">
      <t>ジョウカ</t>
    </rPh>
    <rPh sb="9" eb="11">
      <t>ブンセキ</t>
    </rPh>
    <rPh sb="15" eb="17">
      <t>チッソ</t>
    </rPh>
    <phoneticPr fontId="4"/>
  </si>
  <si>
    <t>ｲｵﾝｸﾛﾏﾄｸﾞﾗﾌ</t>
    <phoneticPr fontId="4"/>
  </si>
  <si>
    <t>ｲｵﾝｸﾛﾏﾄｸﾞﾗﾌ</t>
    <phoneticPr fontId="4"/>
  </si>
  <si>
    <t>代替措置なし
ＪＩＳ法に従い試料を保存(ｲｵﾝ類)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3" eb="24">
      <t>ルイ</t>
    </rPh>
    <phoneticPr fontId="4"/>
  </si>
  <si>
    <t>NIKON XZF-NTF-21(ｶﾗｰﾃﾚﾋﾞｶﾒﾗKP-1251)</t>
    <phoneticPr fontId="4"/>
  </si>
  <si>
    <t>NIKON XZF-NTF-21(ｶﾗｰﾃﾚﾋﾞｶﾒﾗKP-1251)</t>
    <phoneticPr fontId="4"/>
  </si>
  <si>
    <t>固相抽出器は5台ある為、代用可</t>
    <rPh sb="0" eb="2">
      <t>コソウ</t>
    </rPh>
    <rPh sb="2" eb="4">
      <t>チュウシュツ</t>
    </rPh>
    <rPh sb="4" eb="5">
      <t>キ</t>
    </rPh>
    <rPh sb="7" eb="8">
      <t>ダイ</t>
    </rPh>
    <rPh sb="10" eb="11">
      <t>タメ</t>
    </rPh>
    <rPh sb="12" eb="14">
      <t>ダイヨウ</t>
    </rPh>
    <rPh sb="14" eb="15">
      <t>カ</t>
    </rPh>
    <phoneticPr fontId="4"/>
  </si>
  <si>
    <t>他浄化センターより借用</t>
    <rPh sb="0" eb="1">
      <t>タ</t>
    </rPh>
    <rPh sb="1" eb="3">
      <t>ジョウカ</t>
    </rPh>
    <rPh sb="9" eb="11">
      <t>シャクヨウ</t>
    </rPh>
    <phoneticPr fontId="4"/>
  </si>
  <si>
    <t>他浄化センターにて前処理
（汚泥溶出液作成用）</t>
    <rPh sb="0" eb="1">
      <t>タ</t>
    </rPh>
    <rPh sb="1" eb="3">
      <t>ジョウカ</t>
    </rPh>
    <rPh sb="9" eb="12">
      <t>マエショリ</t>
    </rPh>
    <rPh sb="14" eb="16">
      <t>オデイ</t>
    </rPh>
    <rPh sb="16" eb="18">
      <t>ヨウシュツ</t>
    </rPh>
    <rPh sb="18" eb="19">
      <t>エキ</t>
    </rPh>
    <rPh sb="19" eb="22">
      <t>サクセイヨウ</t>
    </rPh>
    <phoneticPr fontId="4"/>
  </si>
  <si>
    <t>他浄化センターにて分析（揮発性有機酸）
ＪＩＳ法に従い試料を保存（ｼｱﾝ/ﾌｪﾉｰﾙ）</t>
    <rPh sb="0" eb="1">
      <t>タ</t>
    </rPh>
    <rPh sb="1" eb="3">
      <t>ジョウカ</t>
    </rPh>
    <rPh sb="9" eb="11">
      <t>ブンセキ</t>
    </rPh>
    <rPh sb="12" eb="15">
      <t>キハツセイ</t>
    </rPh>
    <rPh sb="15" eb="17">
      <t>ユウキ</t>
    </rPh>
    <rPh sb="17" eb="18">
      <t>サン</t>
    </rPh>
    <phoneticPr fontId="4"/>
  </si>
  <si>
    <t>-</t>
    <phoneticPr fontId="4"/>
  </si>
  <si>
    <t>他浄化センターより蒸留水採水</t>
    <rPh sb="0" eb="1">
      <t>タ</t>
    </rPh>
    <rPh sb="1" eb="3">
      <t>ジョウカ</t>
    </rPh>
    <rPh sb="9" eb="12">
      <t>ジョウリュウスイ</t>
    </rPh>
    <rPh sb="12" eb="14">
      <t>サイスイ</t>
    </rPh>
    <phoneticPr fontId="4"/>
  </si>
  <si>
    <t>代替措置なし
ＪＩＳ法に従い試料を保存(無機水銀)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0" eb="22">
      <t>ムキ</t>
    </rPh>
    <rPh sb="22" eb="24">
      <t>スイギン</t>
    </rPh>
    <phoneticPr fontId="4"/>
  </si>
  <si>
    <t>代用可（台帳番号80/121/162）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</si>
  <si>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代用可（台帳番号34/121/162）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</si>
  <si>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代用可（台帳番号34/80/162）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</si>
  <si>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 xml:space="preserve">ﾏﾝﾄﾙﾋｰﾀｰ </t>
    <phoneticPr fontId="2"/>
  </si>
  <si>
    <t>代替措置なし
ＪＩＳ法に従い試料を保存(PCB/ﾌｪﾉｰﾙ/ﾍｷｻﾝ)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phoneticPr fontId="4"/>
  </si>
  <si>
    <t>代替措置（酸性液に浸し洗浄）</t>
    <rPh sb="0" eb="2">
      <t>ダイタイ</t>
    </rPh>
    <rPh sb="2" eb="4">
      <t>ソチ</t>
    </rPh>
    <rPh sb="5" eb="6">
      <t>サン</t>
    </rPh>
    <rPh sb="6" eb="7">
      <t>セイ</t>
    </rPh>
    <rPh sb="7" eb="8">
      <t>エキ</t>
    </rPh>
    <rPh sb="9" eb="10">
      <t>ヒタ</t>
    </rPh>
    <rPh sb="11" eb="13">
      <t>センジョウ</t>
    </rPh>
    <phoneticPr fontId="4"/>
  </si>
  <si>
    <t>ｱﾙｺﾞﾝｶﾞｽﾎﾞﾝﾍﾞ固定架台</t>
    <phoneticPr fontId="2"/>
  </si>
  <si>
    <t>　</t>
    <phoneticPr fontId="4"/>
  </si>
  <si>
    <t>ｳｫｰﾀｰﾊﾞｽ</t>
    <phoneticPr fontId="2"/>
  </si>
  <si>
    <t>他浄化センターにて測定
もしくはﾎﾟｰﾀﾌﾞﾙｐH計にて測定</t>
    <rPh sb="0" eb="1">
      <t>タ</t>
    </rPh>
    <rPh sb="1" eb="3">
      <t>ジョウカ</t>
    </rPh>
    <rPh sb="9" eb="11">
      <t>ソクテイ</t>
    </rPh>
    <rPh sb="25" eb="26">
      <t>ケイ</t>
    </rPh>
    <rPh sb="28" eb="30">
      <t>ソクテイ</t>
    </rPh>
    <phoneticPr fontId="4"/>
  </si>
  <si>
    <t xml:space="preserve">DOﾒｰﾀｰ </t>
    <phoneticPr fontId="2"/>
  </si>
  <si>
    <t>YSI 5100</t>
    <phoneticPr fontId="2"/>
  </si>
  <si>
    <t>ｳｲﾝｸﾗｰ・ｱｼﾞ化ﾅﾄﾘｳﾑ法にて測定
もしくは他浄化センターにて測定</t>
    <rPh sb="10" eb="11">
      <t>カ</t>
    </rPh>
    <rPh sb="16" eb="17">
      <t>ホウ</t>
    </rPh>
    <rPh sb="19" eb="21">
      <t>ソクテイ</t>
    </rPh>
    <phoneticPr fontId="4"/>
  </si>
  <si>
    <t>代用可（台帳番号34/80/121）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</si>
  <si>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代替措置なし
ＪＩＳ法に従い試料を保存(重金属)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0" eb="23">
      <t>ジュウキンゾク</t>
    </rPh>
    <phoneticPr fontId="4"/>
  </si>
  <si>
    <t>他浄化センターにて保存（BOD用）
もしくは冷暗所（室温20℃）にて保存</t>
    <rPh sb="0" eb="1">
      <t>タ</t>
    </rPh>
    <rPh sb="1" eb="3">
      <t>ジョウカ</t>
    </rPh>
    <rPh sb="9" eb="11">
      <t>ホゾン</t>
    </rPh>
    <rPh sb="15" eb="16">
      <t>ヨウ</t>
    </rPh>
    <rPh sb="22" eb="25">
      <t>レイアンショ</t>
    </rPh>
    <rPh sb="26" eb="28">
      <t>シツオン</t>
    </rPh>
    <rPh sb="34" eb="36">
      <t>ホゾン</t>
    </rPh>
    <phoneticPr fontId="4"/>
  </si>
  <si>
    <t>ビューレット</t>
    <phoneticPr fontId="4"/>
  </si>
  <si>
    <t>他浄化センターにて測定（汚泥無機分）</t>
    <rPh sb="0" eb="1">
      <t>タ</t>
    </rPh>
    <rPh sb="1" eb="3">
      <t>ジョウカ</t>
    </rPh>
    <rPh sb="9" eb="11">
      <t>ソクテイ</t>
    </rPh>
    <rPh sb="12" eb="14">
      <t>オデイ</t>
    </rPh>
    <rPh sb="14" eb="16">
      <t>ムキ</t>
    </rPh>
    <rPh sb="16" eb="17">
      <t>ブン</t>
    </rPh>
    <phoneticPr fontId="4"/>
  </si>
  <si>
    <t>ｻﾞﾙﾄﾘｳﾑ PT-1200</t>
    <phoneticPr fontId="4"/>
  </si>
  <si>
    <t>ｻﾞﾙﾄﾘｳﾑ PT-1200</t>
    <phoneticPr fontId="4"/>
  </si>
  <si>
    <t>-</t>
    <phoneticPr fontId="4"/>
  </si>
  <si>
    <t>アスピレーター</t>
    <phoneticPr fontId="4"/>
  </si>
  <si>
    <t>ﾀﾞｲﾔﾌﾗﾑ真空ﾎﾟﾝﾌﾟにて代用</t>
    <rPh sb="7" eb="9">
      <t>シンクウ</t>
    </rPh>
    <rPh sb="16" eb="18">
      <t>ダイヨウ</t>
    </rPh>
    <phoneticPr fontId="4"/>
  </si>
  <si>
    <t>ガスモニター</t>
    <phoneticPr fontId="4"/>
  </si>
  <si>
    <t>ガスモニター</t>
    <phoneticPr fontId="4"/>
  </si>
  <si>
    <t>エバポレータ</t>
    <phoneticPr fontId="4"/>
  </si>
  <si>
    <t>ローダリーエバポレータ</t>
    <phoneticPr fontId="4"/>
  </si>
  <si>
    <t>代替措置なし
ＪＩＳ法に従い試料を保存(農薬/PCB)</t>
    <rPh sb="0" eb="2">
      <t>ダイタイ</t>
    </rPh>
    <rPh sb="2" eb="4">
      <t>ソチ</t>
    </rPh>
    <rPh sb="10" eb="11">
      <t>ホウ</t>
    </rPh>
    <rPh sb="12" eb="13">
      <t>シタガ</t>
    </rPh>
    <rPh sb="14" eb="16">
      <t>シリョウ</t>
    </rPh>
    <rPh sb="17" eb="19">
      <t>ホゾン</t>
    </rPh>
    <rPh sb="20" eb="22">
      <t>ノウヤク</t>
    </rPh>
    <phoneticPr fontId="4"/>
  </si>
  <si>
    <t>他浄化センターにて測定（MLSS）</t>
    <rPh sb="0" eb="1">
      <t>タ</t>
    </rPh>
    <rPh sb="1" eb="3">
      <t>ジョウカ</t>
    </rPh>
    <rPh sb="9" eb="11">
      <t>ソクテイ</t>
    </rPh>
    <phoneticPr fontId="4"/>
  </si>
  <si>
    <t>他浄化センターにて使用（ﾘﾝ/窒素/滅菌用）</t>
    <rPh sb="0" eb="1">
      <t>タ</t>
    </rPh>
    <rPh sb="1" eb="3">
      <t>ジョウカ</t>
    </rPh>
    <rPh sb="9" eb="11">
      <t>シヨウ</t>
    </rPh>
    <rPh sb="15" eb="17">
      <t>チッソ</t>
    </rPh>
    <rPh sb="18" eb="21">
      <t>メッキンヨウ</t>
    </rPh>
    <phoneticPr fontId="4"/>
  </si>
  <si>
    <t>スターラー</t>
    <phoneticPr fontId="4"/>
  </si>
  <si>
    <t>マグネチックススターラー</t>
    <phoneticPr fontId="4"/>
  </si>
  <si>
    <t>マグネチックススターラー</t>
    <phoneticPr fontId="4"/>
  </si>
  <si>
    <t>代用可（簡易ｽﾀｰﾗｰ多数あり）</t>
    <rPh sb="0" eb="2">
      <t>ダイヨウ</t>
    </rPh>
    <rPh sb="2" eb="3">
      <t>カ</t>
    </rPh>
    <rPh sb="4" eb="6">
      <t>カンイ</t>
    </rPh>
    <rPh sb="11" eb="13">
      <t>タスウ</t>
    </rPh>
    <phoneticPr fontId="4"/>
  </si>
  <si>
    <t>大腸菌試験管振とう用
人力にて振とう</t>
    <rPh sb="0" eb="3">
      <t>ダイチョウキン</t>
    </rPh>
    <rPh sb="3" eb="6">
      <t>シケンカン</t>
    </rPh>
    <rPh sb="6" eb="7">
      <t>シン</t>
    </rPh>
    <rPh sb="9" eb="10">
      <t>ヨウ</t>
    </rPh>
    <rPh sb="11" eb="13">
      <t>ジンリキ</t>
    </rPh>
    <rPh sb="15" eb="16">
      <t>シン</t>
    </rPh>
    <phoneticPr fontId="4"/>
  </si>
  <si>
    <t>ホットプレート</t>
    <phoneticPr fontId="4"/>
  </si>
  <si>
    <t>ホットプレート</t>
    <phoneticPr fontId="4"/>
  </si>
  <si>
    <t>ホットプレート</t>
    <phoneticPr fontId="4"/>
  </si>
  <si>
    <t>-</t>
    <phoneticPr fontId="4"/>
  </si>
  <si>
    <t>ULVAC SINKUKIKO DA-30S</t>
    <phoneticPr fontId="4"/>
  </si>
  <si>
    <t>ULVAC SINKUKIKO DA-30S</t>
    <phoneticPr fontId="4"/>
  </si>
  <si>
    <t>　</t>
    <phoneticPr fontId="4"/>
  </si>
  <si>
    <t>　</t>
    <phoneticPr fontId="4"/>
  </si>
  <si>
    <t>　</t>
    <phoneticPr fontId="4"/>
  </si>
  <si>
    <t>代用可（旧品代用可）</t>
    <rPh sb="0" eb="2">
      <t>ダイヨウ</t>
    </rPh>
    <rPh sb="2" eb="3">
      <t>カ</t>
    </rPh>
    <rPh sb="4" eb="5">
      <t>キュウ</t>
    </rPh>
    <rPh sb="5" eb="6">
      <t>ヒン</t>
    </rPh>
    <rPh sb="6" eb="8">
      <t>ダイヨウ</t>
    </rPh>
    <rPh sb="8" eb="9">
      <t>カ</t>
    </rPh>
    <phoneticPr fontId="4"/>
  </si>
  <si>
    <t>代用可（台帳番号74：冷蔵ショーケース）</t>
    <rPh sb="0" eb="2">
      <t>ダイヨウ</t>
    </rPh>
    <rPh sb="2" eb="3">
      <t>カ</t>
    </rPh>
    <rPh sb="4" eb="6">
      <t>ダイチョウ</t>
    </rPh>
    <rPh sb="6" eb="8">
      <t>バンゴウ</t>
    </rPh>
    <rPh sb="11" eb="13">
      <t>レイゾウ</t>
    </rPh>
    <phoneticPr fontId="4"/>
  </si>
  <si>
    <t>代用可（台帳番号8顕微鏡）</t>
    <rPh sb="0" eb="2">
      <t>ダイヨウ</t>
    </rPh>
    <rPh sb="2" eb="3">
      <t>カ</t>
    </rPh>
    <rPh sb="4" eb="6">
      <t>ダイチョウ</t>
    </rPh>
    <rPh sb="6" eb="8">
      <t>バンゴウ</t>
    </rPh>
    <rPh sb="9" eb="12">
      <t>ケンビキョウ</t>
    </rPh>
    <phoneticPr fontId="4"/>
  </si>
  <si>
    <t>代用可（台帳番号79定温恒温乾燥機）</t>
    <rPh sb="0" eb="2">
      <t>ダイヨウ</t>
    </rPh>
    <rPh sb="2" eb="3">
      <t>カ</t>
    </rPh>
    <rPh sb="4" eb="6">
      <t>ダイチョウ</t>
    </rPh>
    <rPh sb="6" eb="8">
      <t>バンゴウ</t>
    </rPh>
    <rPh sb="10" eb="12">
      <t>テイオン</t>
    </rPh>
    <rPh sb="12" eb="14">
      <t>コウオン</t>
    </rPh>
    <rPh sb="14" eb="17">
      <t>カンソウキ</t>
    </rPh>
    <phoneticPr fontId="4"/>
  </si>
  <si>
    <t>代用可（台帳番号189：保冷器）</t>
    <rPh sb="0" eb="2">
      <t>ダイヨウ</t>
    </rPh>
    <rPh sb="2" eb="3">
      <t>カ</t>
    </rPh>
    <rPh sb="4" eb="6">
      <t>ダイチョウ</t>
    </rPh>
    <rPh sb="6" eb="8">
      <t>バンゴウ</t>
    </rPh>
    <rPh sb="12" eb="14">
      <t>ホレイ</t>
    </rPh>
    <rPh sb="14" eb="15">
      <t>キ</t>
    </rPh>
    <phoneticPr fontId="4"/>
  </si>
  <si>
    <t>代用可（台帳番号73：ウォーターバス）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</si>
  <si>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代用可（台帳番号166：乾熱滅菌機）</t>
    <rPh sb="0" eb="2">
      <t>ダイヨウ</t>
    </rPh>
    <rPh sb="2" eb="3">
      <t>カ</t>
    </rPh>
    <rPh sb="4" eb="6">
      <t>ダイチョウ</t>
    </rPh>
    <rPh sb="6" eb="8">
      <t>バンゴウ</t>
    </rPh>
    <rPh sb="12" eb="14">
      <t>カンネツ</t>
    </rPh>
    <rPh sb="14" eb="16">
      <t>メッキン</t>
    </rPh>
    <rPh sb="16" eb="17">
      <t>キ</t>
    </rPh>
    <phoneticPr fontId="4"/>
  </si>
  <si>
    <t>代用可（台帳番号79：定温恒温乾燥機）</t>
    <rPh sb="0" eb="2">
      <t>ダイヨウ</t>
    </rPh>
    <rPh sb="2" eb="3">
      <t>カ</t>
    </rPh>
    <rPh sb="4" eb="6">
      <t>ダイチョウ</t>
    </rPh>
    <rPh sb="6" eb="8">
      <t>バンゴウ</t>
    </rPh>
    <rPh sb="11" eb="13">
      <t>テイオン</t>
    </rPh>
    <rPh sb="13" eb="15">
      <t>コウオン</t>
    </rPh>
    <rPh sb="15" eb="18">
      <t>カンソウキ</t>
    </rPh>
    <phoneticPr fontId="4"/>
  </si>
  <si>
    <t>代用可（台帳番号122：ホットプレート）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</si>
  <si>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代用可（台帳番号10：ハンディアスピレーター）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</si>
  <si>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H29</t>
    <phoneticPr fontId="4"/>
  </si>
  <si>
    <t>故障時対応（重要度中以上）</t>
    <phoneticPr fontId="4"/>
  </si>
  <si>
    <t>１Fロビー</t>
    <phoneticPr fontId="4"/>
  </si>
  <si>
    <t>場内の冷蔵庫で対応</t>
    <rPh sb="0" eb="2">
      <t>ジョウナイ</t>
    </rPh>
    <rPh sb="3" eb="6">
      <t>レイゾウコ</t>
    </rPh>
    <rPh sb="7" eb="9">
      <t>タイオウ</t>
    </rPh>
    <phoneticPr fontId="4"/>
  </si>
  <si>
    <t>SC-B 020298</t>
    <phoneticPr fontId="4"/>
  </si>
  <si>
    <t>SC-B 121297</t>
    <phoneticPr fontId="4"/>
  </si>
  <si>
    <t>SC-B 121297</t>
    <phoneticPr fontId="4"/>
  </si>
  <si>
    <t>外部発注</t>
    <rPh sb="0" eb="2">
      <t>ガイブ</t>
    </rPh>
    <rPh sb="2" eb="4">
      <t>ハッチュウ</t>
    </rPh>
    <phoneticPr fontId="4"/>
  </si>
  <si>
    <t>手分析で対応</t>
    <rPh sb="0" eb="1">
      <t>テ</t>
    </rPh>
    <rPh sb="1" eb="3">
      <t>ブンセキ</t>
    </rPh>
    <rPh sb="4" eb="6">
      <t>タイオウ</t>
    </rPh>
    <phoneticPr fontId="4"/>
  </si>
  <si>
    <t>宮本理研AFR-83DX</t>
    <rPh sb="0" eb="2">
      <t>ミヤモト</t>
    </rPh>
    <rPh sb="2" eb="4">
      <t>リケン</t>
    </rPh>
    <phoneticPr fontId="4"/>
  </si>
  <si>
    <t>アスピレーター</t>
    <phoneticPr fontId="4"/>
  </si>
  <si>
    <t>ウォーターバス</t>
    <phoneticPr fontId="4"/>
  </si>
  <si>
    <t>時間</t>
    <phoneticPr fontId="4"/>
  </si>
  <si>
    <t>採水で対応</t>
    <rPh sb="0" eb="2">
      <t>サイスイ</t>
    </rPh>
    <rPh sb="3" eb="5">
      <t>タイオウ</t>
    </rPh>
    <phoneticPr fontId="4"/>
  </si>
  <si>
    <t>室内乾燥</t>
    <rPh sb="0" eb="1">
      <t>シツ</t>
    </rPh>
    <rPh sb="1" eb="2">
      <t>ナイ</t>
    </rPh>
    <rPh sb="2" eb="4">
      <t>カンソウ</t>
    </rPh>
    <phoneticPr fontId="4"/>
  </si>
  <si>
    <t>デシケーター</t>
    <phoneticPr fontId="4"/>
  </si>
  <si>
    <t>デシケーター</t>
    <phoneticPr fontId="4"/>
  </si>
  <si>
    <t>YSI200-10</t>
    <phoneticPr fontId="2"/>
  </si>
  <si>
    <t>ホットプレート</t>
    <phoneticPr fontId="4"/>
  </si>
  <si>
    <t>スターラー</t>
    <phoneticPr fontId="4"/>
  </si>
  <si>
    <t>水質試験機器</t>
    <rPh sb="0" eb="2">
      <t>スイシツ</t>
    </rPh>
    <rPh sb="2" eb="4">
      <t>シケン</t>
    </rPh>
    <rPh sb="4" eb="6">
      <t>キキ</t>
    </rPh>
    <phoneticPr fontId="4"/>
  </si>
  <si>
    <t>乾熱滅菌機</t>
    <rPh sb="0" eb="2">
      <t>カンネツ</t>
    </rPh>
    <rPh sb="2" eb="4">
      <t>メッキン</t>
    </rPh>
    <rPh sb="4" eb="5">
      <t>キ</t>
    </rPh>
    <phoneticPr fontId="4"/>
  </si>
  <si>
    <t>外注。</t>
    <rPh sb="0" eb="2">
      <t>ガイチュウ</t>
    </rPh>
    <phoneticPr fontId="4"/>
  </si>
  <si>
    <t>バッテリーが無い為使用不能</t>
    <rPh sb="6" eb="7">
      <t>ナ</t>
    </rPh>
    <rPh sb="8" eb="9">
      <t>タメ</t>
    </rPh>
    <rPh sb="9" eb="11">
      <t>シヨウ</t>
    </rPh>
    <rPh sb="11" eb="13">
      <t>フノウ</t>
    </rPh>
    <phoneticPr fontId="4"/>
  </si>
  <si>
    <t>電子天秤</t>
    <rPh sb="0" eb="2">
      <t>デンシ</t>
    </rPh>
    <rPh sb="2" eb="4">
      <t>テンビン</t>
    </rPh>
    <phoneticPr fontId="4"/>
  </si>
  <si>
    <t>EK3000i</t>
    <phoneticPr fontId="4"/>
  </si>
  <si>
    <t>水質</t>
    <phoneticPr fontId="4"/>
  </si>
  <si>
    <t>MA300</t>
    <phoneticPr fontId="4"/>
  </si>
  <si>
    <t>SG600</t>
    <phoneticPr fontId="4"/>
  </si>
  <si>
    <t>LYSAM-M</t>
    <phoneticPr fontId="4"/>
  </si>
  <si>
    <t>ポータブルマルチガスモニター</t>
    <phoneticPr fontId="4"/>
  </si>
  <si>
    <t>他浄化センターにて測定</t>
    <rPh sb="0" eb="3">
      <t>タジョウカ</t>
    </rPh>
    <rPh sb="9" eb="11">
      <t>ソクテイ</t>
    </rPh>
    <phoneticPr fontId="4"/>
  </si>
  <si>
    <t>(株)ｾﾝｺﾑHACH AS950</t>
    <phoneticPr fontId="4"/>
  </si>
  <si>
    <t>宮本理研工業AFR-6D</t>
    <rPh sb="0" eb="1">
      <t>ミヤ</t>
    </rPh>
    <rPh sb="1" eb="2">
      <t>モト</t>
    </rPh>
    <rPh sb="2" eb="4">
      <t>リケン</t>
    </rPh>
    <rPh sb="4" eb="6">
      <t>コウギョウ</t>
    </rPh>
    <phoneticPr fontId="2"/>
  </si>
  <si>
    <t>水分計</t>
    <phoneticPr fontId="2"/>
  </si>
  <si>
    <t>ｹｯﾄ科学 FD-660</t>
    <rPh sb="3" eb="5">
      <t>カガク</t>
    </rPh>
    <phoneticPr fontId="2"/>
  </si>
  <si>
    <t>プロジェクター</t>
    <phoneticPr fontId="2"/>
  </si>
  <si>
    <t>プロジェクター</t>
    <phoneticPr fontId="2"/>
  </si>
  <si>
    <t>EPSON EB-W41</t>
    <phoneticPr fontId="4"/>
  </si>
  <si>
    <t>EPSON EB-W41</t>
    <phoneticPr fontId="4"/>
  </si>
  <si>
    <t>溶存酸素計</t>
    <rPh sb="0" eb="4">
      <t>ヨウゾンサンソ</t>
    </rPh>
    <rPh sb="4" eb="5">
      <t>ケイ</t>
    </rPh>
    <phoneticPr fontId="4"/>
  </si>
  <si>
    <t>東亜ﾃﾞｨｰｹｰｹｰ DO-31P</t>
    <rPh sb="0" eb="2">
      <t>トウア</t>
    </rPh>
    <phoneticPr fontId="4"/>
  </si>
  <si>
    <t>ポータブルガスモニター</t>
    <phoneticPr fontId="2"/>
  </si>
  <si>
    <t>理研機器(株)GX-2012TYPE－E</t>
    <rPh sb="0" eb="2">
      <t>リケン</t>
    </rPh>
    <rPh sb="2" eb="4">
      <t>キキ</t>
    </rPh>
    <rPh sb="4" eb="7">
      <t>カブ</t>
    </rPh>
    <phoneticPr fontId="2"/>
  </si>
  <si>
    <t>超音波ピペット洗浄器</t>
    <rPh sb="0" eb="3">
      <t>チョウオンパ</t>
    </rPh>
    <rPh sb="7" eb="9">
      <t>センジョウ</t>
    </rPh>
    <rPh sb="9" eb="10">
      <t>キ</t>
    </rPh>
    <phoneticPr fontId="2"/>
  </si>
  <si>
    <t>池本理化　UCL-1730N</t>
    <rPh sb="0" eb="2">
      <t>イケモト</t>
    </rPh>
    <rPh sb="2" eb="4">
      <t>リカ</t>
    </rPh>
    <phoneticPr fontId="2"/>
  </si>
  <si>
    <t>池本理化　UCL-1730N</t>
    <phoneticPr fontId="2"/>
  </si>
  <si>
    <t>ヤマト科学SA400</t>
    <rPh sb="3" eb="5">
      <t>カガク</t>
    </rPh>
    <phoneticPr fontId="4"/>
  </si>
  <si>
    <t>-</t>
    <phoneticPr fontId="4"/>
  </si>
  <si>
    <t>-</t>
    <phoneticPr fontId="4"/>
  </si>
  <si>
    <t>-</t>
    <phoneticPr fontId="4"/>
  </si>
  <si>
    <t>-</t>
    <phoneticPr fontId="4"/>
  </si>
  <si>
    <t>-</t>
    <phoneticPr fontId="4"/>
  </si>
  <si>
    <t>(株)ｾﾝｺﾑHACH AS950</t>
    <phoneticPr fontId="4"/>
  </si>
  <si>
    <t>アドバンテック東洋（株）PSA152AB</t>
    <rPh sb="7" eb="9">
      <t>トウヨウ</t>
    </rPh>
    <rPh sb="10" eb="11">
      <t>カブ</t>
    </rPh>
    <phoneticPr fontId="2"/>
  </si>
  <si>
    <t>アドバンテック東洋（株）PSA152AB</t>
    <rPh sb="7" eb="9">
      <t>トウヨウ</t>
    </rPh>
    <rPh sb="9" eb="12">
      <t>カブ</t>
    </rPh>
    <phoneticPr fontId="2"/>
  </si>
  <si>
    <t>循環式アスピレーター</t>
    <rPh sb="0" eb="2">
      <t>ジュンカン</t>
    </rPh>
    <rPh sb="2" eb="3">
      <t>シキ</t>
    </rPh>
    <phoneticPr fontId="4"/>
  </si>
  <si>
    <t xml:space="preserve">水分計 </t>
    <rPh sb="0" eb="2">
      <t>スイブン</t>
    </rPh>
    <rPh sb="2" eb="3">
      <t>ケイ</t>
    </rPh>
    <phoneticPr fontId="2"/>
  </si>
  <si>
    <t xml:space="preserve">ｱﾄﾞﾊﾞﾝﾃｯｸ　TBM212AA </t>
    <phoneticPr fontId="4"/>
  </si>
  <si>
    <t>ｱﾄﾞﾊﾞﾝﾃｯｸ　TBM212AA</t>
    <phoneticPr fontId="4"/>
  </si>
  <si>
    <t>代用可（台帳番号78：ウォーターバス）</t>
    <rPh sb="0" eb="2">
      <t>ダイヨウ</t>
    </rPh>
    <rPh sb="2" eb="3">
      <t>カ</t>
    </rPh>
    <rPh sb="4" eb="6">
      <t>ダイチョウ</t>
    </rPh>
    <rPh sb="6" eb="8">
      <t>バンゴウ</t>
    </rPh>
    <phoneticPr fontId="4"/>
  </si>
  <si>
    <t>Quintix ｻﾞﾙﾄﾘｳｽ1102－1SJP</t>
    <phoneticPr fontId="4"/>
  </si>
  <si>
    <t>脱水機棟</t>
    <rPh sb="0" eb="3">
      <t>ダッスイキ</t>
    </rPh>
    <rPh sb="3" eb="4">
      <t>トウ</t>
    </rPh>
    <phoneticPr fontId="4"/>
  </si>
  <si>
    <t>ﾊｲｱｰﾙ　JR-NF340A</t>
    <phoneticPr fontId="2"/>
  </si>
  <si>
    <t>ｱｽﾞﾜﾝsuperﾄﾞﾗｲﾝｸﾞｼｪﾙﾌDS-S</t>
    <phoneticPr fontId="2"/>
  </si>
  <si>
    <t>ウォーターバス</t>
    <phoneticPr fontId="2"/>
  </si>
  <si>
    <t>水質試験機器</t>
    <rPh sb="0" eb="6">
      <t>スイシツシケンキキ</t>
    </rPh>
    <phoneticPr fontId="2"/>
  </si>
  <si>
    <t>YAMAHA EF2000iS</t>
    <phoneticPr fontId="2"/>
  </si>
  <si>
    <t>丸山製作所　MKW1511FDX-H</t>
    <phoneticPr fontId="4"/>
  </si>
  <si>
    <t>HORIBA　O-71-10</t>
    <phoneticPr fontId="2"/>
  </si>
  <si>
    <t>ヤマト科学RE601A-W</t>
    <rPh sb="3" eb="5">
      <t>カガク</t>
    </rPh>
    <phoneticPr fontId="4"/>
  </si>
  <si>
    <t>時間</t>
    <phoneticPr fontId="4"/>
  </si>
  <si>
    <t>中</t>
    <phoneticPr fontId="4"/>
  </si>
  <si>
    <t>ﾔﾏﾄ科学DG800</t>
    <rPh sb="3" eb="5">
      <t>カガク</t>
    </rPh>
    <phoneticPr fontId="2"/>
  </si>
  <si>
    <t>振とう器</t>
    <rPh sb="0" eb="1">
      <t>シン</t>
    </rPh>
    <rPh sb="3" eb="4">
      <t>キ</t>
    </rPh>
    <phoneticPr fontId="2"/>
  </si>
  <si>
    <t>ヤマト科学SA400</t>
    <rPh sb="3" eb="5">
      <t>カガク</t>
    </rPh>
    <phoneticPr fontId="2"/>
  </si>
  <si>
    <t>アスピレーター</t>
    <phoneticPr fontId="4"/>
  </si>
  <si>
    <t>ｱﾄﾞﾊﾞﾝﾃｯｸPSA152AB</t>
    <phoneticPr fontId="4"/>
  </si>
  <si>
    <t>水質試験機器</t>
    <rPh sb="0" eb="2">
      <t>スイシツ</t>
    </rPh>
    <rPh sb="2" eb="4">
      <t>シケン</t>
    </rPh>
    <rPh sb="4" eb="6">
      <t>キキ</t>
    </rPh>
    <phoneticPr fontId="4"/>
  </si>
  <si>
    <t>電子天秤用プリンタ</t>
    <rPh sb="0" eb="2">
      <t>デンシ</t>
    </rPh>
    <rPh sb="2" eb="4">
      <t>テンビン</t>
    </rPh>
    <rPh sb="4" eb="5">
      <t>ヨウ</t>
    </rPh>
    <phoneticPr fontId="4"/>
  </si>
  <si>
    <t>YDP20-OCE</t>
    <phoneticPr fontId="4"/>
  </si>
  <si>
    <t>時間</t>
    <phoneticPr fontId="4"/>
  </si>
  <si>
    <t>高</t>
    <phoneticPr fontId="4"/>
  </si>
  <si>
    <t>新和工業　防臭型底開き式コンテナ</t>
    <rPh sb="0" eb="2">
      <t>シンワ</t>
    </rPh>
    <rPh sb="2" eb="4">
      <t>コウギョウ</t>
    </rPh>
    <rPh sb="5" eb="7">
      <t>ボウシュウ</t>
    </rPh>
    <rPh sb="7" eb="8">
      <t>ガタ</t>
    </rPh>
    <rPh sb="8" eb="9">
      <t>ソコ</t>
    </rPh>
    <rPh sb="9" eb="10">
      <t>ビラ</t>
    </rPh>
    <rPh sb="11" eb="12">
      <t>シキ</t>
    </rPh>
    <phoneticPr fontId="2"/>
  </si>
  <si>
    <t>プロジェクター</t>
    <phoneticPr fontId="2"/>
  </si>
  <si>
    <t>EPSON EB-W41</t>
    <phoneticPr fontId="4"/>
  </si>
  <si>
    <t>電子</t>
    <phoneticPr fontId="4"/>
  </si>
  <si>
    <t>島津GC-MS-QP2020 NX  ﾍｯﾄﾞｽﾍﾟｰｽ分析ｼｽﾃﾑ</t>
    <rPh sb="0" eb="2">
      <t>シマヅ</t>
    </rPh>
    <rPh sb="28" eb="32">
      <t>システム</t>
    </rPh>
    <phoneticPr fontId="4"/>
  </si>
  <si>
    <t>スイデン　SJF-300CP-1、ダクト5m</t>
    <phoneticPr fontId="2"/>
  </si>
  <si>
    <t>発電機</t>
    <rPh sb="0" eb="3">
      <t>ハツデンキ</t>
    </rPh>
    <phoneticPr fontId="4"/>
  </si>
  <si>
    <t>恒温培養器</t>
    <rPh sb="0" eb="2">
      <t>コウオン</t>
    </rPh>
    <rPh sb="2" eb="5">
      <t>バイヨウキ</t>
    </rPh>
    <phoneticPr fontId="2"/>
  </si>
  <si>
    <t>東京理化SLI-400</t>
    <rPh sb="0" eb="2">
      <t>トウキョウ</t>
    </rPh>
    <rPh sb="2" eb="4">
      <t>リカ</t>
    </rPh>
    <phoneticPr fontId="2"/>
  </si>
  <si>
    <t>Scientific Industries ｼﾞｪﾆｰ2</t>
    <phoneticPr fontId="4"/>
  </si>
  <si>
    <t>BRAND社　4760-161 50mL</t>
    <rPh sb="5" eb="6">
      <t>シャ</t>
    </rPh>
    <phoneticPr fontId="2"/>
  </si>
  <si>
    <t>東京超音波技研UCL-1730N</t>
    <rPh sb="0" eb="2">
      <t>トウキョウ</t>
    </rPh>
    <rPh sb="2" eb="5">
      <t>チョウオンパ</t>
    </rPh>
    <rPh sb="5" eb="7">
      <t>ギケン</t>
    </rPh>
    <phoneticPr fontId="2"/>
  </si>
  <si>
    <t>東京理化SLI-400</t>
    <rPh sb="0" eb="2">
      <t>トウキョウ</t>
    </rPh>
    <rPh sb="2" eb="4">
      <t>リカ</t>
    </rPh>
    <phoneticPr fontId="4"/>
  </si>
  <si>
    <t>ヤマト科学F0510</t>
    <rPh sb="3" eb="5">
      <t>カガク</t>
    </rPh>
    <phoneticPr fontId="4"/>
  </si>
  <si>
    <t>普通騒音計</t>
    <rPh sb="0" eb="2">
      <t>フツウ</t>
    </rPh>
    <rPh sb="2" eb="5">
      <t>ソウオンケイ</t>
    </rPh>
    <phoneticPr fontId="2"/>
  </si>
  <si>
    <t>ﾘｵﾝ NL-42,WS-16</t>
    <phoneticPr fontId="2"/>
  </si>
  <si>
    <t>空気圧縮機</t>
    <phoneticPr fontId="4"/>
  </si>
  <si>
    <t>-</t>
    <phoneticPr fontId="4"/>
  </si>
  <si>
    <t>諸機械類</t>
    <rPh sb="0" eb="1">
      <t>ショ</t>
    </rPh>
    <rPh sb="1" eb="4">
      <t>キカイルイ</t>
    </rPh>
    <phoneticPr fontId="4"/>
  </si>
  <si>
    <t>EYELA RCH-3</t>
    <phoneticPr fontId="4"/>
  </si>
  <si>
    <t>(株)島津製作所製ICPE-9810</t>
    <rPh sb="0" eb="3">
      <t>カブ</t>
    </rPh>
    <rPh sb="3" eb="5">
      <t>シマヅ</t>
    </rPh>
    <rPh sb="5" eb="8">
      <t>セイサクショ</t>
    </rPh>
    <rPh sb="8" eb="9">
      <t>セイ</t>
    </rPh>
    <phoneticPr fontId="4"/>
  </si>
  <si>
    <t>溶出試験振とう機</t>
    <rPh sb="0" eb="2">
      <t>ヨウシュツ</t>
    </rPh>
    <rPh sb="2" eb="4">
      <t>シケン</t>
    </rPh>
    <rPh sb="4" eb="5">
      <t>シン</t>
    </rPh>
    <rPh sb="7" eb="8">
      <t>キ</t>
    </rPh>
    <phoneticPr fontId="2"/>
  </si>
  <si>
    <t>ﾀｲﾃｯｸTS-10N</t>
    <phoneticPr fontId="4"/>
  </si>
  <si>
    <t>マキタAC700</t>
    <phoneticPr fontId="4"/>
  </si>
  <si>
    <t>ｱｽﾞﾜﾝｽｰﾊﾟｰﾄﾞﾗｲﾝｸﾞｼｪﾙﾌDS-S-AS</t>
    <phoneticPr fontId="2"/>
  </si>
  <si>
    <t>増田理化M100-3</t>
    <rPh sb="0" eb="2">
      <t>マスダ</t>
    </rPh>
    <rPh sb="2" eb="4">
      <t>リカ</t>
    </rPh>
    <phoneticPr fontId="2"/>
  </si>
  <si>
    <t>溶出試験振とう機</t>
    <rPh sb="0" eb="2">
      <t>ヨウシュツ</t>
    </rPh>
    <rPh sb="2" eb="4">
      <t>シケン</t>
    </rPh>
    <rPh sb="4" eb="5">
      <t>オサム</t>
    </rPh>
    <rPh sb="7" eb="8">
      <t>キ</t>
    </rPh>
    <phoneticPr fontId="2"/>
  </si>
  <si>
    <t>ﾀｲﾃｯｸTS-10N</t>
    <phoneticPr fontId="2"/>
  </si>
  <si>
    <t>整理棚</t>
    <rPh sb="0" eb="2">
      <t>セイリ</t>
    </rPh>
    <rPh sb="2" eb="3">
      <t>タナ</t>
    </rPh>
    <phoneticPr fontId="4"/>
  </si>
  <si>
    <t>事後</t>
    <rPh sb="0" eb="2">
      <t>ジゴ</t>
    </rPh>
    <phoneticPr fontId="4"/>
  </si>
  <si>
    <t>両開書庫　コクヨS-370F1NN</t>
    <rPh sb="0" eb="2">
      <t>リョウビラ</t>
    </rPh>
    <rPh sb="2" eb="4">
      <t>ショコ</t>
    </rPh>
    <phoneticPr fontId="4"/>
  </si>
  <si>
    <t>管理棟２Ｆ事務室</t>
    <rPh sb="0" eb="3">
      <t>カンリトウ</t>
    </rPh>
    <rPh sb="5" eb="8">
      <t>ジムシツ</t>
    </rPh>
    <phoneticPr fontId="4"/>
  </si>
  <si>
    <t>水質試験機器</t>
  </si>
  <si>
    <t>(株)ｴｰ･ｱﾝﾄﾞ･ﾃﾞｨ製 MF-50</t>
    <rPh sb="0" eb="3">
      <t>カブ</t>
    </rPh>
    <rPh sb="14" eb="15">
      <t>セイ</t>
    </rPh>
    <phoneticPr fontId="2"/>
  </si>
  <si>
    <t>DOﾒｰﾀｰ</t>
  </si>
  <si>
    <t>PH計</t>
  </si>
  <si>
    <t>ﾏﾝﾄﾙﾋｰﾀｰ</t>
  </si>
  <si>
    <t>PH･ORP測定器</t>
  </si>
  <si>
    <t>赤外線水分計</t>
  </si>
  <si>
    <t>ﾋﾟﾍﾟｯﾄ超音波洗浄器</t>
  </si>
  <si>
    <t>定温恒温乾燥器</t>
    <rPh sb="0" eb="2">
      <t>テイオン</t>
    </rPh>
    <rPh sb="2" eb="4">
      <t>コウオン</t>
    </rPh>
    <rPh sb="4" eb="6">
      <t>カンソウ</t>
    </rPh>
    <rPh sb="6" eb="7">
      <t>キ</t>
    </rPh>
    <phoneticPr fontId="2"/>
  </si>
  <si>
    <t>乾燥棚</t>
    <rPh sb="0" eb="2">
      <t>カンソウ</t>
    </rPh>
    <rPh sb="2" eb="3">
      <t>ダナ</t>
    </rPh>
    <phoneticPr fontId="2"/>
  </si>
  <si>
    <t>ｶﾞﾗｽ器具乾燥棚</t>
  </si>
  <si>
    <t>ｱﾙｺﾞﾝｶﾞｽﾎﾞﾝﾍﾞ固定架台</t>
  </si>
  <si>
    <t>700×700×200</t>
    <phoneticPr fontId="2"/>
  </si>
  <si>
    <t>ｽﾃﾝﾚｽ製流し台</t>
  </si>
  <si>
    <t>高分子凝縮剤溶解器</t>
    <rPh sb="0" eb="1">
      <t>コウ</t>
    </rPh>
    <rPh sb="1" eb="3">
      <t>ブンシ</t>
    </rPh>
    <rPh sb="3" eb="5">
      <t>ギョウシュク</t>
    </rPh>
    <rPh sb="5" eb="6">
      <t>ザイ</t>
    </rPh>
    <rPh sb="6" eb="8">
      <t>ヨウカイ</t>
    </rPh>
    <rPh sb="8" eb="9">
      <t>キ</t>
    </rPh>
    <phoneticPr fontId="2"/>
  </si>
  <si>
    <t>草刈り機</t>
    <phoneticPr fontId="4"/>
  </si>
  <si>
    <t>掃除機</t>
    <rPh sb="0" eb="3">
      <t>ソウジキ</t>
    </rPh>
    <phoneticPr fontId="16"/>
  </si>
  <si>
    <t>チェーンソー</t>
    <phoneticPr fontId="16"/>
  </si>
  <si>
    <t>マキタ 充電式 MUR190SDSF</t>
    <phoneticPr fontId="4"/>
  </si>
  <si>
    <t>カワサキ 充電式 ＴＨ３４</t>
    <phoneticPr fontId="4"/>
  </si>
  <si>
    <t>日立産機ｼｽﾃﾑ 業務用 CV-97WD</t>
    <rPh sb="0" eb="2">
      <t>ヒタチ</t>
    </rPh>
    <rPh sb="2" eb="4">
      <t>サンキ</t>
    </rPh>
    <phoneticPr fontId="4"/>
  </si>
  <si>
    <t>高儀 ｴｱｰｺﾝﾌﾟﾚｯｻｰ 
EARTHMAN 10L ACP-10A</t>
    <rPh sb="0" eb="2">
      <t>タカギ</t>
    </rPh>
    <phoneticPr fontId="2"/>
  </si>
  <si>
    <t>空気圧縮機</t>
    <rPh sb="0" eb="2">
      <t>クウキ</t>
    </rPh>
    <rPh sb="2" eb="5">
      <t>アッシュクキ</t>
    </rPh>
    <phoneticPr fontId="2"/>
  </si>
  <si>
    <t>事務用器具類</t>
    <rPh sb="0" eb="3">
      <t>ジムヨウ</t>
    </rPh>
    <rPh sb="3" eb="5">
      <t>キグ</t>
    </rPh>
    <rPh sb="5" eb="6">
      <t>ルイ</t>
    </rPh>
    <phoneticPr fontId="2"/>
  </si>
  <si>
    <t>ホワイトボードPLUS NW-36SA</t>
    <phoneticPr fontId="4"/>
  </si>
  <si>
    <t>理研機器(株)ポータブルガスモニターGX-8000</t>
    <rPh sb="0" eb="2">
      <t>リケン</t>
    </rPh>
    <rPh sb="2" eb="4">
      <t>キキ</t>
    </rPh>
    <rPh sb="5" eb="6">
      <t>カブ</t>
    </rPh>
    <phoneticPr fontId="2"/>
  </si>
  <si>
    <t>ガスモニター</t>
    <phoneticPr fontId="4"/>
  </si>
  <si>
    <t>理研機器ポータブルマルチガスモニター(株)RX-8000型</t>
    <rPh sb="0" eb="2">
      <t>リケン</t>
    </rPh>
    <rPh sb="2" eb="4">
      <t>キキ</t>
    </rPh>
    <rPh sb="19" eb="20">
      <t>カブ</t>
    </rPh>
    <rPh sb="28" eb="29">
      <t>ガタ</t>
    </rPh>
    <phoneticPr fontId="2"/>
  </si>
  <si>
    <t>ガスモニター</t>
    <phoneticPr fontId="2"/>
  </si>
  <si>
    <t>洗濯機</t>
    <rPh sb="0" eb="3">
      <t>センタクキ</t>
    </rPh>
    <phoneticPr fontId="2"/>
  </si>
  <si>
    <t>除雪機</t>
    <rPh sb="0" eb="3">
      <t>ジョセツキ</t>
    </rPh>
    <phoneticPr fontId="2"/>
  </si>
  <si>
    <t>理研機器(株)ポータブルマルチガスモニターGX-2009</t>
    <rPh sb="0" eb="2">
      <t>リケン</t>
    </rPh>
    <rPh sb="2" eb="4">
      <t>キキ</t>
    </rPh>
    <rPh sb="5" eb="6">
      <t>カブ</t>
    </rPh>
    <phoneticPr fontId="2"/>
  </si>
  <si>
    <t>理研機器(株)ポータブルガスモニターGX-2012TYPE－E</t>
    <rPh sb="0" eb="2">
      <t>リケン</t>
    </rPh>
    <rPh sb="2" eb="4">
      <t>キキ</t>
    </rPh>
    <rPh sb="5" eb="6">
      <t>カブ</t>
    </rPh>
    <phoneticPr fontId="2"/>
  </si>
  <si>
    <t>マキタ エンジンチェーンソー 型番MEA3201M</t>
    <phoneticPr fontId="4"/>
  </si>
  <si>
    <t>ヤナセ Y7-10GB</t>
    <phoneticPr fontId="4"/>
  </si>
  <si>
    <t>東芝
AW-10M7W</t>
    <rPh sb="0" eb="2">
      <t>トウシバ</t>
    </rPh>
    <phoneticPr fontId="1"/>
  </si>
  <si>
    <t>コクヨ
S-345FIB-K</t>
    <phoneticPr fontId="1"/>
  </si>
  <si>
    <t>ﾌﾞﾗﾝﾄﾞ社  4760161(50ml)</t>
    <rPh sb="6" eb="7">
      <t>シャ</t>
    </rPh>
    <phoneticPr fontId="4"/>
  </si>
  <si>
    <t>DO計指示計</t>
    <rPh sb="2" eb="3">
      <t>ケイ</t>
    </rPh>
    <rPh sb="3" eb="5">
      <t>シジ</t>
    </rPh>
    <rPh sb="5" eb="6">
      <t>ケイ</t>
    </rPh>
    <phoneticPr fontId="1"/>
  </si>
  <si>
    <t>DO計電極</t>
    <rPh sb="2" eb="3">
      <t>ケイ</t>
    </rPh>
    <rPh sb="3" eb="5">
      <t>デンキョク</t>
    </rPh>
    <phoneticPr fontId="1"/>
  </si>
  <si>
    <t>東亜DKK
HACH4943</t>
    <rPh sb="0" eb="2">
      <t>トウア</t>
    </rPh>
    <phoneticPr fontId="1"/>
  </si>
  <si>
    <t>東亜DKK
HACH3460+HACH5807</t>
    <rPh sb="0" eb="2">
      <t>トウア</t>
    </rPh>
    <phoneticPr fontId="1"/>
  </si>
  <si>
    <t>絶縁抵抗計</t>
    <rPh sb="0" eb="2">
      <t>ゼツエン</t>
    </rPh>
    <rPh sb="2" eb="4">
      <t>テイコウ</t>
    </rPh>
    <rPh sb="4" eb="5">
      <t>ケイ</t>
    </rPh>
    <phoneticPr fontId="1"/>
  </si>
  <si>
    <t>ロープ水位計</t>
    <rPh sb="3" eb="6">
      <t>スイイケイ</t>
    </rPh>
    <phoneticPr fontId="1"/>
  </si>
  <si>
    <t>簡易型プロペラ式流速計</t>
    <rPh sb="0" eb="3">
      <t>カンイガタ</t>
    </rPh>
    <rPh sb="7" eb="8">
      <t>シキ</t>
    </rPh>
    <rPh sb="8" eb="10">
      <t>リュウソク</t>
    </rPh>
    <rPh sb="10" eb="11">
      <t>ケイ</t>
    </rPh>
    <phoneticPr fontId="1"/>
  </si>
  <si>
    <t>草刈り機</t>
    <rPh sb="0" eb="2">
      <t>クサカ</t>
    </rPh>
    <rPh sb="3" eb="4">
      <t>キ</t>
    </rPh>
    <phoneticPr fontId="1"/>
  </si>
  <si>
    <t>HIOKI IR4042
専用ケース付き</t>
    <rPh sb="13" eb="15">
      <t>センヨウ</t>
    </rPh>
    <rPh sb="18" eb="19">
      <t>ツ</t>
    </rPh>
    <phoneticPr fontId="1"/>
  </si>
  <si>
    <t>ヤマヨ測定機
ﾐﾘｵﾝﾛｰﾌﾟ水位計RWL50M</t>
    <rPh sb="3" eb="5">
      <t>ソクテイ</t>
    </rPh>
    <rPh sb="5" eb="6">
      <t>キ</t>
    </rPh>
    <rPh sb="15" eb="18">
      <t>スイイケイ</t>
    </rPh>
    <phoneticPr fontId="1"/>
  </si>
  <si>
    <r>
      <t>ケネック　</t>
    </r>
    <r>
      <rPr>
        <sz val="10"/>
        <rFont val="ＭＳ 明朝"/>
        <family val="1"/>
        <charset val="128"/>
      </rPr>
      <t>本体:VR-401
検出器:VR3T-2-20N</t>
    </r>
    <rPh sb="5" eb="7">
      <t>ホンタイ</t>
    </rPh>
    <rPh sb="15" eb="18">
      <t>ケンシュツキ</t>
    </rPh>
    <phoneticPr fontId="1"/>
  </si>
  <si>
    <t>HONDA
UMK425</t>
    <phoneticPr fontId="4"/>
  </si>
  <si>
    <r>
      <t>金額</t>
    </r>
    <r>
      <rPr>
        <sz val="8"/>
        <rFont val="ＭＳ Ｐゴシック"/>
        <family val="3"/>
        <charset val="128"/>
        <scheme val="minor"/>
      </rPr>
      <t>(税込)</t>
    </r>
    <rPh sb="0" eb="2">
      <t>キンガク</t>
    </rPh>
    <rPh sb="3" eb="4">
      <t>ゼイ</t>
    </rPh>
    <rPh sb="4" eb="5">
      <t>コミ</t>
    </rPh>
    <phoneticPr fontId="4"/>
  </si>
  <si>
    <t>ホワイトボード</t>
    <phoneticPr fontId="4"/>
  </si>
  <si>
    <t>(R3備品シールファイル　送付)</t>
    <rPh sb="3" eb="5">
      <t>ビヒン</t>
    </rPh>
    <rPh sb="13" eb="15">
      <t>ソウフ</t>
    </rPh>
    <phoneticPr fontId="4"/>
  </si>
  <si>
    <t>←タイトル赤字は普段表示せず</t>
    <rPh sb="5" eb="7">
      <t>アカジ</t>
    </rPh>
    <rPh sb="8" eb="10">
      <t>フダン</t>
    </rPh>
    <rPh sb="10" eb="12">
      <t>ヒョウジ</t>
    </rPh>
    <phoneticPr fontId="4"/>
  </si>
  <si>
    <t>デジタルビュレット</t>
  </si>
  <si>
    <t>ザルトリウス電子天秤　
BCE224I-1SJP</t>
    <rPh sb="6" eb="10">
      <t>デンシテンビン</t>
    </rPh>
    <phoneticPr fontId="3"/>
  </si>
  <si>
    <t>純水製造装置</t>
    <rPh sb="0" eb="2">
      <t>ジュンスイ</t>
    </rPh>
    <rPh sb="2" eb="4">
      <t>セイゾウ</t>
    </rPh>
    <rPh sb="4" eb="6">
      <t>ソウチ</t>
    </rPh>
    <phoneticPr fontId="3"/>
  </si>
  <si>
    <t>ヤマト科学株式会社
型式：WG511</t>
    <rPh sb="3" eb="5">
      <t>カガク</t>
    </rPh>
    <rPh sb="5" eb="9">
      <t>カブシキガイシャ</t>
    </rPh>
    <rPh sb="10" eb="12">
      <t>カタシキ</t>
    </rPh>
    <phoneticPr fontId="3"/>
  </si>
  <si>
    <t>重要物品</t>
    <rPh sb="0" eb="4">
      <t>ジュウヨウブッピン</t>
    </rPh>
    <phoneticPr fontId="4"/>
  </si>
  <si>
    <t>BODボトル用DO電極</t>
    <rPh sb="6" eb="7">
      <t>ヨウ</t>
    </rPh>
    <rPh sb="9" eb="11">
      <t>デンキョク</t>
    </rPh>
    <phoneticPr fontId="3"/>
  </si>
  <si>
    <t>卓上超音波洗浄器</t>
    <rPh sb="0" eb="2">
      <t>タクジョウ</t>
    </rPh>
    <rPh sb="2" eb="5">
      <t>チョウオンパ</t>
    </rPh>
    <rPh sb="5" eb="7">
      <t>センジョウ</t>
    </rPh>
    <rPh sb="7" eb="8">
      <t>キ</t>
    </rPh>
    <phoneticPr fontId="3"/>
  </si>
  <si>
    <t>ホットプレート</t>
    <phoneticPr fontId="4"/>
  </si>
  <si>
    <t>電動送風機型
　ホースマスク一式</t>
    <rPh sb="0" eb="2">
      <t>デンドウ</t>
    </rPh>
    <rPh sb="2" eb="5">
      <t>ソウフウキ</t>
    </rPh>
    <rPh sb="5" eb="6">
      <t>ガタ</t>
    </rPh>
    <rPh sb="14" eb="16">
      <t>イッシキ</t>
    </rPh>
    <phoneticPr fontId="3"/>
  </si>
  <si>
    <t>FR1280FKAi</t>
  </si>
  <si>
    <t>重松製作所
HM-12-1</t>
    <rPh sb="0" eb="2">
      <t>シゲマツ</t>
    </rPh>
    <rPh sb="2" eb="5">
      <t>セイサクショ</t>
    </rPh>
    <phoneticPr fontId="3"/>
  </si>
  <si>
    <t>ザイレムジャパン
5010-J</t>
  </si>
  <si>
    <t>ヤマト科学
M5800H-Ｊ</t>
    <rPh sb="3" eb="5">
      <t>カガク</t>
    </rPh>
    <phoneticPr fontId="3"/>
  </si>
  <si>
    <t>PC、LABSOL</t>
  </si>
  <si>
    <t>ADVANTEC
HTP452AB</t>
  </si>
  <si>
    <t>資産番号</t>
    <rPh sb="0" eb="2">
      <t>シサン</t>
    </rPh>
    <rPh sb="2" eb="4">
      <t>バンゴウ</t>
    </rPh>
    <phoneticPr fontId="4"/>
  </si>
  <si>
    <t>S20082001004</t>
  </si>
  <si>
    <t>S20082001005</t>
  </si>
  <si>
    <t>S20202001 068</t>
  </si>
  <si>
    <t>S20212001 072</t>
    <phoneticPr fontId="23"/>
  </si>
  <si>
    <t>S20082001007</t>
  </si>
  <si>
    <t>S20112001008</t>
  </si>
  <si>
    <t>S20152001009</t>
  </si>
  <si>
    <t>S19942001011</t>
  </si>
  <si>
    <t>S20172001040</t>
    <phoneticPr fontId="23"/>
  </si>
  <si>
    <t>S20172001041</t>
    <phoneticPr fontId="23"/>
  </si>
  <si>
    <t>S20172001039</t>
    <phoneticPr fontId="23"/>
  </si>
  <si>
    <t>S20122001042</t>
    <phoneticPr fontId="23"/>
  </si>
  <si>
    <t>S20182011055</t>
    <phoneticPr fontId="23"/>
  </si>
  <si>
    <t>S20152001028</t>
  </si>
  <si>
    <t>S20182011056</t>
    <phoneticPr fontId="23"/>
  </si>
  <si>
    <t>S19942001018</t>
  </si>
  <si>
    <t>S20122001022</t>
  </si>
  <si>
    <t>S20142001024</t>
  </si>
  <si>
    <t>S20192001065</t>
    <phoneticPr fontId="24"/>
  </si>
  <si>
    <t>S20222001 075</t>
    <phoneticPr fontId="23"/>
  </si>
  <si>
    <t>S20202001 069</t>
  </si>
  <si>
    <t>S20162001032</t>
  </si>
  <si>
    <t>S20152001029</t>
  </si>
  <si>
    <t>S20182011057</t>
    <phoneticPr fontId="23"/>
  </si>
  <si>
    <t>S20182011058</t>
    <phoneticPr fontId="23"/>
  </si>
  <si>
    <t>S20142001026</t>
  </si>
  <si>
    <t>S20152001027</t>
  </si>
  <si>
    <t>S20152001030</t>
  </si>
  <si>
    <t>S20142001025</t>
  </si>
  <si>
    <t>S19942001046</t>
    <phoneticPr fontId="23"/>
  </si>
  <si>
    <t>S20192001060</t>
    <phoneticPr fontId="24"/>
  </si>
  <si>
    <t>S20042001049</t>
    <phoneticPr fontId="23"/>
  </si>
  <si>
    <t>S19942001050</t>
    <phoneticPr fontId="23"/>
  </si>
  <si>
    <t>S20182011059</t>
    <phoneticPr fontId="23"/>
  </si>
  <si>
    <t>S20192001063</t>
    <phoneticPr fontId="24"/>
  </si>
  <si>
    <t>S20132001023</t>
  </si>
  <si>
    <t>S20202001 071</t>
  </si>
  <si>
    <t>S20022001021</t>
  </si>
  <si>
    <t>S19942001044</t>
    <phoneticPr fontId="23"/>
  </si>
  <si>
    <t>S20212001 074</t>
    <phoneticPr fontId="23"/>
  </si>
  <si>
    <t>S20202001 070</t>
  </si>
  <si>
    <t>S19942001045</t>
    <phoneticPr fontId="23"/>
  </si>
  <si>
    <t>S20162001031</t>
  </si>
  <si>
    <t>S20162001034</t>
  </si>
  <si>
    <t>S20162001033</t>
  </si>
  <si>
    <t>S20122001037</t>
  </si>
  <si>
    <t>S20192001066</t>
    <phoneticPr fontId="24"/>
  </si>
  <si>
    <t>S20192001064</t>
    <phoneticPr fontId="24"/>
  </si>
  <si>
    <t>S20212001 073</t>
    <phoneticPr fontId="23"/>
  </si>
  <si>
    <t>S20192001062</t>
    <phoneticPr fontId="24"/>
  </si>
  <si>
    <t>S19942001052</t>
    <phoneticPr fontId="23"/>
  </si>
  <si>
    <t>S20152001048</t>
    <phoneticPr fontId="23"/>
  </si>
  <si>
    <t>S20162001035</t>
  </si>
  <si>
    <t>S19992001036</t>
  </si>
  <si>
    <t>K20222230001</t>
    <phoneticPr fontId="23"/>
  </si>
  <si>
    <t>K20222228001</t>
    <phoneticPr fontId="23"/>
  </si>
  <si>
    <t>K20222229001</t>
    <phoneticPr fontId="23"/>
  </si>
  <si>
    <t>K20142138001</t>
  </si>
  <si>
    <t>K20222226001</t>
    <phoneticPr fontId="23"/>
  </si>
  <si>
    <t>K20222227001</t>
    <phoneticPr fontId="23"/>
  </si>
  <si>
    <t>K20212225001</t>
    <phoneticPr fontId="23"/>
  </si>
  <si>
    <t>K20212224001</t>
    <phoneticPr fontId="23"/>
  </si>
  <si>
    <t>K20152165001</t>
  </si>
  <si>
    <t>K20212223001</t>
    <phoneticPr fontId="23"/>
  </si>
  <si>
    <t>K20192216001</t>
    <phoneticPr fontId="23"/>
  </si>
  <si>
    <t>K19953001001</t>
    <phoneticPr fontId="23"/>
  </si>
  <si>
    <t>K19953002001</t>
    <phoneticPr fontId="23"/>
  </si>
  <si>
    <t>K19963001001</t>
    <phoneticPr fontId="23"/>
  </si>
  <si>
    <t>K19963002001</t>
    <phoneticPr fontId="23"/>
  </si>
  <si>
    <t>K19923001001</t>
    <phoneticPr fontId="23"/>
  </si>
  <si>
    <t>K19923002001</t>
    <phoneticPr fontId="23"/>
  </si>
  <si>
    <t>K20172176001</t>
  </si>
  <si>
    <t>K20202220001</t>
    <phoneticPr fontId="23"/>
  </si>
  <si>
    <t>K20172204001</t>
    <phoneticPr fontId="23"/>
  </si>
  <si>
    <t>K20142191001</t>
  </si>
  <si>
    <t>フッ素等蒸留装置</t>
    <rPh sb="2" eb="3">
      <t>ソ</t>
    </rPh>
    <rPh sb="3" eb="4">
      <t>トウ</t>
    </rPh>
    <rPh sb="4" eb="6">
      <t>ジョウリュウ</t>
    </rPh>
    <rPh sb="6" eb="8">
      <t>ソウチ</t>
    </rPh>
    <phoneticPr fontId="4"/>
  </si>
  <si>
    <t>K19923003001</t>
    <phoneticPr fontId="23"/>
  </si>
  <si>
    <t>K19933002001</t>
    <phoneticPr fontId="23"/>
  </si>
  <si>
    <t>K19943002001</t>
    <phoneticPr fontId="23"/>
  </si>
  <si>
    <t>K19953003001</t>
    <phoneticPr fontId="23"/>
  </si>
  <si>
    <t>K19982182001</t>
  </si>
  <si>
    <t>K20172183001</t>
  </si>
  <si>
    <t>K20202218001</t>
    <phoneticPr fontId="23"/>
  </si>
  <si>
    <t>K20182211001</t>
    <phoneticPr fontId="23"/>
  </si>
  <si>
    <t>K20182212001</t>
    <phoneticPr fontId="23"/>
  </si>
  <si>
    <t>K20202219001</t>
    <phoneticPr fontId="23"/>
  </si>
  <si>
    <t>K20192215001</t>
    <phoneticPr fontId="23"/>
  </si>
  <si>
    <t>K20182214001</t>
    <phoneticPr fontId="23"/>
  </si>
  <si>
    <t>K20162173001</t>
  </si>
  <si>
    <t>K20162174001</t>
  </si>
  <si>
    <t>K20132172001</t>
  </si>
  <si>
    <t>K20162171001</t>
  </si>
  <si>
    <t>K20152164001</t>
  </si>
  <si>
    <t>K20132159001</t>
  </si>
  <si>
    <t>K20132161001</t>
  </si>
  <si>
    <t>K20162167001</t>
  </si>
  <si>
    <t>K20152187001</t>
  </si>
  <si>
    <t>K20182213001</t>
    <phoneticPr fontId="23"/>
  </si>
  <si>
    <t>K19893001001</t>
    <phoneticPr fontId="23"/>
  </si>
  <si>
    <t>K19943003001</t>
    <phoneticPr fontId="23"/>
  </si>
  <si>
    <t>K19973001001</t>
    <phoneticPr fontId="23"/>
  </si>
  <si>
    <t>K20123001003</t>
    <phoneticPr fontId="23"/>
  </si>
  <si>
    <t>水中攪拌ポンプ</t>
  </si>
  <si>
    <t>水中攪拌ポンプ 
新明和JAF37V</t>
    <phoneticPr fontId="4"/>
  </si>
  <si>
    <t>K20002185001</t>
  </si>
  <si>
    <t>電子天秤（風防付、
測定範囲 220ｇ～0.1mg）</t>
    <rPh sb="0" eb="4">
      <t>デンシテンビン</t>
    </rPh>
    <rPh sb="5" eb="7">
      <t>フウボウ</t>
    </rPh>
    <rPh sb="7" eb="8">
      <t>ツキ</t>
    </rPh>
    <rPh sb="10" eb="12">
      <t>ソクテイ</t>
    </rPh>
    <rPh sb="12" eb="14">
      <t>ハンイ</t>
    </rPh>
    <phoneticPr fontId="3"/>
  </si>
  <si>
    <t>理研計器
有毒ガス検知器
GX-2100-AJ</t>
    <rPh sb="0" eb="2">
      <t>リケン</t>
    </rPh>
    <rPh sb="2" eb="4">
      <t>ケイキ</t>
    </rPh>
    <rPh sb="5" eb="7">
      <t>ユウドク</t>
    </rPh>
    <rPh sb="9" eb="12">
      <t>ケンチキ</t>
    </rPh>
    <phoneticPr fontId="3"/>
  </si>
  <si>
    <t>島津HPLC制御用PC一式</t>
    <rPh sb="0" eb="2">
      <t>シマヅ</t>
    </rPh>
    <rPh sb="6" eb="8">
      <t>セイギョ</t>
    </rPh>
    <rPh sb="8" eb="9">
      <t>ヨウ</t>
    </rPh>
    <rPh sb="11" eb="13">
      <t>イッシキ</t>
    </rPh>
    <phoneticPr fontId="4"/>
  </si>
  <si>
    <t>ホットプレート</t>
    <phoneticPr fontId="4"/>
  </si>
  <si>
    <t>超音波洗浄機</t>
    <rPh sb="0" eb="3">
      <t>チョウオンパ</t>
    </rPh>
    <rPh sb="3" eb="6">
      <t>センジョウキ</t>
    </rPh>
    <phoneticPr fontId="4"/>
  </si>
  <si>
    <t>試料保管用冷凍冷蔵庫</t>
    <rPh sb="0" eb="2">
      <t>シリョウ</t>
    </rPh>
    <rPh sb="2" eb="4">
      <t>ホカン</t>
    </rPh>
    <rPh sb="4" eb="5">
      <t>ヨウ</t>
    </rPh>
    <rPh sb="5" eb="7">
      <t>レイトウ</t>
    </rPh>
    <rPh sb="7" eb="10">
      <t>レイゾウコ</t>
    </rPh>
    <phoneticPr fontId="4"/>
  </si>
  <si>
    <t>DO測定用電極</t>
    <rPh sb="2" eb="4">
      <t>ソクテイ</t>
    </rPh>
    <rPh sb="4" eb="5">
      <t>ヨウ</t>
    </rPh>
    <rPh sb="5" eb="7">
      <t>デンキョク</t>
    </rPh>
    <phoneticPr fontId="4"/>
  </si>
  <si>
    <t>純水製造装置</t>
    <rPh sb="0" eb="2">
      <t>ジュンスイ</t>
    </rPh>
    <rPh sb="2" eb="6">
      <t>セイゾウソウチ</t>
    </rPh>
    <phoneticPr fontId="4"/>
  </si>
  <si>
    <t>風防付き電子天秤</t>
    <rPh sb="0" eb="2">
      <t>フウボウ</t>
    </rPh>
    <rPh sb="2" eb="3">
      <t>ツ</t>
    </rPh>
    <rPh sb="4" eb="8">
      <t>デンシテンビン</t>
    </rPh>
    <phoneticPr fontId="4"/>
  </si>
  <si>
    <t>水位計</t>
    <rPh sb="0" eb="3">
      <t>スイイケイ</t>
    </rPh>
    <phoneticPr fontId="4"/>
  </si>
  <si>
    <t>流速計</t>
    <rPh sb="0" eb="3">
      <t>リュウソクケイ</t>
    </rPh>
    <phoneticPr fontId="4"/>
  </si>
  <si>
    <t>絶縁抵抗計</t>
    <rPh sb="0" eb="2">
      <t>ゼツエン</t>
    </rPh>
    <rPh sb="2" eb="5">
      <t>テイコウケイ</t>
    </rPh>
    <phoneticPr fontId="4"/>
  </si>
  <si>
    <t>DO計</t>
    <rPh sb="2" eb="3">
      <t>ケイ</t>
    </rPh>
    <phoneticPr fontId="4"/>
  </si>
  <si>
    <t>DO計電極</t>
    <rPh sb="2" eb="3">
      <t>ケイ</t>
    </rPh>
    <rPh sb="3" eb="5">
      <t>デンキョク</t>
    </rPh>
    <phoneticPr fontId="4"/>
  </si>
  <si>
    <t>草刈り機</t>
    <rPh sb="0" eb="2">
      <t>クサカ</t>
    </rPh>
    <rPh sb="3" eb="4">
      <t>キ</t>
    </rPh>
    <phoneticPr fontId="4"/>
  </si>
  <si>
    <t>水中攪拌ポンプ</t>
    <rPh sb="0" eb="4">
      <t>スイチュウカクハン</t>
    </rPh>
    <phoneticPr fontId="4"/>
  </si>
  <si>
    <t>新明和JAF37V</t>
    <phoneticPr fontId="4"/>
  </si>
  <si>
    <t>ツールキャビネット</t>
    <phoneticPr fontId="2"/>
  </si>
  <si>
    <t>草刈り機</t>
    <rPh sb="0" eb="2">
      <t>クサカ</t>
    </rPh>
    <rPh sb="3" eb="4">
      <t>キ</t>
    </rPh>
    <phoneticPr fontId="4"/>
  </si>
  <si>
    <t>チェーンソー</t>
    <phoneticPr fontId="4"/>
  </si>
  <si>
    <t>電気掃除機</t>
    <rPh sb="0" eb="5">
      <t>デンキソウジキ</t>
    </rPh>
    <phoneticPr fontId="4"/>
  </si>
  <si>
    <t>空気圧縮機</t>
    <rPh sb="0" eb="2">
      <t>クウキ</t>
    </rPh>
    <rPh sb="2" eb="5">
      <t>アッシュクキ</t>
    </rPh>
    <phoneticPr fontId="4"/>
  </si>
  <si>
    <t>ガス検知器</t>
    <rPh sb="2" eb="5">
      <t>ケンチキ</t>
    </rPh>
    <phoneticPr fontId="4"/>
  </si>
  <si>
    <t>ペアリングヒーター</t>
    <phoneticPr fontId="2"/>
  </si>
  <si>
    <t>フック類</t>
    <rPh sb="3" eb="4">
      <t>ルイ</t>
    </rPh>
    <phoneticPr fontId="2"/>
  </si>
  <si>
    <t>ポンプ類</t>
    <rPh sb="3" eb="4">
      <t>タグイ</t>
    </rPh>
    <phoneticPr fontId="2"/>
  </si>
  <si>
    <t>空気呼吸器</t>
    <rPh sb="0" eb="2">
      <t>クウキ</t>
    </rPh>
    <rPh sb="2" eb="5">
      <t>コキュウキ</t>
    </rPh>
    <phoneticPr fontId="2"/>
  </si>
  <si>
    <t>空気呼吸器予備ボンベ</t>
    <rPh sb="0" eb="5">
      <t>クウキコキュウキ</t>
    </rPh>
    <rPh sb="5" eb="7">
      <t>ヨビ</t>
    </rPh>
    <phoneticPr fontId="2"/>
  </si>
  <si>
    <t>R5備品シール</t>
    <rPh sb="2" eb="4">
      <t>ビヒン</t>
    </rPh>
    <phoneticPr fontId="4"/>
  </si>
  <si>
    <t>GC-MS</t>
    <phoneticPr fontId="4"/>
  </si>
  <si>
    <t>水中ポンプ</t>
    <rPh sb="0" eb="2">
      <t>スイチュウ</t>
    </rPh>
    <phoneticPr fontId="4"/>
  </si>
  <si>
    <t>掃除機</t>
    <rPh sb="0" eb="3">
      <t>ソウジキ</t>
    </rPh>
    <phoneticPr fontId="4"/>
  </si>
  <si>
    <t>ガスモニター</t>
  </si>
  <si>
    <t>GC</t>
    <phoneticPr fontId="4"/>
  </si>
  <si>
    <t>HPLC</t>
    <phoneticPr fontId="4"/>
  </si>
  <si>
    <t>ICP発光</t>
    <rPh sb="3" eb="5">
      <t>ハッコウ</t>
    </rPh>
    <phoneticPr fontId="4"/>
  </si>
  <si>
    <t>分光</t>
    <rPh sb="0" eb="2">
      <t>ブンコウ</t>
    </rPh>
    <phoneticPr fontId="4"/>
  </si>
  <si>
    <t>IC</t>
    <phoneticPr fontId="4"/>
  </si>
  <si>
    <t>残縁計</t>
    <rPh sb="0" eb="1">
      <t>ザン</t>
    </rPh>
    <rPh sb="1" eb="2">
      <t>エン</t>
    </rPh>
    <rPh sb="2" eb="3">
      <t>ケイ</t>
    </rPh>
    <phoneticPr fontId="4"/>
  </si>
  <si>
    <t>PC</t>
    <phoneticPr fontId="4"/>
  </si>
  <si>
    <t>騒音計</t>
    <rPh sb="0" eb="3">
      <t>ソウオンケイ</t>
    </rPh>
    <phoneticPr fontId="4"/>
  </si>
  <si>
    <t>台車</t>
    <rPh sb="0" eb="2">
      <t>ダイシャ</t>
    </rPh>
    <phoneticPr fontId="4"/>
  </si>
  <si>
    <t>映写機</t>
    <rPh sb="0" eb="3">
      <t>エイシャキ</t>
    </rPh>
    <phoneticPr fontId="4"/>
  </si>
  <si>
    <t>高圧洗浄機</t>
    <rPh sb="0" eb="2">
      <t>コウアツ</t>
    </rPh>
    <rPh sb="2" eb="5">
      <t>センジョウキ</t>
    </rPh>
    <phoneticPr fontId="4"/>
  </si>
  <si>
    <t>ＰＣ</t>
  </si>
  <si>
    <t>冷蔵庫</t>
    <rPh sb="0" eb="2">
      <t>レイゾウ</t>
    </rPh>
    <rPh sb="2" eb="3">
      <t>コ</t>
    </rPh>
    <phoneticPr fontId="4"/>
  </si>
  <si>
    <t>工具</t>
    <rPh sb="0" eb="2">
      <t>コウグ</t>
    </rPh>
    <phoneticPr fontId="4"/>
  </si>
  <si>
    <t>架台</t>
    <rPh sb="0" eb="2">
      <t>カダイ</t>
    </rPh>
    <phoneticPr fontId="4"/>
  </si>
  <si>
    <t>凝縮剤溶解器</t>
    <rPh sb="0" eb="2">
      <t>ギョウシュク</t>
    </rPh>
    <rPh sb="2" eb="3">
      <t>ザイ</t>
    </rPh>
    <rPh sb="3" eb="5">
      <t>ヨウカイ</t>
    </rPh>
    <rPh sb="5" eb="6">
      <t>キ</t>
    </rPh>
    <phoneticPr fontId="2"/>
  </si>
  <si>
    <t>空気圧縮機</t>
    <rPh sb="0" eb="5">
      <t>クウキアッシュクキ</t>
    </rPh>
    <phoneticPr fontId="4"/>
  </si>
  <si>
    <t>チェーンソー</t>
  </si>
  <si>
    <t>ワゴン</t>
  </si>
  <si>
    <t>台</t>
    <rPh sb="0" eb="1">
      <t>ダイ</t>
    </rPh>
    <phoneticPr fontId="4"/>
  </si>
  <si>
    <t>いす</t>
    <phoneticPr fontId="4"/>
  </si>
  <si>
    <t>コンテナ</t>
    <phoneticPr fontId="4"/>
  </si>
  <si>
    <t>机</t>
    <rPh sb="0" eb="1">
      <t>ツクエ</t>
    </rPh>
    <phoneticPr fontId="4"/>
  </si>
  <si>
    <t>空気圧縮機</t>
  </si>
  <si>
    <t>黒板</t>
    <rPh sb="0" eb="2">
      <t>コクバン</t>
    </rPh>
    <phoneticPr fontId="4"/>
  </si>
  <si>
    <t>機具類</t>
    <rPh sb="0" eb="1">
      <t>キ</t>
    </rPh>
    <rPh sb="1" eb="2">
      <t>グ</t>
    </rPh>
    <rPh sb="2" eb="3">
      <t>ルイ</t>
    </rPh>
    <phoneticPr fontId="4"/>
  </si>
  <si>
    <t>草刈り機</t>
  </si>
  <si>
    <t>工具類</t>
    <rPh sb="0" eb="2">
      <t>コウグ</t>
    </rPh>
    <rPh sb="2" eb="3">
      <t>ルイ</t>
    </rPh>
    <phoneticPr fontId="4"/>
  </si>
  <si>
    <t>映写機類</t>
    <rPh sb="0" eb="3">
      <t>エイシャキ</t>
    </rPh>
    <rPh sb="3" eb="4">
      <t>ルイ</t>
    </rPh>
    <phoneticPr fontId="4"/>
  </si>
  <si>
    <t>ｐＨ・ＯＲＰ計</t>
    <rPh sb="6" eb="7">
      <t>ケイ</t>
    </rPh>
    <phoneticPr fontId="4"/>
  </si>
  <si>
    <t>ヒーター</t>
  </si>
  <si>
    <t>棚</t>
    <rPh sb="0" eb="1">
      <t>タナ</t>
    </rPh>
    <phoneticPr fontId="4"/>
  </si>
  <si>
    <t>台</t>
    <rPh sb="0" eb="1">
      <t>ダイ</t>
    </rPh>
    <phoneticPr fontId="4"/>
  </si>
  <si>
    <t>いす</t>
    <phoneticPr fontId="4"/>
  </si>
  <si>
    <t>K20232231001</t>
  </si>
  <si>
    <t>K20232241001</t>
  </si>
  <si>
    <t>K20232251001</t>
    <phoneticPr fontId="4"/>
  </si>
  <si>
    <t>S20232001 076</t>
  </si>
  <si>
    <t>S20232001 077</t>
  </si>
  <si>
    <t>S20232001 078</t>
  </si>
  <si>
    <t>S20232001 080</t>
  </si>
  <si>
    <t>S20232001 079</t>
  </si>
  <si>
    <t>高速液体ｸﾛﾏﾄｸﾞﾗﾌ用PC</t>
    <rPh sb="0" eb="2">
      <t>コウソク</t>
    </rPh>
    <rPh sb="2" eb="4">
      <t>エキタイ</t>
    </rPh>
    <rPh sb="12" eb="13">
      <t>ヨウ</t>
    </rPh>
    <phoneticPr fontId="3"/>
  </si>
  <si>
    <t>A4カラー複合機(FAX)</t>
    <rPh sb="5" eb="8">
      <t>フクゴウキ</t>
    </rPh>
    <phoneticPr fontId="4"/>
  </si>
  <si>
    <t>FAX</t>
    <phoneticPr fontId="4"/>
  </si>
  <si>
    <t>分光光度計用プリンター</t>
    <rPh sb="0" eb="1">
      <t>ブン</t>
    </rPh>
    <rPh sb="1" eb="2">
      <t>ヒカリ</t>
    </rPh>
    <rPh sb="2" eb="3">
      <t>ヒカリ</t>
    </rPh>
    <rPh sb="3" eb="4">
      <t>ド</t>
    </rPh>
    <rPh sb="4" eb="5">
      <t>ケイ</t>
    </rPh>
    <rPh sb="5" eb="6">
      <t>ヨウ</t>
    </rPh>
    <phoneticPr fontId="4"/>
  </si>
  <si>
    <t>プリンター</t>
    <phoneticPr fontId="4"/>
  </si>
  <si>
    <t>重要物品
（付属品）</t>
    <rPh sb="0" eb="2">
      <t>ジュウヨウ</t>
    </rPh>
    <rPh sb="2" eb="4">
      <t>ブッピン</t>
    </rPh>
    <rPh sb="6" eb="9">
      <t>フゾクヒン</t>
    </rPh>
    <phoneticPr fontId="4"/>
  </si>
  <si>
    <t>分光光度計用プリンター</t>
    <rPh sb="0" eb="5">
      <t>ブンコウコウドケイ</t>
    </rPh>
    <rPh sb="5" eb="6">
      <t>ヨウ</t>
    </rPh>
    <phoneticPr fontId="4"/>
  </si>
  <si>
    <t>PHC
MPR-S300H-PJ</t>
    <phoneticPr fontId="4"/>
  </si>
  <si>
    <t>高圧洗浄機</t>
    <rPh sb="0" eb="5">
      <t>コウアツセンジョウキ</t>
    </rPh>
    <phoneticPr fontId="4"/>
  </si>
  <si>
    <t>ジェットマン GCHD1513</t>
    <phoneticPr fontId="4"/>
  </si>
  <si>
    <t>ｾﾝﾄﾗﾙ科学ML-55</t>
    <rPh sb="5" eb="7">
      <t>カガク</t>
    </rPh>
    <phoneticPr fontId="2"/>
  </si>
  <si>
    <t>島津製作所UV-1280</t>
    <rPh sb="0" eb="2">
      <t>シマヅ</t>
    </rPh>
    <rPh sb="2" eb="5">
      <t>セイサクジョ</t>
    </rPh>
    <phoneticPr fontId="2"/>
  </si>
  <si>
    <t>ｴｰ･ｱﾝﾄﾞ･ﾃﾞｨｰ EK3000i</t>
    <phoneticPr fontId="4"/>
  </si>
  <si>
    <t>CANON TR8630a</t>
    <phoneticPr fontId="4"/>
  </si>
  <si>
    <t>EPSON PX-S170T</t>
    <phoneticPr fontId="4"/>
  </si>
  <si>
    <t>EYEL4 NDO-520W</t>
  </si>
  <si>
    <t>EYEL4 NDO-520W</t>
    <phoneticPr fontId="2"/>
  </si>
  <si>
    <t>TBM 212AA</t>
    <phoneticPr fontId="2"/>
  </si>
  <si>
    <t>TBM 2列 12個掛 AA</t>
    <rPh sb="5" eb="6">
      <t>レツ</t>
    </rPh>
    <rPh sb="9" eb="10">
      <t>コ</t>
    </rPh>
    <rPh sb="10" eb="11">
      <t>カ</t>
    </rPh>
    <phoneticPr fontId="2"/>
  </si>
  <si>
    <t>ｽﾃﾝﾚｽ製薬品庫</t>
    <rPh sb="6" eb="9">
      <t>ヤクヒンコ</t>
    </rPh>
    <phoneticPr fontId="4"/>
  </si>
  <si>
    <t>ステンレス製薬品庫</t>
    <rPh sb="5" eb="6">
      <t>セイ</t>
    </rPh>
    <rPh sb="6" eb="9">
      <t>ヤクヒンコ</t>
    </rPh>
    <phoneticPr fontId="4"/>
  </si>
  <si>
    <t>SGM型54-0006
ボトルトレー有</t>
    <rPh sb="3" eb="4">
      <t>カタ</t>
    </rPh>
    <rPh sb="18" eb="19">
      <t>アリ</t>
    </rPh>
    <phoneticPr fontId="4"/>
  </si>
  <si>
    <t>マキタAC700</t>
  </si>
  <si>
    <t>ジェットマン GCHD1513</t>
  </si>
  <si>
    <t>K20242252001</t>
  </si>
  <si>
    <t>K20242253001</t>
  </si>
  <si>
    <t>S20242001 084</t>
    <phoneticPr fontId="4"/>
  </si>
  <si>
    <t>S20242001 081</t>
  </si>
  <si>
    <t>S20242001 083</t>
  </si>
  <si>
    <t>S20242001 085</t>
  </si>
  <si>
    <t>S20242001 082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</si>
</sst>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.0"/>
  </numFmts>
  <fonts count="2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11"/>
      <color rgb="FFFF000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明朝"/>
      <family val="1"/>
      <charset val="128"/>
    </font>
    <font>
      <sz val="11"/>
      <color rgb="FFFF0000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i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color theme="9" tint="-0.499984740745262"/>
      <name val="ＭＳ Ｐゴシック"/>
      <family val="3"/>
      <charset val="128"/>
      <scheme val="minor"/>
    </font>
    <font>
      <sz val="10"/>
      <name val="ＭＳ 明朝"/>
      <family val="1"/>
      <charset val="128"/>
    </font>
    <font>
      <sz val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/>
    <xf numFmtId="0" fontId="10" fillId="0" borderId="0"/>
    <xf numFmtId="0" fontId="13" fillId="0" borderId="0">
      <alignment vertical="center"/>
    </xf>
  </cellStyleXfs>
  <cellXfs count="293">
    <xf numFmtId="0" fontId="0" fillId="0" borderId="0" xfId="0">
      <alignment vertical="center"/>
    </xf>
    <xf numFmtId="57" fontId="7" fillId="0" borderId="6" xfId="0" applyNumberFormat="1" applyFont="1" applyBorder="1" applyAlignment="1">
      <alignment horizontal="center" vertical="center"/>
    </xf>
    <xf numFmtId="57" fontId="7" fillId="0" borderId="6" xfId="0" applyNumberFormat="1" applyFont="1" applyBorder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38" fontId="5" fillId="0" borderId="6" xfId="1" applyFont="1" applyFill="1" applyBorder="1">
      <alignment vertical="center"/>
    </xf>
    <xf numFmtId="0" fontId="6" fillId="0" borderId="6" xfId="0" applyFont="1" applyBorder="1" applyAlignment="1">
      <alignment horizontal="center" vertical="center"/>
    </xf>
    <xf numFmtId="57" fontId="7" fillId="0" borderId="6" xfId="0" applyNumberFormat="1" applyFont="1" applyBorder="1" applyAlignment="1">
      <alignment vertical="top"/>
    </xf>
    <xf numFmtId="0" fontId="3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6" xfId="0" applyFont="1" applyBorder="1" applyAlignment="1">
      <alignment vertical="center" shrinkToFit="1"/>
    </xf>
    <xf numFmtId="38" fontId="5" fillId="0" borderId="6" xfId="1" applyFont="1" applyFill="1" applyBorder="1" applyAlignment="1">
      <alignment vertical="center" shrinkToFit="1"/>
    </xf>
    <xf numFmtId="38" fontId="6" fillId="0" borderId="6" xfId="1" applyFont="1" applyFill="1" applyBorder="1">
      <alignment vertical="center"/>
    </xf>
    <xf numFmtId="176" fontId="7" fillId="0" borderId="6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 shrinkToFit="1"/>
    </xf>
    <xf numFmtId="0" fontId="6" fillId="0" borderId="6" xfId="0" applyFont="1" applyBorder="1" applyAlignment="1">
      <alignment vertical="center" shrinkToFit="1"/>
    </xf>
    <xf numFmtId="0" fontId="5" fillId="0" borderId="6" xfId="0" applyFont="1" applyBorder="1" applyAlignment="1">
      <alignment horizontal="center" vertical="center" shrinkToFit="1"/>
    </xf>
    <xf numFmtId="38" fontId="5" fillId="0" borderId="6" xfId="1" applyFont="1" applyFill="1" applyBorder="1" applyAlignment="1">
      <alignment horizontal="right" vertical="center"/>
    </xf>
    <xf numFmtId="38" fontId="5" fillId="0" borderId="6" xfId="1" applyFont="1" applyFill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shrinkToFit="1"/>
    </xf>
    <xf numFmtId="0" fontId="0" fillId="0" borderId="0" xfId="0" applyAlignment="1">
      <alignment horizontal="center" vertical="center" shrinkToFit="1"/>
    </xf>
    <xf numFmtId="38" fontId="0" fillId="0" borderId="0" xfId="1" applyFont="1" applyFill="1">
      <alignment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76" fontId="0" fillId="0" borderId="7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176" fontId="5" fillId="0" borderId="8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vertical="center" shrinkToFit="1"/>
    </xf>
    <xf numFmtId="0" fontId="6" fillId="0" borderId="6" xfId="0" applyFont="1" applyBorder="1">
      <alignment vertical="center"/>
    </xf>
    <xf numFmtId="38" fontId="5" fillId="0" borderId="6" xfId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shrinkToFit="1"/>
    </xf>
    <xf numFmtId="57" fontId="9" fillId="0" borderId="6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38" fontId="0" fillId="0" borderId="16" xfId="1" applyFont="1" applyBorder="1">
      <alignment vertical="center"/>
    </xf>
    <xf numFmtId="0" fontId="0" fillId="0" borderId="17" xfId="0" applyBorder="1" applyAlignment="1">
      <alignment horizontal="center" vertical="center"/>
    </xf>
    <xf numFmtId="38" fontId="0" fillId="0" borderId="17" xfId="1" applyFont="1" applyBorder="1">
      <alignment vertical="center"/>
    </xf>
    <xf numFmtId="0" fontId="0" fillId="0" borderId="18" xfId="0" applyBorder="1" applyAlignment="1">
      <alignment horizontal="center" vertical="center"/>
    </xf>
    <xf numFmtId="38" fontId="0" fillId="0" borderId="18" xfId="1" applyFont="1" applyBorder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Alignment="1">
      <alignment horizontal="right" vertical="center"/>
    </xf>
    <xf numFmtId="38" fontId="0" fillId="0" borderId="0" xfId="0" applyNumberFormat="1">
      <alignment vertical="center"/>
    </xf>
    <xf numFmtId="49" fontId="0" fillId="0" borderId="7" xfId="0" applyNumberForma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1" fontId="5" fillId="0" borderId="6" xfId="0" applyNumberFormat="1" applyFont="1" applyBorder="1" applyAlignment="1">
      <alignment horizontal="center" vertical="center"/>
    </xf>
    <xf numFmtId="177" fontId="5" fillId="0" borderId="6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2" borderId="3" xfId="0" applyFill="1" applyBorder="1" applyAlignment="1">
      <alignment horizontal="center" vertical="top"/>
    </xf>
    <xf numFmtId="0" fontId="0" fillId="2" borderId="13" xfId="0" applyFill="1" applyBorder="1" applyAlignment="1">
      <alignment horizontal="center" vertical="top"/>
    </xf>
    <xf numFmtId="0" fontId="0" fillId="2" borderId="1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38" fontId="0" fillId="2" borderId="5" xfId="1" applyFont="1" applyFill="1" applyBorder="1">
      <alignment vertical="center"/>
    </xf>
    <xf numFmtId="0" fontId="0" fillId="2" borderId="4" xfId="0" applyFill="1" applyBorder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2" borderId="13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0" borderId="20" xfId="0" applyFont="1" applyBorder="1" applyAlignment="1">
      <alignment horizontal="center" vertical="center"/>
    </xf>
    <xf numFmtId="38" fontId="11" fillId="0" borderId="20" xfId="1" applyFont="1" applyBorder="1" applyAlignment="1">
      <alignment horizontal="center" vertical="center"/>
    </xf>
    <xf numFmtId="38" fontId="11" fillId="3" borderId="20" xfId="1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38" fontId="11" fillId="0" borderId="16" xfId="1" applyFont="1" applyBorder="1" applyAlignment="1">
      <alignment horizontal="center" vertical="center"/>
    </xf>
    <xf numFmtId="38" fontId="11" fillId="3" borderId="16" xfId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38" fontId="11" fillId="0" borderId="21" xfId="1" applyFont="1" applyBorder="1" applyAlignment="1">
      <alignment horizontal="center" vertical="center"/>
    </xf>
    <xf numFmtId="38" fontId="11" fillId="3" borderId="21" xfId="1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38" fontId="11" fillId="3" borderId="24" xfId="1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38" fontId="11" fillId="3" borderId="22" xfId="1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3" borderId="12" xfId="0" applyFont="1" applyFill="1" applyBorder="1" applyAlignment="1">
      <alignment horizontal="center" vertical="center"/>
    </xf>
    <xf numFmtId="38" fontId="11" fillId="3" borderId="12" xfId="1" applyFont="1" applyFill="1" applyBorder="1" applyAlignment="1">
      <alignment horizontal="center" vertical="center"/>
    </xf>
    <xf numFmtId="38" fontId="11" fillId="2" borderId="5" xfId="1" applyFont="1" applyFill="1" applyBorder="1" applyAlignment="1">
      <alignment horizontal="center" vertical="center"/>
    </xf>
    <xf numFmtId="38" fontId="11" fillId="2" borderId="27" xfId="1" applyFont="1" applyFill="1" applyBorder="1" applyAlignment="1">
      <alignment horizontal="center" vertical="center"/>
    </xf>
    <xf numFmtId="38" fontId="11" fillId="2" borderId="8" xfId="1" applyFont="1" applyFill="1" applyBorder="1" applyAlignment="1">
      <alignment horizontal="center" vertical="center"/>
    </xf>
    <xf numFmtId="38" fontId="11" fillId="0" borderId="0" xfId="1" applyFont="1" applyAlignment="1">
      <alignment horizontal="center" vertical="center"/>
    </xf>
    <xf numFmtId="38" fontId="11" fillId="2" borderId="29" xfId="1" applyFont="1" applyFill="1" applyBorder="1" applyAlignment="1">
      <alignment horizontal="center" vertical="center"/>
    </xf>
    <xf numFmtId="38" fontId="11" fillId="3" borderId="28" xfId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12" fillId="0" borderId="0" xfId="0" applyFont="1">
      <alignment vertical="center"/>
    </xf>
    <xf numFmtId="0" fontId="5" fillId="4" borderId="6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 shrinkToFit="1"/>
    </xf>
    <xf numFmtId="0" fontId="5" fillId="4" borderId="6" xfId="0" applyFont="1" applyFill="1" applyBorder="1">
      <alignment vertical="center"/>
    </xf>
    <xf numFmtId="0" fontId="5" fillId="4" borderId="6" xfId="0" applyFont="1" applyFill="1" applyBorder="1" applyAlignment="1">
      <alignment horizontal="center" vertical="center" shrinkToFit="1"/>
    </xf>
    <xf numFmtId="38" fontId="5" fillId="4" borderId="6" xfId="1" applyFont="1" applyFill="1" applyBorder="1">
      <alignment vertical="center"/>
    </xf>
    <xf numFmtId="57" fontId="7" fillId="4" borderId="6" xfId="0" applyNumberFormat="1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176" fontId="7" fillId="4" borderId="6" xfId="0" applyNumberFormat="1" applyFont="1" applyFill="1" applyBorder="1" applyAlignment="1">
      <alignment horizontal="center" vertical="center"/>
    </xf>
    <xf numFmtId="177" fontId="5" fillId="4" borderId="6" xfId="0" applyNumberFormat="1" applyFont="1" applyFill="1" applyBorder="1" applyAlignment="1">
      <alignment horizontal="center" vertical="center"/>
    </xf>
    <xf numFmtId="1" fontId="5" fillId="4" borderId="6" xfId="0" applyNumberFormat="1" applyFont="1" applyFill="1" applyBorder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0" fillId="4" borderId="0" xfId="0" applyFill="1">
      <alignment vertical="center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vertical="center" shrinkToFit="1"/>
    </xf>
    <xf numFmtId="0" fontId="5" fillId="5" borderId="6" xfId="0" applyFont="1" applyFill="1" applyBorder="1">
      <alignment vertical="center"/>
    </xf>
    <xf numFmtId="0" fontId="5" fillId="5" borderId="6" xfId="0" applyFont="1" applyFill="1" applyBorder="1" applyAlignment="1">
      <alignment horizontal="center" vertical="center" shrinkToFit="1"/>
    </xf>
    <xf numFmtId="38" fontId="5" fillId="5" borderId="6" xfId="1" applyFont="1" applyFill="1" applyBorder="1">
      <alignment vertical="center"/>
    </xf>
    <xf numFmtId="57" fontId="7" fillId="5" borderId="6" xfId="0" applyNumberFormat="1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176" fontId="7" fillId="5" borderId="6" xfId="0" applyNumberFormat="1" applyFont="1" applyFill="1" applyBorder="1" applyAlignment="1">
      <alignment horizontal="center" vertical="center"/>
    </xf>
    <xf numFmtId="177" fontId="5" fillId="5" borderId="6" xfId="0" applyNumberFormat="1" applyFont="1" applyFill="1" applyBorder="1" applyAlignment="1">
      <alignment horizontal="center" vertical="center"/>
    </xf>
    <xf numFmtId="1" fontId="5" fillId="5" borderId="6" xfId="0" applyNumberFormat="1" applyFont="1" applyFill="1" applyBorder="1" applyAlignment="1">
      <alignment horizontal="center" vertical="center"/>
    </xf>
    <xf numFmtId="0" fontId="6" fillId="5" borderId="6" xfId="0" applyFont="1" applyFill="1" applyBorder="1" applyAlignment="1">
      <alignment vertical="center" shrinkToFit="1"/>
    </xf>
    <xf numFmtId="0" fontId="0" fillId="5" borderId="0" xfId="0" applyFill="1" applyAlignment="1">
      <alignment horizontal="left" vertical="center"/>
    </xf>
    <xf numFmtId="0" fontId="0" fillId="5" borderId="0" xfId="0" applyFill="1">
      <alignment vertical="center"/>
    </xf>
    <xf numFmtId="0" fontId="5" fillId="0" borderId="6" xfId="0" applyFont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57" fontId="7" fillId="4" borderId="6" xfId="0" applyNumberFormat="1" applyFont="1" applyFill="1" applyBorder="1" applyAlignment="1">
      <alignment vertical="top"/>
    </xf>
    <xf numFmtId="0" fontId="0" fillId="0" borderId="6" xfId="0" applyBorder="1" applyAlignment="1">
      <alignment vertical="center" shrinkToFit="1"/>
    </xf>
    <xf numFmtId="0" fontId="13" fillId="0" borderId="6" xfId="0" applyFont="1" applyBorder="1" applyAlignment="1">
      <alignment vertical="center" shrinkToFit="1"/>
    </xf>
    <xf numFmtId="0" fontId="3" fillId="5" borderId="6" xfId="0" applyFont="1" applyFill="1" applyBorder="1" applyAlignment="1">
      <alignment vertical="center" shrinkToFit="1"/>
    </xf>
    <xf numFmtId="0" fontId="3" fillId="5" borderId="6" xfId="0" applyFont="1" applyFill="1" applyBorder="1">
      <alignment vertical="center"/>
    </xf>
    <xf numFmtId="0" fontId="3" fillId="5" borderId="6" xfId="0" applyFont="1" applyFill="1" applyBorder="1" applyAlignment="1">
      <alignment horizontal="center" vertical="center" shrinkToFit="1"/>
    </xf>
    <xf numFmtId="38" fontId="3" fillId="5" borderId="6" xfId="1" applyFont="1" applyFill="1" applyBorder="1">
      <alignment vertical="center"/>
    </xf>
    <xf numFmtId="57" fontId="14" fillId="5" borderId="6" xfId="0" applyNumberFormat="1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  <xf numFmtId="176" fontId="14" fillId="5" borderId="6" xfId="0" applyNumberFormat="1" applyFont="1" applyFill="1" applyBorder="1" applyAlignment="1">
      <alignment horizontal="center" vertical="center"/>
    </xf>
    <xf numFmtId="177" fontId="3" fillId="5" borderId="6" xfId="0" applyNumberFormat="1" applyFont="1" applyFill="1" applyBorder="1" applyAlignment="1">
      <alignment horizontal="center" vertical="center"/>
    </xf>
    <xf numFmtId="1" fontId="3" fillId="5" borderId="6" xfId="0" applyNumberFormat="1" applyFont="1" applyFill="1" applyBorder="1" applyAlignment="1">
      <alignment horizontal="center" vertical="center"/>
    </xf>
    <xf numFmtId="0" fontId="8" fillId="5" borderId="6" xfId="0" applyFont="1" applyFill="1" applyBorder="1" applyAlignment="1">
      <alignment vertical="center" shrinkToFit="1"/>
    </xf>
    <xf numFmtId="176" fontId="14" fillId="0" borderId="6" xfId="0" applyNumberFormat="1" applyFont="1" applyBorder="1" applyAlignment="1">
      <alignment horizontal="center" vertical="center"/>
    </xf>
    <xf numFmtId="57" fontId="14" fillId="5" borderId="6" xfId="0" applyNumberFormat="1" applyFont="1" applyFill="1" applyBorder="1">
      <alignment vertical="center"/>
    </xf>
    <xf numFmtId="0" fontId="3" fillId="5" borderId="0" xfId="0" applyFont="1" applyFill="1" applyAlignment="1">
      <alignment horizontal="left" vertical="center"/>
    </xf>
    <xf numFmtId="0" fontId="3" fillId="5" borderId="0" xfId="0" applyFont="1" applyFill="1">
      <alignment vertical="center"/>
    </xf>
    <xf numFmtId="0" fontId="5" fillId="4" borderId="0" xfId="0" applyFont="1" applyFill="1" applyAlignment="1">
      <alignment horizontal="left" vertical="center"/>
    </xf>
    <xf numFmtId="0" fontId="5" fillId="4" borderId="0" xfId="0" applyFont="1" applyFill="1">
      <alignment vertical="center"/>
    </xf>
    <xf numFmtId="0" fontId="3" fillId="0" borderId="6" xfId="0" applyFont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vertical="center" shrinkToFit="1"/>
    </xf>
    <xf numFmtId="0" fontId="13" fillId="5" borderId="6" xfId="0" applyFont="1" applyFill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>
      <alignment vertical="center"/>
    </xf>
    <xf numFmtId="0" fontId="0" fillId="0" borderId="6" xfId="0" applyBorder="1" applyAlignment="1">
      <alignment horizontal="center" vertical="center" shrinkToFit="1"/>
    </xf>
    <xf numFmtId="0" fontId="13" fillId="0" borderId="6" xfId="0" applyFont="1" applyBorder="1" applyAlignment="1">
      <alignment vertical="center" wrapText="1"/>
    </xf>
    <xf numFmtId="38" fontId="6" fillId="0" borderId="6" xfId="1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8" fillId="0" borderId="0" xfId="0" applyFont="1">
      <alignment vertical="center"/>
    </xf>
    <xf numFmtId="49" fontId="13" fillId="0" borderId="1" xfId="0" applyNumberFormat="1" applyFont="1" applyBorder="1" applyAlignment="1">
      <alignment horizontal="center" vertical="center"/>
    </xf>
    <xf numFmtId="176" fontId="13" fillId="0" borderId="7" xfId="0" applyNumberFormat="1" applyFont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49" fontId="6" fillId="0" borderId="5" xfId="0" applyNumberFormat="1" applyFont="1" applyBorder="1" applyAlignment="1">
      <alignment horizontal="center" vertical="center"/>
    </xf>
    <xf numFmtId="176" fontId="6" fillId="0" borderId="8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shrinkToFit="1"/>
    </xf>
    <xf numFmtId="57" fontId="17" fillId="0" borderId="6" xfId="0" applyNumberFormat="1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176" fontId="17" fillId="0" borderId="6" xfId="0" applyNumberFormat="1" applyFont="1" applyBorder="1" applyAlignment="1">
      <alignment horizontal="center" vertical="center"/>
    </xf>
    <xf numFmtId="177" fontId="6" fillId="0" borderId="6" xfId="0" applyNumberFormat="1" applyFont="1" applyBorder="1" applyAlignment="1">
      <alignment horizontal="center" vertical="center"/>
    </xf>
    <xf numFmtId="1" fontId="6" fillId="0" borderId="6" xfId="0" applyNumberFormat="1" applyFont="1" applyBorder="1" applyAlignment="1">
      <alignment horizontal="center" vertical="center"/>
    </xf>
    <xf numFmtId="57" fontId="17" fillId="0" borderId="6" xfId="0" applyNumberFormat="1" applyFont="1" applyBorder="1">
      <alignment vertical="center"/>
    </xf>
    <xf numFmtId="0" fontId="6" fillId="0" borderId="6" xfId="0" applyFont="1" applyBorder="1" applyAlignment="1">
      <alignment vertical="center" wrapText="1" shrinkToFit="1"/>
    </xf>
    <xf numFmtId="57" fontId="17" fillId="0" borderId="6" xfId="0" applyNumberFormat="1" applyFont="1" applyBorder="1" applyAlignment="1">
      <alignment vertical="top"/>
    </xf>
    <xf numFmtId="0" fontId="6" fillId="5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 shrinkToFit="1"/>
    </xf>
    <xf numFmtId="38" fontId="6" fillId="5" borderId="6" xfId="1" applyFont="1" applyFill="1" applyBorder="1">
      <alignment vertical="center"/>
    </xf>
    <xf numFmtId="57" fontId="17" fillId="5" borderId="6" xfId="0" applyNumberFormat="1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176" fontId="17" fillId="5" borderId="6" xfId="0" applyNumberFormat="1" applyFont="1" applyFill="1" applyBorder="1" applyAlignment="1">
      <alignment horizontal="center" vertical="center"/>
    </xf>
    <xf numFmtId="176" fontId="17" fillId="4" borderId="6" xfId="0" applyNumberFormat="1" applyFont="1" applyFill="1" applyBorder="1" applyAlignment="1">
      <alignment horizontal="center" vertical="center"/>
    </xf>
    <xf numFmtId="57" fontId="17" fillId="4" borderId="6" xfId="0" applyNumberFormat="1" applyFont="1" applyFill="1" applyBorder="1" applyAlignment="1">
      <alignment horizontal="center" vertical="center"/>
    </xf>
    <xf numFmtId="177" fontId="6" fillId="4" borderId="6" xfId="0" applyNumberFormat="1" applyFont="1" applyFill="1" applyBorder="1" applyAlignment="1">
      <alignment horizontal="center" vertical="center"/>
    </xf>
    <xf numFmtId="1" fontId="6" fillId="4" borderId="6" xfId="0" applyNumberFormat="1" applyFont="1" applyFill="1" applyBorder="1" applyAlignment="1">
      <alignment horizontal="center" vertical="center"/>
    </xf>
    <xf numFmtId="0" fontId="13" fillId="5" borderId="0" xfId="0" applyFont="1" applyFill="1" applyAlignment="1">
      <alignment horizontal="left" vertical="center"/>
    </xf>
    <xf numFmtId="0" fontId="13" fillId="5" borderId="0" xfId="0" applyFont="1" applyFill="1">
      <alignment vertical="center"/>
    </xf>
    <xf numFmtId="57" fontId="17" fillId="5" borderId="6" xfId="0" applyNumberFormat="1" applyFont="1" applyFill="1" applyBorder="1" applyAlignment="1">
      <alignment vertical="top"/>
    </xf>
    <xf numFmtId="177" fontId="6" fillId="5" borderId="6" xfId="0" applyNumberFormat="1" applyFont="1" applyFill="1" applyBorder="1" applyAlignment="1">
      <alignment horizontal="center" vertical="center"/>
    </xf>
    <xf numFmtId="1" fontId="6" fillId="5" borderId="6" xfId="0" applyNumberFormat="1" applyFont="1" applyFill="1" applyBorder="1" applyAlignment="1">
      <alignment horizontal="center" vertical="center"/>
    </xf>
    <xf numFmtId="0" fontId="18" fillId="5" borderId="6" xfId="0" applyFont="1" applyFill="1" applyBorder="1" applyAlignment="1">
      <alignment vertical="center" wrapText="1" shrinkToFit="1"/>
    </xf>
    <xf numFmtId="0" fontId="6" fillId="5" borderId="6" xfId="0" applyFont="1" applyFill="1" applyBorder="1" applyAlignment="1">
      <alignment horizontal="right" vertical="center"/>
    </xf>
    <xf numFmtId="0" fontId="6" fillId="5" borderId="6" xfId="0" applyFont="1" applyFill="1" applyBorder="1" applyAlignment="1">
      <alignment vertical="center" wrapText="1" shrinkToFit="1"/>
    </xf>
    <xf numFmtId="0" fontId="18" fillId="0" borderId="6" xfId="0" applyFont="1" applyBorder="1" applyAlignment="1">
      <alignment vertical="center" wrapText="1" shrinkToFit="1"/>
    </xf>
    <xf numFmtId="0" fontId="6" fillId="5" borderId="0" xfId="0" applyFont="1" applyFill="1" applyAlignment="1">
      <alignment horizontal="left" vertical="center"/>
    </xf>
    <xf numFmtId="0" fontId="6" fillId="5" borderId="0" xfId="0" applyFont="1" applyFill="1">
      <alignment vertical="center"/>
    </xf>
    <xf numFmtId="0" fontId="6" fillId="0" borderId="6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right" vertical="center"/>
    </xf>
    <xf numFmtId="38" fontId="6" fillId="0" borderId="6" xfId="1" applyFont="1" applyFill="1" applyBorder="1" applyAlignment="1">
      <alignment horizontal="right" vertical="center"/>
    </xf>
    <xf numFmtId="38" fontId="6" fillId="0" borderId="6" xfId="1" applyFont="1" applyFill="1" applyBorder="1" applyAlignment="1">
      <alignment vertical="center"/>
    </xf>
    <xf numFmtId="0" fontId="6" fillId="0" borderId="0" xfId="0" applyFont="1">
      <alignment vertical="center"/>
    </xf>
    <xf numFmtId="38" fontId="6" fillId="0" borderId="6" xfId="1" applyFont="1" applyFill="1" applyBorder="1" applyAlignment="1">
      <alignment vertical="center" shrinkToFi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 shrinkToFit="1"/>
    </xf>
    <xf numFmtId="0" fontId="13" fillId="0" borderId="0" xfId="0" applyFont="1" applyAlignment="1">
      <alignment horizontal="center" vertical="center" shrinkToFit="1"/>
    </xf>
    <xf numFmtId="38" fontId="13" fillId="0" borderId="0" xfId="1" applyFont="1" applyFill="1">
      <alignment vertical="center"/>
    </xf>
    <xf numFmtId="49" fontId="13" fillId="0" borderId="0" xfId="0" applyNumberFormat="1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/>
    </xf>
    <xf numFmtId="0" fontId="13" fillId="4" borderId="0" xfId="0" applyFont="1" applyFill="1" applyAlignment="1">
      <alignment horizontal="left" vertical="center"/>
    </xf>
    <xf numFmtId="0" fontId="13" fillId="5" borderId="6" xfId="0" applyFont="1" applyFill="1" applyBorder="1" applyAlignment="1">
      <alignment horizontal="center" vertical="center"/>
    </xf>
    <xf numFmtId="177" fontId="13" fillId="5" borderId="6" xfId="0" applyNumberFormat="1" applyFont="1" applyFill="1" applyBorder="1" applyAlignment="1">
      <alignment horizontal="center" vertical="center"/>
    </xf>
    <xf numFmtId="1" fontId="13" fillId="5" borderId="6" xfId="0" applyNumberFormat="1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 shrinkToFit="1"/>
    </xf>
    <xf numFmtId="38" fontId="13" fillId="0" borderId="6" xfId="1" applyFont="1" applyFill="1" applyBorder="1" applyAlignment="1">
      <alignment horizontal="center" vertical="center"/>
    </xf>
    <xf numFmtId="57" fontId="19" fillId="0" borderId="6" xfId="0" applyNumberFormat="1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176" fontId="19" fillId="0" borderId="6" xfId="0" applyNumberFormat="1" applyFont="1" applyBorder="1" applyAlignment="1">
      <alignment horizontal="center" vertical="center"/>
    </xf>
    <xf numFmtId="177" fontId="13" fillId="0" borderId="6" xfId="0" applyNumberFormat="1" applyFont="1" applyBorder="1" applyAlignment="1">
      <alignment horizontal="center" vertical="center"/>
    </xf>
    <xf numFmtId="1" fontId="13" fillId="0" borderId="6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 wrapText="1"/>
    </xf>
    <xf numFmtId="0" fontId="0" fillId="0" borderId="30" xfId="0" applyBorder="1">
      <alignment vertical="center"/>
    </xf>
    <xf numFmtId="0" fontId="20" fillId="0" borderId="6" xfId="0" applyFont="1" applyBorder="1" applyAlignment="1">
      <alignment vertical="center" shrinkToFit="1"/>
    </xf>
    <xf numFmtId="0" fontId="20" fillId="0" borderId="6" xfId="0" applyFont="1" applyBorder="1" applyAlignment="1">
      <alignment horizontal="left" vertical="center" wrapText="1"/>
    </xf>
    <xf numFmtId="0" fontId="20" fillId="0" borderId="6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6" fillId="7" borderId="6" xfId="0" applyFont="1" applyFill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8" fillId="0" borderId="8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25" fillId="0" borderId="6" xfId="4" applyFont="1" applyBorder="1" applyAlignment="1">
      <alignment horizontal="center" vertical="center"/>
    </xf>
    <xf numFmtId="0" fontId="25" fillId="0" borderId="1" xfId="4" applyFont="1" applyBorder="1" applyAlignment="1">
      <alignment horizontal="center" vertical="center"/>
    </xf>
    <xf numFmtId="0" fontId="17" fillId="0" borderId="6" xfId="0" applyFont="1" applyBorder="1" applyAlignment="1">
      <alignment vertical="center" wrapText="1"/>
    </xf>
    <xf numFmtId="3" fontId="6" fillId="0" borderId="6" xfId="1" applyNumberFormat="1" applyFont="1" applyFill="1" applyBorder="1" applyAlignment="1">
      <alignment vertical="center"/>
    </xf>
    <xf numFmtId="0" fontId="17" fillId="0" borderId="6" xfId="0" applyFont="1" applyBorder="1" applyAlignment="1">
      <alignment vertical="center" wrapText="1" shrinkToFit="1"/>
    </xf>
    <xf numFmtId="0" fontId="6" fillId="6" borderId="6" xfId="0" applyFont="1" applyFill="1" applyBorder="1">
      <alignment vertical="center"/>
    </xf>
    <xf numFmtId="0" fontId="6" fillId="6" borderId="6" xfId="0" applyFont="1" applyFill="1" applyBorder="1" applyAlignment="1">
      <alignment horizontal="center" vertical="center"/>
    </xf>
    <xf numFmtId="0" fontId="13" fillId="6" borderId="6" xfId="0" applyFont="1" applyFill="1" applyBorder="1">
      <alignment vertical="center"/>
    </xf>
    <xf numFmtId="0" fontId="6" fillId="5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7" xfId="0" applyBorder="1" applyAlignment="1">
      <alignment horizontal="center" vertical="top"/>
    </xf>
    <xf numFmtId="0" fontId="0" fillId="0" borderId="13" xfId="0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38" fontId="5" fillId="0" borderId="1" xfId="1" applyFont="1" applyFill="1" applyBorder="1" applyAlignment="1">
      <alignment horizontal="center" vertical="center"/>
    </xf>
    <xf numFmtId="38" fontId="5" fillId="0" borderId="5" xfId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 shrinkToFit="1"/>
    </xf>
    <xf numFmtId="176" fontId="0" fillId="0" borderId="1" xfId="0" applyNumberFormat="1" applyBorder="1" applyAlignment="1">
      <alignment horizontal="center" vertical="center"/>
    </xf>
    <xf numFmtId="176" fontId="0" fillId="0" borderId="5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8" fillId="0" borderId="5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38" fontId="6" fillId="0" borderId="1" xfId="1" applyFont="1" applyFill="1" applyBorder="1" applyAlignment="1">
      <alignment horizontal="center" vertical="center"/>
    </xf>
    <xf numFmtId="38" fontId="6" fillId="0" borderId="5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5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top"/>
    </xf>
    <xf numFmtId="0" fontId="0" fillId="2" borderId="13" xfId="0" applyFill="1" applyBorder="1" applyAlignment="1">
      <alignment horizontal="center" vertical="top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6" xfId="0" applyFont="1" applyFill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</cellXfs>
  <cellStyles count="5">
    <cellStyle name="桁区切り" xfId="1" builtinId="6"/>
    <cellStyle name="桁区切り 2" xfId="2" xr:uid="{00000000-0005-0000-0000-000001000000}"/>
    <cellStyle name="標準" xfId="0" builtinId="0"/>
    <cellStyle name="標準 2" xfId="3" xr:uid="{00000000-0005-0000-0000-000003000000}"/>
    <cellStyle name="標準 27" xfId="4" xr:uid="{84A865A7-F829-4B79-98C4-4627C4EB3D9B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2"/>
  <sheetViews>
    <sheetView workbookViewId="0">
      <selection activeCell="E14" sqref="E14"/>
    </sheetView>
  </sheetViews>
  <sheetFormatPr defaultRowHeight="20.25" customHeight="1"/>
  <cols>
    <col min="1" max="1" width="3.453125" customWidth="1"/>
    <col min="2" max="8" width="14.6328125" customWidth="1"/>
    <col min="9" max="9" width="12.81640625" customWidth="1"/>
  </cols>
  <sheetData>
    <row r="2" spans="1:8" ht="20.25" customHeight="1">
      <c r="A2" t="s">
        <v>618</v>
      </c>
    </row>
    <row r="3" spans="1:8" ht="16.5" customHeight="1">
      <c r="B3" s="242" t="s">
        <v>619</v>
      </c>
      <c r="C3" s="244" t="s">
        <v>620</v>
      </c>
      <c r="D3" s="41"/>
      <c r="E3" s="244" t="s">
        <v>621</v>
      </c>
      <c r="F3" s="42"/>
      <c r="G3" s="246" t="s">
        <v>622</v>
      </c>
      <c r="H3" s="247"/>
    </row>
    <row r="4" spans="1:8" ht="16.5" customHeight="1" thickBot="1">
      <c r="B4" s="243"/>
      <c r="C4" s="245"/>
      <c r="D4" s="43" t="s">
        <v>623</v>
      </c>
      <c r="E4" s="245"/>
      <c r="F4" s="44" t="s">
        <v>623</v>
      </c>
      <c r="G4" s="45" t="s">
        <v>624</v>
      </c>
      <c r="H4" s="45" t="s">
        <v>625</v>
      </c>
    </row>
    <row r="5" spans="1:8" ht="20.25" customHeight="1" thickTop="1">
      <c r="B5" s="46" t="s">
        <v>626</v>
      </c>
      <c r="C5" s="47">
        <f>252+10</f>
        <v>262</v>
      </c>
      <c r="D5" s="47">
        <f>60+10</f>
        <v>70</v>
      </c>
      <c r="E5" s="47">
        <f>21757984+42424200</f>
        <v>64182184</v>
      </c>
      <c r="F5" s="47">
        <f>13854215+42424200</f>
        <v>56278415</v>
      </c>
      <c r="G5" s="47">
        <f>11454365+42424200</f>
        <v>53878565</v>
      </c>
      <c r="H5" s="47">
        <f>E5-G5</f>
        <v>10303619</v>
      </c>
    </row>
    <row r="6" spans="1:8" ht="20.25" customHeight="1">
      <c r="B6" s="48" t="s">
        <v>627</v>
      </c>
      <c r="C6" s="49">
        <f>222+1</f>
        <v>223</v>
      </c>
      <c r="D6" s="49">
        <f>39+1</f>
        <v>40</v>
      </c>
      <c r="E6" s="49">
        <f>22030863+1134000</f>
        <v>23164863</v>
      </c>
      <c r="F6" s="49">
        <f>9956884+1134000</f>
        <v>11090884</v>
      </c>
      <c r="G6" s="49">
        <f>12219210+1134000</f>
        <v>13353210</v>
      </c>
      <c r="H6" s="49">
        <f>E6-G6</f>
        <v>9811653</v>
      </c>
    </row>
    <row r="7" spans="1:8" ht="20.25" customHeight="1">
      <c r="B7" s="48" t="s">
        <v>628</v>
      </c>
      <c r="C7" s="49">
        <f>270+1</f>
        <v>271</v>
      </c>
      <c r="D7" s="49">
        <f>74+1</f>
        <v>75</v>
      </c>
      <c r="E7" s="49">
        <f>28333440+1188000</f>
        <v>29521440</v>
      </c>
      <c r="F7" s="49">
        <f>19482206+1188000</f>
        <v>20670206</v>
      </c>
      <c r="G7" s="49">
        <f>7632202+1188000</f>
        <v>8820202</v>
      </c>
      <c r="H7" s="49">
        <f>E7-G7</f>
        <v>20701238</v>
      </c>
    </row>
    <row r="8" spans="1:8" ht="20.25" customHeight="1" thickBot="1">
      <c r="B8" s="50" t="s">
        <v>629</v>
      </c>
      <c r="C8" s="51">
        <f>2</f>
        <v>2</v>
      </c>
      <c r="D8" s="51">
        <v>0</v>
      </c>
      <c r="E8" s="51">
        <v>2520720</v>
      </c>
      <c r="F8" s="51">
        <v>0</v>
      </c>
      <c r="G8" s="51">
        <v>0</v>
      </c>
      <c r="H8" s="51">
        <f>E8-G8</f>
        <v>2520720</v>
      </c>
    </row>
    <row r="9" spans="1:8" ht="20.25" customHeight="1" thickTop="1">
      <c r="B9" s="52" t="s">
        <v>630</v>
      </c>
      <c r="C9" s="53">
        <f t="shared" ref="C9:H9" si="0">SUM(C5:C8)</f>
        <v>758</v>
      </c>
      <c r="D9" s="53">
        <f t="shared" si="0"/>
        <v>185</v>
      </c>
      <c r="E9" s="53">
        <f t="shared" si="0"/>
        <v>119389207</v>
      </c>
      <c r="F9" s="53">
        <f t="shared" si="0"/>
        <v>88039505</v>
      </c>
      <c r="G9" s="53">
        <f t="shared" si="0"/>
        <v>76051977</v>
      </c>
      <c r="H9" s="53">
        <f t="shared" si="0"/>
        <v>43337230</v>
      </c>
    </row>
    <row r="10" spans="1:8" ht="20.25" customHeight="1">
      <c r="C10" s="54"/>
      <c r="D10" s="54"/>
      <c r="E10" s="54"/>
      <c r="F10" s="55"/>
      <c r="G10" s="56"/>
      <c r="H10" s="55"/>
    </row>
    <row r="12" spans="1:8" ht="20.25" customHeight="1">
      <c r="A12" t="s">
        <v>631</v>
      </c>
    </row>
  </sheetData>
  <mergeCells count="4">
    <mergeCell ref="B3:B4"/>
    <mergeCell ref="C3:C4"/>
    <mergeCell ref="E3:E4"/>
    <mergeCell ref="G3:H3"/>
  </mergeCells>
  <phoneticPr fontId="4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3:D17"/>
  <sheetViews>
    <sheetView view="pageBreakPreview" zoomScaleNormal="100" zoomScaleSheetLayoutView="100" workbookViewId="0">
      <pane ySplit="4" topLeftCell="A5" activePane="bottomLeft" state="frozen"/>
      <selection pane="bottomLeft" activeCell="F6" sqref="F6"/>
    </sheetView>
  </sheetViews>
  <sheetFormatPr defaultRowHeight="13"/>
  <cols>
    <col min="1" max="1" width="1.6328125" customWidth="1"/>
    <col min="3" max="3" width="21.1796875" customWidth="1"/>
    <col min="4" max="4" width="0.90625" customWidth="1"/>
  </cols>
  <sheetData>
    <row r="3" spans="2:4">
      <c r="B3" s="269" t="s">
        <v>0</v>
      </c>
      <c r="C3" s="271" t="s">
        <v>1</v>
      </c>
    </row>
    <row r="4" spans="2:4">
      <c r="B4" s="270"/>
      <c r="C4" s="272"/>
    </row>
    <row r="5" spans="2:4">
      <c r="B5" s="6">
        <v>1</v>
      </c>
      <c r="C5" s="16" t="s">
        <v>16</v>
      </c>
    </row>
    <row r="6" spans="2:4">
      <c r="B6" s="6">
        <v>2</v>
      </c>
      <c r="C6" s="16" t="s">
        <v>47</v>
      </c>
    </row>
    <row r="7" spans="2:4">
      <c r="B7" s="6">
        <v>3</v>
      </c>
      <c r="C7" s="16" t="s">
        <v>68</v>
      </c>
    </row>
    <row r="8" spans="2:4">
      <c r="B8" s="148">
        <v>4</v>
      </c>
      <c r="C8" s="122" t="s">
        <v>83</v>
      </c>
    </row>
    <row r="9" spans="2:4">
      <c r="B9" s="241">
        <v>5</v>
      </c>
      <c r="C9" s="122" t="s">
        <v>222</v>
      </c>
    </row>
    <row r="10" spans="2:4">
      <c r="B10" s="241">
        <v>7</v>
      </c>
      <c r="C10" s="122" t="s">
        <v>1096</v>
      </c>
      <c r="D10" s="218"/>
    </row>
    <row r="11" spans="2:4">
      <c r="B11" s="241">
        <v>11</v>
      </c>
      <c r="C11" s="122" t="s">
        <v>120</v>
      </c>
      <c r="D11" s="218"/>
    </row>
    <row r="12" spans="2:4">
      <c r="B12" s="241">
        <v>13</v>
      </c>
      <c r="C12" s="122" t="s">
        <v>119</v>
      </c>
    </row>
    <row r="13" spans="2:4">
      <c r="B13" s="148">
        <v>19</v>
      </c>
      <c r="C13" s="122" t="s">
        <v>170</v>
      </c>
    </row>
    <row r="14" spans="2:4">
      <c r="B14" s="6">
        <v>21</v>
      </c>
      <c r="C14" s="16" t="s">
        <v>173</v>
      </c>
    </row>
    <row r="15" spans="2:4">
      <c r="B15" s="6">
        <v>22</v>
      </c>
      <c r="C15" s="16" t="s">
        <v>190</v>
      </c>
    </row>
    <row r="16" spans="2:4">
      <c r="B16" s="6">
        <v>25</v>
      </c>
      <c r="C16" s="16" t="s">
        <v>207</v>
      </c>
    </row>
    <row r="17" spans="2:4">
      <c r="B17" s="6">
        <v>26</v>
      </c>
      <c r="C17" s="16" t="s">
        <v>216</v>
      </c>
      <c r="D17" s="218"/>
    </row>
  </sheetData>
  <mergeCells count="2">
    <mergeCell ref="B3:B4"/>
    <mergeCell ref="C3:C4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E756"/>
  <sheetViews>
    <sheetView view="pageBreakPreview" topLeftCell="B1" zoomScale="75" zoomScaleNormal="90" zoomScaleSheetLayoutView="75" workbookViewId="0">
      <selection activeCell="I189" sqref="I189"/>
    </sheetView>
  </sheetViews>
  <sheetFormatPr defaultColWidth="9" defaultRowHeight="13"/>
  <cols>
    <col min="1" max="1" width="6.08984375" hidden="1" customWidth="1"/>
    <col min="2" max="2" width="7.6328125" style="23" customWidth="1"/>
    <col min="3" max="4" width="19.81640625" style="24" customWidth="1"/>
    <col min="6" max="6" width="20.6328125" style="24" customWidth="1"/>
    <col min="7" max="7" width="7.6328125" style="25" customWidth="1"/>
    <col min="8" max="8" width="7.6328125" style="23" customWidth="1"/>
    <col min="9" max="9" width="13.36328125" style="26" customWidth="1"/>
    <col min="10" max="10" width="8.90625" style="27" customWidth="1"/>
    <col min="11" max="11" width="8.90625" style="27" hidden="1" customWidth="1"/>
    <col min="12" max="16" width="8.90625" style="28" hidden="1" customWidth="1"/>
    <col min="17" max="17" width="6" hidden="1" customWidth="1"/>
    <col min="18" max="18" width="8.453125" style="23" hidden="1" customWidth="1"/>
    <col min="19" max="19" width="15.36328125" style="23" hidden="1" customWidth="1"/>
    <col min="20" max="21" width="8.81640625" style="23" hidden="1" customWidth="1"/>
    <col min="22" max="22" width="18.08984375" style="24" customWidth="1"/>
    <col min="23" max="23" width="18" style="24" customWidth="1"/>
    <col min="24" max="24" width="16.36328125" style="23" customWidth="1"/>
    <col min="25" max="25" width="2.6328125" style="22" customWidth="1"/>
    <col min="26" max="27" width="2.6328125" customWidth="1"/>
    <col min="28" max="31" width="5.08984375" customWidth="1"/>
  </cols>
  <sheetData>
    <row r="1" spans="1:30">
      <c r="B1" s="22" t="s">
        <v>662</v>
      </c>
    </row>
    <row r="2" spans="1:30" ht="13.5" customHeight="1">
      <c r="A2" s="242"/>
      <c r="B2" s="254" t="s">
        <v>0</v>
      </c>
      <c r="C2" s="248" t="s">
        <v>1</v>
      </c>
      <c r="D2" s="248" t="s">
        <v>2</v>
      </c>
      <c r="E2" s="254" t="s">
        <v>3</v>
      </c>
      <c r="F2" s="248" t="s">
        <v>4</v>
      </c>
      <c r="G2" s="256" t="s">
        <v>517</v>
      </c>
      <c r="H2" s="254" t="s">
        <v>505</v>
      </c>
      <c r="I2" s="250" t="s">
        <v>5</v>
      </c>
      <c r="J2" s="29" t="s">
        <v>6</v>
      </c>
      <c r="K2" s="57" t="s">
        <v>640</v>
      </c>
      <c r="L2" s="30" t="s">
        <v>520</v>
      </c>
      <c r="M2" s="257" t="s">
        <v>632</v>
      </c>
      <c r="N2" s="30" t="s">
        <v>588</v>
      </c>
      <c r="O2" s="30" t="s">
        <v>590</v>
      </c>
      <c r="P2" s="30" t="s">
        <v>591</v>
      </c>
      <c r="Q2" s="246" t="s">
        <v>7</v>
      </c>
      <c r="R2" s="252"/>
      <c r="S2" s="31" t="s">
        <v>8</v>
      </c>
      <c r="T2" s="63" t="s">
        <v>645</v>
      </c>
      <c r="U2" s="31" t="s">
        <v>639</v>
      </c>
      <c r="V2" s="253" t="s">
        <v>9</v>
      </c>
      <c r="W2" s="253"/>
      <c r="X2" s="254" t="s">
        <v>10</v>
      </c>
    </row>
    <row r="3" spans="1:30">
      <c r="A3" s="259"/>
      <c r="B3" s="255"/>
      <c r="C3" s="249"/>
      <c r="D3" s="249"/>
      <c r="E3" s="255"/>
      <c r="F3" s="249"/>
      <c r="G3" s="249"/>
      <c r="H3" s="255"/>
      <c r="I3" s="251"/>
      <c r="J3" s="32" t="s">
        <v>11</v>
      </c>
      <c r="K3" s="58" t="s">
        <v>641</v>
      </c>
      <c r="L3" s="33" t="s">
        <v>503</v>
      </c>
      <c r="M3" s="258"/>
      <c r="N3" s="33" t="s">
        <v>589</v>
      </c>
      <c r="O3" s="33" t="s">
        <v>589</v>
      </c>
      <c r="P3" s="33" t="s">
        <v>592</v>
      </c>
      <c r="Q3" s="34" t="s">
        <v>11</v>
      </c>
      <c r="R3" s="3" t="s">
        <v>12</v>
      </c>
      <c r="S3" s="40" t="s">
        <v>13</v>
      </c>
      <c r="T3" s="40" t="s">
        <v>642</v>
      </c>
      <c r="U3" s="40" t="s">
        <v>638</v>
      </c>
      <c r="V3" s="17" t="s">
        <v>562</v>
      </c>
      <c r="W3" s="17" t="s">
        <v>14</v>
      </c>
      <c r="X3" s="255"/>
      <c r="AB3" s="98"/>
      <c r="AD3" s="98"/>
    </row>
    <row r="4" spans="1:30" ht="30" hidden="1" customHeight="1">
      <c r="A4" s="4"/>
      <c r="B4" s="3">
        <v>1</v>
      </c>
      <c r="C4" s="11" t="s">
        <v>16</v>
      </c>
      <c r="D4" s="11" t="s">
        <v>18</v>
      </c>
      <c r="E4" s="4">
        <v>25</v>
      </c>
      <c r="F4" s="11" t="s">
        <v>19</v>
      </c>
      <c r="G4" s="17" t="s">
        <v>518</v>
      </c>
      <c r="H4" s="3" t="s">
        <v>506</v>
      </c>
      <c r="I4" s="5">
        <v>28325</v>
      </c>
      <c r="J4" s="1">
        <v>34639</v>
      </c>
      <c r="K4" s="60">
        <f t="shared" ref="K4:K67" ca="1" si="0">DATEDIF(J4,TODAY(),"y")</f>
        <v>30</v>
      </c>
      <c r="L4" s="14">
        <v>15</v>
      </c>
      <c r="M4" s="14" t="s">
        <v>634</v>
      </c>
      <c r="N4" s="14">
        <f t="shared" ref="N4:N67" si="1">L4*IF(M4="水質",3.2,(IF(M4="事務",2,IF(M4="電子",2.1,IF(M4="自動車",3.1,1.6)))))</f>
        <v>30</v>
      </c>
      <c r="O4" s="14">
        <f t="shared" ref="O4:O67" si="2">ROUND(4/3*N4,0)</f>
        <v>40</v>
      </c>
      <c r="P4" s="1">
        <f t="shared" ref="P4:P67" si="3">J4+365*IF(G4="事後",O4,N4)</f>
        <v>49239</v>
      </c>
      <c r="Q4" s="1"/>
      <c r="R4" s="3"/>
      <c r="S4" s="3"/>
      <c r="T4" s="62">
        <f ca="1">(-3/$N4*$K4+5)</f>
        <v>2</v>
      </c>
      <c r="U4" s="61">
        <f t="shared" ref="U4:U67" ca="1" si="4">IF(T4&gt;1,ROUNDUP(T4,0),1)</f>
        <v>2</v>
      </c>
      <c r="V4" s="11" t="s">
        <v>563</v>
      </c>
      <c r="W4" s="11" t="s">
        <v>20</v>
      </c>
      <c r="X4" s="3"/>
      <c r="Y4" s="59"/>
    </row>
    <row r="5" spans="1:30" ht="30" hidden="1" customHeight="1">
      <c r="A5" s="4"/>
      <c r="B5" s="3">
        <v>1</v>
      </c>
      <c r="C5" s="11" t="s">
        <v>16</v>
      </c>
      <c r="D5" s="11" t="s">
        <v>18</v>
      </c>
      <c r="E5" s="4">
        <v>24</v>
      </c>
      <c r="F5" s="11" t="s">
        <v>19</v>
      </c>
      <c r="G5" s="17" t="s">
        <v>518</v>
      </c>
      <c r="H5" s="3" t="s">
        <v>506</v>
      </c>
      <c r="I5" s="5">
        <v>28325</v>
      </c>
      <c r="J5" s="1">
        <v>34639</v>
      </c>
      <c r="K5" s="60">
        <f t="shared" ca="1" si="0"/>
        <v>30</v>
      </c>
      <c r="L5" s="14">
        <v>15</v>
      </c>
      <c r="M5" s="14" t="s">
        <v>634</v>
      </c>
      <c r="N5" s="14">
        <f t="shared" si="1"/>
        <v>30</v>
      </c>
      <c r="O5" s="14">
        <f t="shared" si="2"/>
        <v>40</v>
      </c>
      <c r="P5" s="1">
        <f t="shared" si="3"/>
        <v>49239</v>
      </c>
      <c r="Q5" s="1"/>
      <c r="R5" s="3"/>
      <c r="S5" s="3"/>
      <c r="T5" s="62">
        <f t="shared" ref="T5:T68" ca="1" si="5">(-3/N5*K5+5)</f>
        <v>2</v>
      </c>
      <c r="U5" s="61">
        <f t="shared" ca="1" si="4"/>
        <v>2</v>
      </c>
      <c r="V5" s="11" t="s">
        <v>563</v>
      </c>
      <c r="W5" s="11" t="s">
        <v>21</v>
      </c>
      <c r="X5" s="3"/>
    </row>
    <row r="6" spans="1:30" ht="30" hidden="1" customHeight="1">
      <c r="A6" s="4"/>
      <c r="B6" s="3">
        <v>1</v>
      </c>
      <c r="C6" s="11" t="s">
        <v>16</v>
      </c>
      <c r="D6" s="11" t="s">
        <v>18</v>
      </c>
      <c r="E6" s="4">
        <v>17</v>
      </c>
      <c r="F6" s="11" t="s">
        <v>19</v>
      </c>
      <c r="G6" s="17" t="s">
        <v>518</v>
      </c>
      <c r="H6" s="3" t="s">
        <v>506</v>
      </c>
      <c r="I6" s="5">
        <v>28325</v>
      </c>
      <c r="J6" s="1">
        <v>34639</v>
      </c>
      <c r="K6" s="60">
        <f t="shared" ca="1" si="0"/>
        <v>30</v>
      </c>
      <c r="L6" s="14">
        <v>15</v>
      </c>
      <c r="M6" s="14" t="s">
        <v>634</v>
      </c>
      <c r="N6" s="14">
        <f t="shared" si="1"/>
        <v>30</v>
      </c>
      <c r="O6" s="14">
        <f t="shared" si="2"/>
        <v>40</v>
      </c>
      <c r="P6" s="1">
        <f t="shared" si="3"/>
        <v>49239</v>
      </c>
      <c r="Q6" s="1"/>
      <c r="R6" s="3"/>
      <c r="S6" s="3"/>
      <c r="T6" s="62">
        <f t="shared" ca="1" si="5"/>
        <v>2</v>
      </c>
      <c r="U6" s="61">
        <f t="shared" ca="1" si="4"/>
        <v>2</v>
      </c>
      <c r="V6" s="11" t="s">
        <v>563</v>
      </c>
      <c r="W6" s="11" t="s">
        <v>22</v>
      </c>
      <c r="X6" s="3"/>
    </row>
    <row r="7" spans="1:30" ht="30" hidden="1" customHeight="1">
      <c r="A7" s="4"/>
      <c r="B7" s="3">
        <v>1</v>
      </c>
      <c r="C7" s="11" t="s">
        <v>16</v>
      </c>
      <c r="D7" s="11" t="s">
        <v>18</v>
      </c>
      <c r="E7" s="4">
        <v>18</v>
      </c>
      <c r="F7" s="11" t="s">
        <v>19</v>
      </c>
      <c r="G7" s="17" t="s">
        <v>518</v>
      </c>
      <c r="H7" s="3" t="s">
        <v>506</v>
      </c>
      <c r="I7" s="5">
        <v>28325</v>
      </c>
      <c r="J7" s="1">
        <v>34639</v>
      </c>
      <c r="K7" s="60">
        <f t="shared" ca="1" si="0"/>
        <v>30</v>
      </c>
      <c r="L7" s="14">
        <v>15</v>
      </c>
      <c r="M7" s="14" t="s">
        <v>634</v>
      </c>
      <c r="N7" s="14">
        <f t="shared" si="1"/>
        <v>30</v>
      </c>
      <c r="O7" s="14">
        <f t="shared" si="2"/>
        <v>40</v>
      </c>
      <c r="P7" s="1">
        <f t="shared" si="3"/>
        <v>49239</v>
      </c>
      <c r="Q7" s="1"/>
      <c r="R7" s="3"/>
      <c r="S7" s="3"/>
      <c r="T7" s="62">
        <f t="shared" ca="1" si="5"/>
        <v>2</v>
      </c>
      <c r="U7" s="61">
        <f t="shared" ca="1" si="4"/>
        <v>2</v>
      </c>
      <c r="V7" s="11" t="s">
        <v>563</v>
      </c>
      <c r="W7" s="11" t="s">
        <v>22</v>
      </c>
      <c r="X7" s="3"/>
    </row>
    <row r="8" spans="1:30" ht="30" hidden="1" customHeight="1">
      <c r="A8" s="4"/>
      <c r="B8" s="3">
        <v>1</v>
      </c>
      <c r="C8" s="11" t="s">
        <v>16</v>
      </c>
      <c r="D8" s="11" t="s">
        <v>18</v>
      </c>
      <c r="E8" s="4">
        <v>34</v>
      </c>
      <c r="F8" s="11" t="s">
        <v>23</v>
      </c>
      <c r="G8" s="17" t="s">
        <v>518</v>
      </c>
      <c r="H8" s="3" t="s">
        <v>506</v>
      </c>
      <c r="I8" s="5">
        <v>37698</v>
      </c>
      <c r="J8" s="1">
        <v>34639</v>
      </c>
      <c r="K8" s="60">
        <f t="shared" ca="1" si="0"/>
        <v>30</v>
      </c>
      <c r="L8" s="14">
        <v>15</v>
      </c>
      <c r="M8" s="14" t="s">
        <v>634</v>
      </c>
      <c r="N8" s="14">
        <f t="shared" si="1"/>
        <v>30</v>
      </c>
      <c r="O8" s="14">
        <f t="shared" si="2"/>
        <v>40</v>
      </c>
      <c r="P8" s="1">
        <f t="shared" si="3"/>
        <v>49239</v>
      </c>
      <c r="Q8" s="1"/>
      <c r="R8" s="3"/>
      <c r="S8" s="3"/>
      <c r="T8" s="62">
        <f t="shared" ca="1" si="5"/>
        <v>2</v>
      </c>
      <c r="U8" s="61">
        <f t="shared" ca="1" si="4"/>
        <v>2</v>
      </c>
      <c r="V8" s="11" t="s">
        <v>563</v>
      </c>
      <c r="W8" s="11" t="s">
        <v>22</v>
      </c>
      <c r="X8" s="3"/>
    </row>
    <row r="9" spans="1:30" ht="30" hidden="1" customHeight="1">
      <c r="A9" s="4"/>
      <c r="B9" s="3">
        <v>1</v>
      </c>
      <c r="C9" s="11" t="s">
        <v>16</v>
      </c>
      <c r="D9" s="11" t="s">
        <v>18</v>
      </c>
      <c r="E9" s="4">
        <v>35</v>
      </c>
      <c r="F9" s="11" t="s">
        <v>23</v>
      </c>
      <c r="G9" s="17" t="s">
        <v>518</v>
      </c>
      <c r="H9" s="3" t="s">
        <v>506</v>
      </c>
      <c r="I9" s="5">
        <v>37698</v>
      </c>
      <c r="J9" s="1">
        <v>34639</v>
      </c>
      <c r="K9" s="60">
        <f t="shared" ca="1" si="0"/>
        <v>30</v>
      </c>
      <c r="L9" s="14">
        <v>15</v>
      </c>
      <c r="M9" s="14" t="s">
        <v>634</v>
      </c>
      <c r="N9" s="14">
        <f t="shared" si="1"/>
        <v>30</v>
      </c>
      <c r="O9" s="14">
        <f t="shared" si="2"/>
        <v>40</v>
      </c>
      <c r="P9" s="1">
        <f t="shared" si="3"/>
        <v>49239</v>
      </c>
      <c r="Q9" s="1"/>
      <c r="R9" s="3"/>
      <c r="S9" s="3"/>
      <c r="T9" s="62">
        <f t="shared" ca="1" si="5"/>
        <v>2</v>
      </c>
      <c r="U9" s="61">
        <f t="shared" ca="1" si="4"/>
        <v>2</v>
      </c>
      <c r="V9" s="11" t="s">
        <v>563</v>
      </c>
      <c r="W9" s="11" t="s">
        <v>22</v>
      </c>
      <c r="X9" s="3"/>
    </row>
    <row r="10" spans="1:30" ht="30" hidden="1" customHeight="1">
      <c r="A10" s="4"/>
      <c r="B10" s="3">
        <v>1</v>
      </c>
      <c r="C10" s="11" t="s">
        <v>16</v>
      </c>
      <c r="D10" s="11" t="s">
        <v>18</v>
      </c>
      <c r="E10" s="4">
        <v>21</v>
      </c>
      <c r="F10" s="11" t="s">
        <v>19</v>
      </c>
      <c r="G10" s="17" t="s">
        <v>518</v>
      </c>
      <c r="H10" s="3" t="s">
        <v>506</v>
      </c>
      <c r="I10" s="5">
        <v>28325</v>
      </c>
      <c r="J10" s="1">
        <v>34639</v>
      </c>
      <c r="K10" s="60">
        <f t="shared" ca="1" si="0"/>
        <v>30</v>
      </c>
      <c r="L10" s="14">
        <v>15</v>
      </c>
      <c r="M10" s="14" t="s">
        <v>634</v>
      </c>
      <c r="N10" s="14">
        <f t="shared" si="1"/>
        <v>30</v>
      </c>
      <c r="O10" s="14">
        <f t="shared" si="2"/>
        <v>40</v>
      </c>
      <c r="P10" s="1">
        <f t="shared" si="3"/>
        <v>49239</v>
      </c>
      <c r="Q10" s="1"/>
      <c r="R10" s="3"/>
      <c r="S10" s="3"/>
      <c r="T10" s="62">
        <f t="shared" ca="1" si="5"/>
        <v>2</v>
      </c>
      <c r="U10" s="61">
        <f t="shared" ca="1" si="4"/>
        <v>2</v>
      </c>
      <c r="V10" s="11" t="s">
        <v>563</v>
      </c>
      <c r="W10" s="11" t="s">
        <v>24</v>
      </c>
      <c r="X10" s="3"/>
    </row>
    <row r="11" spans="1:30" ht="30" hidden="1" customHeight="1">
      <c r="A11" s="4"/>
      <c r="B11" s="3">
        <v>1</v>
      </c>
      <c r="C11" s="11" t="s">
        <v>16</v>
      </c>
      <c r="D11" s="11" t="s">
        <v>18</v>
      </c>
      <c r="E11" s="4">
        <v>22</v>
      </c>
      <c r="F11" s="11" t="s">
        <v>19</v>
      </c>
      <c r="G11" s="17" t="s">
        <v>518</v>
      </c>
      <c r="H11" s="3" t="s">
        <v>506</v>
      </c>
      <c r="I11" s="5">
        <v>28325</v>
      </c>
      <c r="J11" s="1">
        <v>34639</v>
      </c>
      <c r="K11" s="60">
        <f t="shared" ca="1" si="0"/>
        <v>30</v>
      </c>
      <c r="L11" s="14">
        <v>15</v>
      </c>
      <c r="M11" s="14" t="s">
        <v>634</v>
      </c>
      <c r="N11" s="14">
        <f t="shared" si="1"/>
        <v>30</v>
      </c>
      <c r="O11" s="14">
        <f t="shared" si="2"/>
        <v>40</v>
      </c>
      <c r="P11" s="1">
        <f t="shared" si="3"/>
        <v>49239</v>
      </c>
      <c r="Q11" s="1"/>
      <c r="R11" s="3"/>
      <c r="S11" s="3"/>
      <c r="T11" s="62">
        <f t="shared" ca="1" si="5"/>
        <v>2</v>
      </c>
      <c r="U11" s="61">
        <f t="shared" ca="1" si="4"/>
        <v>2</v>
      </c>
      <c r="V11" s="11" t="s">
        <v>563</v>
      </c>
      <c r="W11" s="11" t="s">
        <v>24</v>
      </c>
      <c r="X11" s="3"/>
    </row>
    <row r="12" spans="1:30" ht="30" hidden="1" customHeight="1">
      <c r="A12" s="4"/>
      <c r="B12" s="3">
        <v>1</v>
      </c>
      <c r="C12" s="11" t="s">
        <v>16</v>
      </c>
      <c r="D12" s="11" t="s">
        <v>18</v>
      </c>
      <c r="E12" s="4">
        <v>23</v>
      </c>
      <c r="F12" s="11" t="s">
        <v>19</v>
      </c>
      <c r="G12" s="17" t="s">
        <v>518</v>
      </c>
      <c r="H12" s="3" t="s">
        <v>506</v>
      </c>
      <c r="I12" s="5">
        <v>28325</v>
      </c>
      <c r="J12" s="1">
        <v>34639</v>
      </c>
      <c r="K12" s="60">
        <f t="shared" ca="1" si="0"/>
        <v>30</v>
      </c>
      <c r="L12" s="14">
        <v>15</v>
      </c>
      <c r="M12" s="14" t="s">
        <v>634</v>
      </c>
      <c r="N12" s="14">
        <f t="shared" si="1"/>
        <v>30</v>
      </c>
      <c r="O12" s="14">
        <f t="shared" si="2"/>
        <v>40</v>
      </c>
      <c r="P12" s="1">
        <f t="shared" si="3"/>
        <v>49239</v>
      </c>
      <c r="Q12" s="1"/>
      <c r="R12" s="3"/>
      <c r="S12" s="3"/>
      <c r="T12" s="62">
        <f t="shared" ca="1" si="5"/>
        <v>2</v>
      </c>
      <c r="U12" s="61">
        <f t="shared" ca="1" si="4"/>
        <v>2</v>
      </c>
      <c r="V12" s="11" t="s">
        <v>563</v>
      </c>
      <c r="W12" s="11" t="s">
        <v>24</v>
      </c>
      <c r="X12" s="3"/>
    </row>
    <row r="13" spans="1:30" ht="30" hidden="1" customHeight="1">
      <c r="A13" s="4"/>
      <c r="B13" s="3">
        <v>1</v>
      </c>
      <c r="C13" s="11" t="s">
        <v>16</v>
      </c>
      <c r="D13" s="11" t="s">
        <v>18</v>
      </c>
      <c r="E13" s="4">
        <v>4</v>
      </c>
      <c r="F13" s="11" t="s">
        <v>19</v>
      </c>
      <c r="G13" s="17" t="s">
        <v>518</v>
      </c>
      <c r="H13" s="3" t="s">
        <v>506</v>
      </c>
      <c r="I13" s="5">
        <v>28325</v>
      </c>
      <c r="J13" s="1">
        <v>34639</v>
      </c>
      <c r="K13" s="60">
        <f t="shared" ca="1" si="0"/>
        <v>30</v>
      </c>
      <c r="L13" s="14">
        <v>15</v>
      </c>
      <c r="M13" s="14" t="s">
        <v>634</v>
      </c>
      <c r="N13" s="14">
        <f t="shared" si="1"/>
        <v>30</v>
      </c>
      <c r="O13" s="14">
        <f t="shared" si="2"/>
        <v>40</v>
      </c>
      <c r="P13" s="1">
        <f t="shared" si="3"/>
        <v>49239</v>
      </c>
      <c r="Q13" s="1"/>
      <c r="R13" s="3"/>
      <c r="S13" s="3"/>
      <c r="T13" s="62">
        <f t="shared" ca="1" si="5"/>
        <v>2</v>
      </c>
      <c r="U13" s="61">
        <f t="shared" ca="1" si="4"/>
        <v>2</v>
      </c>
      <c r="V13" s="11" t="s">
        <v>563</v>
      </c>
      <c r="W13" s="11" t="s">
        <v>25</v>
      </c>
      <c r="X13" s="3"/>
    </row>
    <row r="14" spans="1:30" ht="30" hidden="1" customHeight="1">
      <c r="A14" s="4"/>
      <c r="B14" s="3">
        <v>1</v>
      </c>
      <c r="C14" s="11" t="s">
        <v>16</v>
      </c>
      <c r="D14" s="11" t="s">
        <v>18</v>
      </c>
      <c r="E14" s="4">
        <v>5</v>
      </c>
      <c r="F14" s="11" t="s">
        <v>19</v>
      </c>
      <c r="G14" s="17" t="s">
        <v>518</v>
      </c>
      <c r="H14" s="3" t="s">
        <v>506</v>
      </c>
      <c r="I14" s="5">
        <v>28325</v>
      </c>
      <c r="J14" s="1">
        <v>34639</v>
      </c>
      <c r="K14" s="60">
        <f t="shared" ca="1" si="0"/>
        <v>30</v>
      </c>
      <c r="L14" s="14">
        <v>15</v>
      </c>
      <c r="M14" s="14" t="s">
        <v>634</v>
      </c>
      <c r="N14" s="14">
        <f t="shared" si="1"/>
        <v>30</v>
      </c>
      <c r="O14" s="14">
        <f t="shared" si="2"/>
        <v>40</v>
      </c>
      <c r="P14" s="1">
        <f t="shared" si="3"/>
        <v>49239</v>
      </c>
      <c r="Q14" s="1"/>
      <c r="R14" s="3"/>
      <c r="S14" s="3"/>
      <c r="T14" s="62">
        <f t="shared" ca="1" si="5"/>
        <v>2</v>
      </c>
      <c r="U14" s="61">
        <f t="shared" ca="1" si="4"/>
        <v>2</v>
      </c>
      <c r="V14" s="11" t="s">
        <v>563</v>
      </c>
      <c r="W14" s="11" t="s">
        <v>25</v>
      </c>
      <c r="X14" s="3"/>
    </row>
    <row r="15" spans="1:30" ht="30" hidden="1" customHeight="1">
      <c r="A15" s="4"/>
      <c r="B15" s="3">
        <v>1</v>
      </c>
      <c r="C15" s="11" t="s">
        <v>16</v>
      </c>
      <c r="D15" s="11" t="s">
        <v>18</v>
      </c>
      <c r="E15" s="4">
        <v>6</v>
      </c>
      <c r="F15" s="11" t="s">
        <v>19</v>
      </c>
      <c r="G15" s="17" t="s">
        <v>518</v>
      </c>
      <c r="H15" s="3" t="s">
        <v>506</v>
      </c>
      <c r="I15" s="5">
        <v>28325</v>
      </c>
      <c r="J15" s="1">
        <v>34639</v>
      </c>
      <c r="K15" s="60">
        <f t="shared" ca="1" si="0"/>
        <v>30</v>
      </c>
      <c r="L15" s="14">
        <v>15</v>
      </c>
      <c r="M15" s="14" t="s">
        <v>634</v>
      </c>
      <c r="N15" s="14">
        <f t="shared" si="1"/>
        <v>30</v>
      </c>
      <c r="O15" s="14">
        <f t="shared" si="2"/>
        <v>40</v>
      </c>
      <c r="P15" s="1">
        <f t="shared" si="3"/>
        <v>49239</v>
      </c>
      <c r="Q15" s="1"/>
      <c r="R15" s="3"/>
      <c r="S15" s="3"/>
      <c r="T15" s="62">
        <f t="shared" ca="1" si="5"/>
        <v>2</v>
      </c>
      <c r="U15" s="61">
        <f t="shared" ca="1" si="4"/>
        <v>2</v>
      </c>
      <c r="V15" s="11" t="s">
        <v>563</v>
      </c>
      <c r="W15" s="11" t="s">
        <v>25</v>
      </c>
      <c r="X15" s="3"/>
    </row>
    <row r="16" spans="1:30" ht="30" hidden="1" customHeight="1">
      <c r="A16" s="4"/>
      <c r="B16" s="3">
        <v>1</v>
      </c>
      <c r="C16" s="11" t="s">
        <v>16</v>
      </c>
      <c r="D16" s="11" t="s">
        <v>18</v>
      </c>
      <c r="E16" s="4">
        <v>7</v>
      </c>
      <c r="F16" s="11" t="s">
        <v>19</v>
      </c>
      <c r="G16" s="17" t="s">
        <v>518</v>
      </c>
      <c r="H16" s="3" t="s">
        <v>506</v>
      </c>
      <c r="I16" s="5">
        <v>28325</v>
      </c>
      <c r="J16" s="1">
        <v>34639</v>
      </c>
      <c r="K16" s="60">
        <f t="shared" ca="1" si="0"/>
        <v>30</v>
      </c>
      <c r="L16" s="14">
        <v>15</v>
      </c>
      <c r="M16" s="14" t="s">
        <v>634</v>
      </c>
      <c r="N16" s="14">
        <f t="shared" si="1"/>
        <v>30</v>
      </c>
      <c r="O16" s="14">
        <f t="shared" si="2"/>
        <v>40</v>
      </c>
      <c r="P16" s="1">
        <f t="shared" si="3"/>
        <v>49239</v>
      </c>
      <c r="Q16" s="1"/>
      <c r="R16" s="3"/>
      <c r="S16" s="3"/>
      <c r="T16" s="62">
        <f t="shared" ca="1" si="5"/>
        <v>2</v>
      </c>
      <c r="U16" s="61">
        <f t="shared" ca="1" si="4"/>
        <v>2</v>
      </c>
      <c r="V16" s="11" t="s">
        <v>563</v>
      </c>
      <c r="W16" s="11" t="s">
        <v>25</v>
      </c>
      <c r="X16" s="3"/>
    </row>
    <row r="17" spans="1:24" ht="30" hidden="1" customHeight="1">
      <c r="A17" s="4"/>
      <c r="B17" s="3">
        <v>1</v>
      </c>
      <c r="C17" s="11" t="s">
        <v>16</v>
      </c>
      <c r="D17" s="11" t="s">
        <v>18</v>
      </c>
      <c r="E17" s="4">
        <v>8</v>
      </c>
      <c r="F17" s="11" t="s">
        <v>19</v>
      </c>
      <c r="G17" s="17" t="s">
        <v>518</v>
      </c>
      <c r="H17" s="3" t="s">
        <v>506</v>
      </c>
      <c r="I17" s="5">
        <v>28325</v>
      </c>
      <c r="J17" s="1">
        <v>34639</v>
      </c>
      <c r="K17" s="60">
        <f t="shared" ca="1" si="0"/>
        <v>30</v>
      </c>
      <c r="L17" s="14">
        <v>15</v>
      </c>
      <c r="M17" s="14" t="s">
        <v>634</v>
      </c>
      <c r="N17" s="14">
        <f t="shared" si="1"/>
        <v>30</v>
      </c>
      <c r="O17" s="14">
        <f t="shared" si="2"/>
        <v>40</v>
      </c>
      <c r="P17" s="1">
        <f t="shared" si="3"/>
        <v>49239</v>
      </c>
      <c r="Q17" s="1"/>
      <c r="R17" s="3"/>
      <c r="S17" s="3"/>
      <c r="T17" s="62">
        <f t="shared" ca="1" si="5"/>
        <v>2</v>
      </c>
      <c r="U17" s="61">
        <f t="shared" ca="1" si="4"/>
        <v>2</v>
      </c>
      <c r="V17" s="11" t="s">
        <v>563</v>
      </c>
      <c r="W17" s="11" t="s">
        <v>25</v>
      </c>
      <c r="X17" s="3"/>
    </row>
    <row r="18" spans="1:24" ht="30" hidden="1" customHeight="1">
      <c r="A18" s="4"/>
      <c r="B18" s="3">
        <v>1</v>
      </c>
      <c r="C18" s="11" t="s">
        <v>16</v>
      </c>
      <c r="D18" s="11" t="s">
        <v>18</v>
      </c>
      <c r="E18" s="4">
        <v>9</v>
      </c>
      <c r="F18" s="11" t="s">
        <v>19</v>
      </c>
      <c r="G18" s="17" t="s">
        <v>518</v>
      </c>
      <c r="H18" s="3" t="s">
        <v>506</v>
      </c>
      <c r="I18" s="5">
        <v>28325</v>
      </c>
      <c r="J18" s="1">
        <v>34639</v>
      </c>
      <c r="K18" s="60">
        <f t="shared" ca="1" si="0"/>
        <v>30</v>
      </c>
      <c r="L18" s="14">
        <v>15</v>
      </c>
      <c r="M18" s="14" t="s">
        <v>634</v>
      </c>
      <c r="N18" s="14">
        <f t="shared" si="1"/>
        <v>30</v>
      </c>
      <c r="O18" s="14">
        <f t="shared" si="2"/>
        <v>40</v>
      </c>
      <c r="P18" s="1">
        <f t="shared" si="3"/>
        <v>49239</v>
      </c>
      <c r="Q18" s="1"/>
      <c r="R18" s="3"/>
      <c r="S18" s="3"/>
      <c r="T18" s="62">
        <f t="shared" ca="1" si="5"/>
        <v>2</v>
      </c>
      <c r="U18" s="61">
        <f t="shared" ca="1" si="4"/>
        <v>2</v>
      </c>
      <c r="V18" s="11" t="s">
        <v>563</v>
      </c>
      <c r="W18" s="11" t="s">
        <v>25</v>
      </c>
      <c r="X18" s="3"/>
    </row>
    <row r="19" spans="1:24" ht="30" hidden="1" customHeight="1">
      <c r="A19" s="4"/>
      <c r="B19" s="3">
        <v>1</v>
      </c>
      <c r="C19" s="11" t="s">
        <v>16</v>
      </c>
      <c r="D19" s="11" t="s">
        <v>18</v>
      </c>
      <c r="E19" s="4">
        <v>10</v>
      </c>
      <c r="F19" s="11" t="s">
        <v>19</v>
      </c>
      <c r="G19" s="17" t="s">
        <v>518</v>
      </c>
      <c r="H19" s="3" t="s">
        <v>506</v>
      </c>
      <c r="I19" s="5">
        <v>28325</v>
      </c>
      <c r="J19" s="1">
        <v>34639</v>
      </c>
      <c r="K19" s="60">
        <f t="shared" ca="1" si="0"/>
        <v>30</v>
      </c>
      <c r="L19" s="14">
        <v>15</v>
      </c>
      <c r="M19" s="14" t="s">
        <v>634</v>
      </c>
      <c r="N19" s="14">
        <f t="shared" si="1"/>
        <v>30</v>
      </c>
      <c r="O19" s="14">
        <f t="shared" si="2"/>
        <v>40</v>
      </c>
      <c r="P19" s="1">
        <f t="shared" si="3"/>
        <v>49239</v>
      </c>
      <c r="Q19" s="1"/>
      <c r="R19" s="3"/>
      <c r="S19" s="3"/>
      <c r="T19" s="62">
        <f t="shared" ca="1" si="5"/>
        <v>2</v>
      </c>
      <c r="U19" s="61">
        <f t="shared" ca="1" si="4"/>
        <v>2</v>
      </c>
      <c r="V19" s="11" t="s">
        <v>563</v>
      </c>
      <c r="W19" s="11" t="s">
        <v>25</v>
      </c>
      <c r="X19" s="3"/>
    </row>
    <row r="20" spans="1:24" ht="30" hidden="1" customHeight="1">
      <c r="A20" s="4"/>
      <c r="B20" s="3">
        <v>1</v>
      </c>
      <c r="C20" s="11" t="s">
        <v>16</v>
      </c>
      <c r="D20" s="11" t="s">
        <v>18</v>
      </c>
      <c r="E20" s="4">
        <v>11</v>
      </c>
      <c r="F20" s="11" t="s">
        <v>19</v>
      </c>
      <c r="G20" s="17" t="s">
        <v>518</v>
      </c>
      <c r="H20" s="3" t="s">
        <v>506</v>
      </c>
      <c r="I20" s="5">
        <v>28325</v>
      </c>
      <c r="J20" s="1">
        <v>34639</v>
      </c>
      <c r="K20" s="60">
        <f t="shared" ca="1" si="0"/>
        <v>30</v>
      </c>
      <c r="L20" s="14">
        <v>15</v>
      </c>
      <c r="M20" s="14" t="s">
        <v>634</v>
      </c>
      <c r="N20" s="14">
        <f t="shared" si="1"/>
        <v>30</v>
      </c>
      <c r="O20" s="14">
        <f t="shared" si="2"/>
        <v>40</v>
      </c>
      <c r="P20" s="1">
        <f t="shared" si="3"/>
        <v>49239</v>
      </c>
      <c r="Q20" s="1"/>
      <c r="R20" s="3"/>
      <c r="S20" s="3"/>
      <c r="T20" s="62">
        <f t="shared" ca="1" si="5"/>
        <v>2</v>
      </c>
      <c r="U20" s="61">
        <f t="shared" ca="1" si="4"/>
        <v>2</v>
      </c>
      <c r="V20" s="11" t="s">
        <v>563</v>
      </c>
      <c r="W20" s="11" t="s">
        <v>25</v>
      </c>
      <c r="X20" s="3"/>
    </row>
    <row r="21" spans="1:24" ht="30" hidden="1" customHeight="1">
      <c r="A21" s="4"/>
      <c r="B21" s="3">
        <v>1</v>
      </c>
      <c r="C21" s="11" t="s">
        <v>16</v>
      </c>
      <c r="D21" s="11" t="s">
        <v>18</v>
      </c>
      <c r="E21" s="4">
        <v>12</v>
      </c>
      <c r="F21" s="11" t="s">
        <v>19</v>
      </c>
      <c r="G21" s="17" t="s">
        <v>518</v>
      </c>
      <c r="H21" s="3" t="s">
        <v>506</v>
      </c>
      <c r="I21" s="5">
        <v>28325</v>
      </c>
      <c r="J21" s="1">
        <v>34639</v>
      </c>
      <c r="K21" s="60">
        <f t="shared" ca="1" si="0"/>
        <v>30</v>
      </c>
      <c r="L21" s="14">
        <v>15</v>
      </c>
      <c r="M21" s="14" t="s">
        <v>634</v>
      </c>
      <c r="N21" s="14">
        <f t="shared" si="1"/>
        <v>30</v>
      </c>
      <c r="O21" s="14">
        <f t="shared" si="2"/>
        <v>40</v>
      </c>
      <c r="P21" s="1">
        <f t="shared" si="3"/>
        <v>49239</v>
      </c>
      <c r="Q21" s="1"/>
      <c r="R21" s="3"/>
      <c r="S21" s="3"/>
      <c r="T21" s="62">
        <f t="shared" ca="1" si="5"/>
        <v>2</v>
      </c>
      <c r="U21" s="61">
        <f t="shared" ca="1" si="4"/>
        <v>2</v>
      </c>
      <c r="V21" s="11" t="s">
        <v>563</v>
      </c>
      <c r="W21" s="11" t="s">
        <v>25</v>
      </c>
      <c r="X21" s="3"/>
    </row>
    <row r="22" spans="1:24" ht="30" hidden="1" customHeight="1">
      <c r="A22" s="4"/>
      <c r="B22" s="3">
        <v>1</v>
      </c>
      <c r="C22" s="11" t="s">
        <v>16</v>
      </c>
      <c r="D22" s="11" t="s">
        <v>18</v>
      </c>
      <c r="E22" s="4">
        <v>13</v>
      </c>
      <c r="F22" s="11" t="s">
        <v>19</v>
      </c>
      <c r="G22" s="17" t="s">
        <v>518</v>
      </c>
      <c r="H22" s="3" t="s">
        <v>506</v>
      </c>
      <c r="I22" s="5">
        <v>28325</v>
      </c>
      <c r="J22" s="1">
        <v>34639</v>
      </c>
      <c r="K22" s="60">
        <f t="shared" ca="1" si="0"/>
        <v>30</v>
      </c>
      <c r="L22" s="14">
        <v>15</v>
      </c>
      <c r="M22" s="14" t="s">
        <v>634</v>
      </c>
      <c r="N22" s="14">
        <f t="shared" si="1"/>
        <v>30</v>
      </c>
      <c r="O22" s="14">
        <f t="shared" si="2"/>
        <v>40</v>
      </c>
      <c r="P22" s="1">
        <f t="shared" si="3"/>
        <v>49239</v>
      </c>
      <c r="Q22" s="1"/>
      <c r="R22" s="3"/>
      <c r="S22" s="3"/>
      <c r="T22" s="62">
        <f t="shared" ca="1" si="5"/>
        <v>2</v>
      </c>
      <c r="U22" s="61">
        <f t="shared" ca="1" si="4"/>
        <v>2</v>
      </c>
      <c r="V22" s="11" t="s">
        <v>563</v>
      </c>
      <c r="W22" s="11" t="s">
        <v>25</v>
      </c>
      <c r="X22" s="3"/>
    </row>
    <row r="23" spans="1:24" ht="30" hidden="1" customHeight="1">
      <c r="A23" s="4"/>
      <c r="B23" s="3">
        <v>1</v>
      </c>
      <c r="C23" s="11" t="s">
        <v>16</v>
      </c>
      <c r="D23" s="11" t="s">
        <v>18</v>
      </c>
      <c r="E23" s="4">
        <v>14</v>
      </c>
      <c r="F23" s="11" t="s">
        <v>19</v>
      </c>
      <c r="G23" s="17" t="s">
        <v>518</v>
      </c>
      <c r="H23" s="3" t="s">
        <v>506</v>
      </c>
      <c r="I23" s="5">
        <v>28325</v>
      </c>
      <c r="J23" s="1">
        <v>34639</v>
      </c>
      <c r="K23" s="60">
        <f t="shared" ca="1" si="0"/>
        <v>30</v>
      </c>
      <c r="L23" s="14">
        <v>15</v>
      </c>
      <c r="M23" s="14" t="s">
        <v>634</v>
      </c>
      <c r="N23" s="14">
        <f t="shared" si="1"/>
        <v>30</v>
      </c>
      <c r="O23" s="14">
        <f t="shared" si="2"/>
        <v>40</v>
      </c>
      <c r="P23" s="1">
        <f t="shared" si="3"/>
        <v>49239</v>
      </c>
      <c r="Q23" s="1"/>
      <c r="R23" s="3"/>
      <c r="S23" s="3"/>
      <c r="T23" s="62">
        <f t="shared" ca="1" si="5"/>
        <v>2</v>
      </c>
      <c r="U23" s="61">
        <f t="shared" ca="1" si="4"/>
        <v>2</v>
      </c>
      <c r="V23" s="11" t="s">
        <v>563</v>
      </c>
      <c r="W23" s="11" t="s">
        <v>25</v>
      </c>
      <c r="X23" s="3"/>
    </row>
    <row r="24" spans="1:24" ht="30" hidden="1" customHeight="1">
      <c r="A24" s="4"/>
      <c r="B24" s="3">
        <v>1</v>
      </c>
      <c r="C24" s="11" t="s">
        <v>16</v>
      </c>
      <c r="D24" s="11" t="s">
        <v>18</v>
      </c>
      <c r="E24" s="4">
        <v>15</v>
      </c>
      <c r="F24" s="11" t="s">
        <v>19</v>
      </c>
      <c r="G24" s="17" t="s">
        <v>518</v>
      </c>
      <c r="H24" s="3" t="s">
        <v>506</v>
      </c>
      <c r="I24" s="5">
        <v>28325</v>
      </c>
      <c r="J24" s="1">
        <v>34639</v>
      </c>
      <c r="K24" s="60">
        <f t="shared" ca="1" si="0"/>
        <v>30</v>
      </c>
      <c r="L24" s="14">
        <v>15</v>
      </c>
      <c r="M24" s="14" t="s">
        <v>634</v>
      </c>
      <c r="N24" s="14">
        <f t="shared" si="1"/>
        <v>30</v>
      </c>
      <c r="O24" s="14">
        <f t="shared" si="2"/>
        <v>40</v>
      </c>
      <c r="P24" s="1">
        <f t="shared" si="3"/>
        <v>49239</v>
      </c>
      <c r="Q24" s="1"/>
      <c r="R24" s="3"/>
      <c r="S24" s="3"/>
      <c r="T24" s="62">
        <f t="shared" ca="1" si="5"/>
        <v>2</v>
      </c>
      <c r="U24" s="61">
        <f t="shared" ca="1" si="4"/>
        <v>2</v>
      </c>
      <c r="V24" s="11" t="s">
        <v>563</v>
      </c>
      <c r="W24" s="11" t="s">
        <v>25</v>
      </c>
      <c r="X24" s="3"/>
    </row>
    <row r="25" spans="1:24" ht="30" hidden="1" customHeight="1">
      <c r="A25" s="4"/>
      <c r="B25" s="3">
        <v>1</v>
      </c>
      <c r="C25" s="11" t="s">
        <v>16</v>
      </c>
      <c r="D25" s="11" t="s">
        <v>18</v>
      </c>
      <c r="E25" s="4">
        <v>16</v>
      </c>
      <c r="F25" s="11" t="s">
        <v>19</v>
      </c>
      <c r="G25" s="17" t="s">
        <v>518</v>
      </c>
      <c r="H25" s="3" t="s">
        <v>506</v>
      </c>
      <c r="I25" s="5">
        <v>28325</v>
      </c>
      <c r="J25" s="1">
        <v>34639</v>
      </c>
      <c r="K25" s="60">
        <f t="shared" ca="1" si="0"/>
        <v>30</v>
      </c>
      <c r="L25" s="14">
        <v>15</v>
      </c>
      <c r="M25" s="14" t="s">
        <v>634</v>
      </c>
      <c r="N25" s="14">
        <f t="shared" si="1"/>
        <v>30</v>
      </c>
      <c r="O25" s="14">
        <f t="shared" si="2"/>
        <v>40</v>
      </c>
      <c r="P25" s="1">
        <f t="shared" si="3"/>
        <v>49239</v>
      </c>
      <c r="Q25" s="1"/>
      <c r="R25" s="3"/>
      <c r="S25" s="3"/>
      <c r="T25" s="62">
        <f t="shared" ca="1" si="5"/>
        <v>2</v>
      </c>
      <c r="U25" s="61">
        <f t="shared" ca="1" si="4"/>
        <v>2</v>
      </c>
      <c r="V25" s="11" t="s">
        <v>563</v>
      </c>
      <c r="W25" s="11" t="s">
        <v>25</v>
      </c>
      <c r="X25" s="3"/>
    </row>
    <row r="26" spans="1:24" ht="30" hidden="1" customHeight="1">
      <c r="A26" s="4"/>
      <c r="B26" s="3">
        <v>1</v>
      </c>
      <c r="C26" s="11" t="s">
        <v>16</v>
      </c>
      <c r="D26" s="11" t="s">
        <v>18</v>
      </c>
      <c r="E26" s="4">
        <v>26</v>
      </c>
      <c r="F26" s="11" t="s">
        <v>23</v>
      </c>
      <c r="G26" s="17" t="s">
        <v>518</v>
      </c>
      <c r="H26" s="3" t="s">
        <v>506</v>
      </c>
      <c r="I26" s="5">
        <v>37698</v>
      </c>
      <c r="J26" s="1">
        <v>34639</v>
      </c>
      <c r="K26" s="60">
        <f t="shared" ca="1" si="0"/>
        <v>30</v>
      </c>
      <c r="L26" s="14">
        <v>15</v>
      </c>
      <c r="M26" s="14" t="s">
        <v>634</v>
      </c>
      <c r="N26" s="14">
        <f t="shared" si="1"/>
        <v>30</v>
      </c>
      <c r="O26" s="14">
        <f t="shared" si="2"/>
        <v>40</v>
      </c>
      <c r="P26" s="1">
        <f t="shared" si="3"/>
        <v>49239</v>
      </c>
      <c r="Q26" s="1"/>
      <c r="R26" s="3"/>
      <c r="S26" s="3"/>
      <c r="T26" s="62">
        <f t="shared" ca="1" si="5"/>
        <v>2</v>
      </c>
      <c r="U26" s="61">
        <f t="shared" ca="1" si="4"/>
        <v>2</v>
      </c>
      <c r="V26" s="11" t="s">
        <v>563</v>
      </c>
      <c r="W26" s="11" t="s">
        <v>25</v>
      </c>
      <c r="X26" s="3"/>
    </row>
    <row r="27" spans="1:24" ht="30" hidden="1" customHeight="1">
      <c r="A27" s="4"/>
      <c r="B27" s="3">
        <v>1</v>
      </c>
      <c r="C27" s="11" t="s">
        <v>16</v>
      </c>
      <c r="D27" s="11" t="s">
        <v>18</v>
      </c>
      <c r="E27" s="4">
        <v>27</v>
      </c>
      <c r="F27" s="11" t="s">
        <v>23</v>
      </c>
      <c r="G27" s="17" t="s">
        <v>518</v>
      </c>
      <c r="H27" s="3" t="s">
        <v>506</v>
      </c>
      <c r="I27" s="5">
        <v>37698</v>
      </c>
      <c r="J27" s="1">
        <v>34639</v>
      </c>
      <c r="K27" s="60">
        <f t="shared" ca="1" si="0"/>
        <v>30</v>
      </c>
      <c r="L27" s="14">
        <v>15</v>
      </c>
      <c r="M27" s="14" t="s">
        <v>634</v>
      </c>
      <c r="N27" s="14">
        <f t="shared" si="1"/>
        <v>30</v>
      </c>
      <c r="O27" s="14">
        <f t="shared" si="2"/>
        <v>40</v>
      </c>
      <c r="P27" s="1">
        <f t="shared" si="3"/>
        <v>49239</v>
      </c>
      <c r="Q27" s="1"/>
      <c r="R27" s="3"/>
      <c r="S27" s="3"/>
      <c r="T27" s="62">
        <f t="shared" ca="1" si="5"/>
        <v>2</v>
      </c>
      <c r="U27" s="61">
        <f t="shared" ca="1" si="4"/>
        <v>2</v>
      </c>
      <c r="V27" s="11" t="s">
        <v>563</v>
      </c>
      <c r="W27" s="11" t="s">
        <v>25</v>
      </c>
      <c r="X27" s="3"/>
    </row>
    <row r="28" spans="1:24" ht="30" hidden="1" customHeight="1">
      <c r="A28" s="4"/>
      <c r="B28" s="3">
        <v>1</v>
      </c>
      <c r="C28" s="11" t="s">
        <v>16</v>
      </c>
      <c r="D28" s="11" t="s">
        <v>18</v>
      </c>
      <c r="E28" s="4">
        <v>28</v>
      </c>
      <c r="F28" s="11" t="s">
        <v>23</v>
      </c>
      <c r="G28" s="17" t="s">
        <v>518</v>
      </c>
      <c r="H28" s="3" t="s">
        <v>506</v>
      </c>
      <c r="I28" s="5">
        <v>37698</v>
      </c>
      <c r="J28" s="1">
        <v>34639</v>
      </c>
      <c r="K28" s="60">
        <f t="shared" ca="1" si="0"/>
        <v>30</v>
      </c>
      <c r="L28" s="14">
        <v>15</v>
      </c>
      <c r="M28" s="14" t="s">
        <v>634</v>
      </c>
      <c r="N28" s="14">
        <f t="shared" si="1"/>
        <v>30</v>
      </c>
      <c r="O28" s="14">
        <f t="shared" si="2"/>
        <v>40</v>
      </c>
      <c r="P28" s="1">
        <f t="shared" si="3"/>
        <v>49239</v>
      </c>
      <c r="Q28" s="1"/>
      <c r="R28" s="3"/>
      <c r="S28" s="3"/>
      <c r="T28" s="62">
        <f t="shared" ca="1" si="5"/>
        <v>2</v>
      </c>
      <c r="U28" s="61">
        <f t="shared" ca="1" si="4"/>
        <v>2</v>
      </c>
      <c r="V28" s="11" t="s">
        <v>563</v>
      </c>
      <c r="W28" s="11" t="s">
        <v>25</v>
      </c>
      <c r="X28" s="3"/>
    </row>
    <row r="29" spans="1:24" ht="30" hidden="1" customHeight="1">
      <c r="A29" s="4"/>
      <c r="B29" s="3">
        <v>1</v>
      </c>
      <c r="C29" s="11" t="s">
        <v>16</v>
      </c>
      <c r="D29" s="11" t="s">
        <v>18</v>
      </c>
      <c r="E29" s="4">
        <v>29</v>
      </c>
      <c r="F29" s="11" t="s">
        <v>23</v>
      </c>
      <c r="G29" s="17" t="s">
        <v>518</v>
      </c>
      <c r="H29" s="3" t="s">
        <v>506</v>
      </c>
      <c r="I29" s="5">
        <v>37698</v>
      </c>
      <c r="J29" s="1">
        <v>34639</v>
      </c>
      <c r="K29" s="60">
        <f t="shared" ca="1" si="0"/>
        <v>30</v>
      </c>
      <c r="L29" s="14">
        <v>15</v>
      </c>
      <c r="M29" s="14" t="s">
        <v>634</v>
      </c>
      <c r="N29" s="14">
        <f t="shared" si="1"/>
        <v>30</v>
      </c>
      <c r="O29" s="14">
        <f t="shared" si="2"/>
        <v>40</v>
      </c>
      <c r="P29" s="1">
        <f t="shared" si="3"/>
        <v>49239</v>
      </c>
      <c r="Q29" s="1"/>
      <c r="R29" s="3"/>
      <c r="S29" s="3"/>
      <c r="T29" s="62">
        <f t="shared" ca="1" si="5"/>
        <v>2</v>
      </c>
      <c r="U29" s="61">
        <f t="shared" ca="1" si="4"/>
        <v>2</v>
      </c>
      <c r="V29" s="11" t="s">
        <v>563</v>
      </c>
      <c r="W29" s="11" t="s">
        <v>25</v>
      </c>
      <c r="X29" s="3"/>
    </row>
    <row r="30" spans="1:24" ht="30" hidden="1" customHeight="1">
      <c r="A30" s="4"/>
      <c r="B30" s="3">
        <v>1</v>
      </c>
      <c r="C30" s="11" t="s">
        <v>16</v>
      </c>
      <c r="D30" s="11" t="s">
        <v>18</v>
      </c>
      <c r="E30" s="4">
        <v>30</v>
      </c>
      <c r="F30" s="11" t="s">
        <v>23</v>
      </c>
      <c r="G30" s="17" t="s">
        <v>518</v>
      </c>
      <c r="H30" s="3" t="s">
        <v>506</v>
      </c>
      <c r="I30" s="5">
        <v>37698</v>
      </c>
      <c r="J30" s="1">
        <v>34639</v>
      </c>
      <c r="K30" s="60">
        <f t="shared" ca="1" si="0"/>
        <v>30</v>
      </c>
      <c r="L30" s="14">
        <v>15</v>
      </c>
      <c r="M30" s="14" t="s">
        <v>634</v>
      </c>
      <c r="N30" s="14">
        <f t="shared" si="1"/>
        <v>30</v>
      </c>
      <c r="O30" s="14">
        <f t="shared" si="2"/>
        <v>40</v>
      </c>
      <c r="P30" s="1">
        <f t="shared" si="3"/>
        <v>49239</v>
      </c>
      <c r="Q30" s="1"/>
      <c r="R30" s="3"/>
      <c r="S30" s="3"/>
      <c r="T30" s="62">
        <f t="shared" ca="1" si="5"/>
        <v>2</v>
      </c>
      <c r="U30" s="61">
        <f t="shared" ca="1" si="4"/>
        <v>2</v>
      </c>
      <c r="V30" s="11" t="s">
        <v>563</v>
      </c>
      <c r="W30" s="11" t="s">
        <v>25</v>
      </c>
      <c r="X30" s="3"/>
    </row>
    <row r="31" spans="1:24" ht="30" hidden="1" customHeight="1">
      <c r="A31" s="4"/>
      <c r="B31" s="3">
        <v>1</v>
      </c>
      <c r="C31" s="11" t="s">
        <v>16</v>
      </c>
      <c r="D31" s="11" t="s">
        <v>18</v>
      </c>
      <c r="E31" s="4">
        <v>31</v>
      </c>
      <c r="F31" s="11" t="s">
        <v>23</v>
      </c>
      <c r="G31" s="17" t="s">
        <v>518</v>
      </c>
      <c r="H31" s="3" t="s">
        <v>506</v>
      </c>
      <c r="I31" s="5">
        <v>37698</v>
      </c>
      <c r="J31" s="1">
        <v>34639</v>
      </c>
      <c r="K31" s="60">
        <f t="shared" ca="1" si="0"/>
        <v>30</v>
      </c>
      <c r="L31" s="14">
        <v>15</v>
      </c>
      <c r="M31" s="14" t="s">
        <v>634</v>
      </c>
      <c r="N31" s="14">
        <f t="shared" si="1"/>
        <v>30</v>
      </c>
      <c r="O31" s="14">
        <f t="shared" si="2"/>
        <v>40</v>
      </c>
      <c r="P31" s="1">
        <f t="shared" si="3"/>
        <v>49239</v>
      </c>
      <c r="Q31" s="1"/>
      <c r="R31" s="3"/>
      <c r="S31" s="3"/>
      <c r="T31" s="62">
        <f t="shared" ca="1" si="5"/>
        <v>2</v>
      </c>
      <c r="U31" s="61">
        <f t="shared" ca="1" si="4"/>
        <v>2</v>
      </c>
      <c r="V31" s="11" t="s">
        <v>563</v>
      </c>
      <c r="W31" s="11" t="s">
        <v>25</v>
      </c>
      <c r="X31" s="3"/>
    </row>
    <row r="32" spans="1:24" ht="30" hidden="1" customHeight="1">
      <c r="A32" s="4"/>
      <c r="B32" s="3">
        <v>1</v>
      </c>
      <c r="C32" s="11" t="s">
        <v>16</v>
      </c>
      <c r="D32" s="11" t="s">
        <v>18</v>
      </c>
      <c r="E32" s="4">
        <v>32</v>
      </c>
      <c r="F32" s="11" t="s">
        <v>23</v>
      </c>
      <c r="G32" s="17" t="s">
        <v>518</v>
      </c>
      <c r="H32" s="3" t="s">
        <v>506</v>
      </c>
      <c r="I32" s="5">
        <v>37698</v>
      </c>
      <c r="J32" s="1">
        <v>34639</v>
      </c>
      <c r="K32" s="60">
        <f t="shared" ca="1" si="0"/>
        <v>30</v>
      </c>
      <c r="L32" s="14">
        <v>15</v>
      </c>
      <c r="M32" s="14" t="s">
        <v>634</v>
      </c>
      <c r="N32" s="14">
        <f t="shared" si="1"/>
        <v>30</v>
      </c>
      <c r="O32" s="14">
        <f t="shared" si="2"/>
        <v>40</v>
      </c>
      <c r="P32" s="1">
        <f t="shared" si="3"/>
        <v>49239</v>
      </c>
      <c r="Q32" s="1"/>
      <c r="R32" s="3"/>
      <c r="S32" s="3"/>
      <c r="T32" s="62">
        <f t="shared" ca="1" si="5"/>
        <v>2</v>
      </c>
      <c r="U32" s="61">
        <f t="shared" ca="1" si="4"/>
        <v>2</v>
      </c>
      <c r="V32" s="11" t="s">
        <v>563</v>
      </c>
      <c r="W32" s="11" t="s">
        <v>25</v>
      </c>
      <c r="X32" s="3"/>
    </row>
    <row r="33" spans="1:24" ht="30" hidden="1" customHeight="1">
      <c r="A33" s="4"/>
      <c r="B33" s="3">
        <v>1</v>
      </c>
      <c r="C33" s="11" t="s">
        <v>16</v>
      </c>
      <c r="D33" s="11" t="s">
        <v>18</v>
      </c>
      <c r="E33" s="4">
        <v>33</v>
      </c>
      <c r="F33" s="11" t="s">
        <v>23</v>
      </c>
      <c r="G33" s="17" t="s">
        <v>518</v>
      </c>
      <c r="H33" s="3" t="s">
        <v>506</v>
      </c>
      <c r="I33" s="5">
        <v>37698</v>
      </c>
      <c r="J33" s="1">
        <v>34639</v>
      </c>
      <c r="K33" s="60">
        <f t="shared" ca="1" si="0"/>
        <v>30</v>
      </c>
      <c r="L33" s="14">
        <v>15</v>
      </c>
      <c r="M33" s="14" t="s">
        <v>634</v>
      </c>
      <c r="N33" s="14">
        <f t="shared" si="1"/>
        <v>30</v>
      </c>
      <c r="O33" s="14">
        <f t="shared" si="2"/>
        <v>40</v>
      </c>
      <c r="P33" s="1">
        <f t="shared" si="3"/>
        <v>49239</v>
      </c>
      <c r="Q33" s="1"/>
      <c r="R33" s="3"/>
      <c r="S33" s="3"/>
      <c r="T33" s="62">
        <f t="shared" ca="1" si="5"/>
        <v>2</v>
      </c>
      <c r="U33" s="61">
        <f t="shared" ca="1" si="4"/>
        <v>2</v>
      </c>
      <c r="V33" s="11" t="s">
        <v>563</v>
      </c>
      <c r="W33" s="11" t="s">
        <v>25</v>
      </c>
      <c r="X33" s="3"/>
    </row>
    <row r="34" spans="1:24" ht="30" hidden="1" customHeight="1">
      <c r="A34" s="4"/>
      <c r="B34" s="3">
        <v>1</v>
      </c>
      <c r="C34" s="11" t="s">
        <v>16</v>
      </c>
      <c r="D34" s="11" t="s">
        <v>18</v>
      </c>
      <c r="E34" s="4">
        <v>19</v>
      </c>
      <c r="F34" s="11" t="s">
        <v>19</v>
      </c>
      <c r="G34" s="17" t="s">
        <v>518</v>
      </c>
      <c r="H34" s="3" t="s">
        <v>506</v>
      </c>
      <c r="I34" s="5">
        <v>28325</v>
      </c>
      <c r="J34" s="1">
        <v>34639</v>
      </c>
      <c r="K34" s="60">
        <f t="shared" ca="1" si="0"/>
        <v>30</v>
      </c>
      <c r="L34" s="14">
        <v>15</v>
      </c>
      <c r="M34" s="14" t="s">
        <v>634</v>
      </c>
      <c r="N34" s="14">
        <f t="shared" si="1"/>
        <v>30</v>
      </c>
      <c r="O34" s="14">
        <f t="shared" si="2"/>
        <v>40</v>
      </c>
      <c r="P34" s="1">
        <f t="shared" si="3"/>
        <v>49239</v>
      </c>
      <c r="Q34" s="1"/>
      <c r="R34" s="3"/>
      <c r="S34" s="3"/>
      <c r="T34" s="62">
        <f t="shared" ca="1" si="5"/>
        <v>2</v>
      </c>
      <c r="U34" s="61">
        <f t="shared" ca="1" si="4"/>
        <v>2</v>
      </c>
      <c r="V34" s="11" t="s">
        <v>563</v>
      </c>
      <c r="W34" s="11" t="s">
        <v>26</v>
      </c>
      <c r="X34" s="3"/>
    </row>
    <row r="35" spans="1:24" ht="30" hidden="1" customHeight="1">
      <c r="A35" s="4"/>
      <c r="B35" s="3">
        <v>1</v>
      </c>
      <c r="C35" s="11" t="s">
        <v>16</v>
      </c>
      <c r="D35" s="11" t="s">
        <v>18</v>
      </c>
      <c r="E35" s="4">
        <v>20</v>
      </c>
      <c r="F35" s="11" t="s">
        <v>19</v>
      </c>
      <c r="G35" s="17" t="s">
        <v>518</v>
      </c>
      <c r="H35" s="3" t="s">
        <v>506</v>
      </c>
      <c r="I35" s="5">
        <v>28325</v>
      </c>
      <c r="J35" s="1">
        <v>34639</v>
      </c>
      <c r="K35" s="60">
        <f t="shared" ca="1" si="0"/>
        <v>30</v>
      </c>
      <c r="L35" s="14">
        <v>15</v>
      </c>
      <c r="M35" s="14" t="s">
        <v>634</v>
      </c>
      <c r="N35" s="14">
        <f t="shared" si="1"/>
        <v>30</v>
      </c>
      <c r="O35" s="14">
        <f t="shared" si="2"/>
        <v>40</v>
      </c>
      <c r="P35" s="1">
        <f t="shared" si="3"/>
        <v>49239</v>
      </c>
      <c r="Q35" s="1"/>
      <c r="R35" s="3"/>
      <c r="S35" s="3"/>
      <c r="T35" s="62">
        <f t="shared" ca="1" si="5"/>
        <v>2</v>
      </c>
      <c r="U35" s="61">
        <f t="shared" ca="1" si="4"/>
        <v>2</v>
      </c>
      <c r="V35" s="11" t="s">
        <v>563</v>
      </c>
      <c r="W35" s="11" t="s">
        <v>26</v>
      </c>
      <c r="X35" s="3"/>
    </row>
    <row r="36" spans="1:24" ht="30" hidden="1" customHeight="1">
      <c r="A36" s="4"/>
      <c r="B36" s="3">
        <v>1</v>
      </c>
      <c r="C36" s="11" t="s">
        <v>16</v>
      </c>
      <c r="D36" s="11" t="s">
        <v>28</v>
      </c>
      <c r="E36" s="4">
        <v>9</v>
      </c>
      <c r="F36" s="11" t="s">
        <v>30</v>
      </c>
      <c r="G36" s="17" t="s">
        <v>518</v>
      </c>
      <c r="H36" s="3" t="s">
        <v>506</v>
      </c>
      <c r="I36" s="5">
        <v>34299</v>
      </c>
      <c r="J36" s="1">
        <v>34639</v>
      </c>
      <c r="K36" s="60">
        <f t="shared" ca="1" si="0"/>
        <v>30</v>
      </c>
      <c r="L36" s="14">
        <v>15</v>
      </c>
      <c r="M36" s="14" t="s">
        <v>634</v>
      </c>
      <c r="N36" s="14">
        <f t="shared" si="1"/>
        <v>30</v>
      </c>
      <c r="O36" s="14">
        <f t="shared" si="2"/>
        <v>40</v>
      </c>
      <c r="P36" s="1">
        <f t="shared" si="3"/>
        <v>49239</v>
      </c>
      <c r="Q36" s="1"/>
      <c r="R36" s="3"/>
      <c r="S36" s="3"/>
      <c r="T36" s="62">
        <f t="shared" ca="1" si="5"/>
        <v>2</v>
      </c>
      <c r="U36" s="61">
        <f t="shared" ca="1" si="4"/>
        <v>2</v>
      </c>
      <c r="V36" s="11" t="s">
        <v>563</v>
      </c>
      <c r="W36" s="11" t="s">
        <v>24</v>
      </c>
      <c r="X36" s="3"/>
    </row>
    <row r="37" spans="1:24" ht="30" hidden="1" customHeight="1">
      <c r="A37" s="4"/>
      <c r="B37" s="3">
        <v>1</v>
      </c>
      <c r="C37" s="11" t="s">
        <v>16</v>
      </c>
      <c r="D37" s="11" t="s">
        <v>28</v>
      </c>
      <c r="E37" s="4">
        <v>10</v>
      </c>
      <c r="F37" s="11" t="s">
        <v>29</v>
      </c>
      <c r="G37" s="17" t="s">
        <v>518</v>
      </c>
      <c r="H37" s="3" t="s">
        <v>506</v>
      </c>
      <c r="I37" s="5">
        <v>34299</v>
      </c>
      <c r="J37" s="1">
        <v>34793</v>
      </c>
      <c r="K37" s="60">
        <f t="shared" ca="1" si="0"/>
        <v>30</v>
      </c>
      <c r="L37" s="14">
        <v>15</v>
      </c>
      <c r="M37" s="14" t="s">
        <v>634</v>
      </c>
      <c r="N37" s="14">
        <f t="shared" si="1"/>
        <v>30</v>
      </c>
      <c r="O37" s="14">
        <f t="shared" si="2"/>
        <v>40</v>
      </c>
      <c r="P37" s="1">
        <f t="shared" si="3"/>
        <v>49393</v>
      </c>
      <c r="Q37" s="1"/>
      <c r="R37" s="3"/>
      <c r="S37" s="3"/>
      <c r="T37" s="62">
        <f t="shared" ca="1" si="5"/>
        <v>2</v>
      </c>
      <c r="U37" s="61">
        <f t="shared" ca="1" si="4"/>
        <v>2</v>
      </c>
      <c r="V37" s="11" t="s">
        <v>563</v>
      </c>
      <c r="W37" s="11" t="s">
        <v>24</v>
      </c>
      <c r="X37" s="3"/>
    </row>
    <row r="38" spans="1:24" ht="30" hidden="1" customHeight="1">
      <c r="A38" s="4"/>
      <c r="B38" s="3">
        <v>1</v>
      </c>
      <c r="C38" s="11" t="s">
        <v>16</v>
      </c>
      <c r="D38" s="11" t="s">
        <v>28</v>
      </c>
      <c r="E38" s="4">
        <v>11</v>
      </c>
      <c r="F38" s="11" t="s">
        <v>29</v>
      </c>
      <c r="G38" s="17" t="s">
        <v>518</v>
      </c>
      <c r="H38" s="3" t="s">
        <v>506</v>
      </c>
      <c r="I38" s="5">
        <v>34299</v>
      </c>
      <c r="J38" s="1">
        <v>34793</v>
      </c>
      <c r="K38" s="60">
        <f t="shared" ca="1" si="0"/>
        <v>30</v>
      </c>
      <c r="L38" s="14">
        <v>15</v>
      </c>
      <c r="M38" s="14" t="s">
        <v>634</v>
      </c>
      <c r="N38" s="14">
        <f t="shared" si="1"/>
        <v>30</v>
      </c>
      <c r="O38" s="14">
        <f t="shared" si="2"/>
        <v>40</v>
      </c>
      <c r="P38" s="1">
        <f t="shared" si="3"/>
        <v>49393</v>
      </c>
      <c r="Q38" s="1"/>
      <c r="R38" s="3"/>
      <c r="S38" s="3"/>
      <c r="T38" s="62">
        <f t="shared" ca="1" si="5"/>
        <v>2</v>
      </c>
      <c r="U38" s="61">
        <f t="shared" ca="1" si="4"/>
        <v>2</v>
      </c>
      <c r="V38" s="11" t="s">
        <v>563</v>
      </c>
      <c r="W38" s="11" t="s">
        <v>24</v>
      </c>
      <c r="X38" s="3"/>
    </row>
    <row r="39" spans="1:24" ht="30" hidden="1" customHeight="1">
      <c r="A39" s="4"/>
      <c r="B39" s="3">
        <v>1</v>
      </c>
      <c r="C39" s="11" t="s">
        <v>16</v>
      </c>
      <c r="D39" s="11" t="s">
        <v>31</v>
      </c>
      <c r="E39" s="4">
        <v>1</v>
      </c>
      <c r="F39" s="11" t="s">
        <v>32</v>
      </c>
      <c r="G39" s="17" t="s">
        <v>518</v>
      </c>
      <c r="H39" s="3" t="s">
        <v>506</v>
      </c>
      <c r="I39" s="5">
        <v>37698</v>
      </c>
      <c r="J39" s="1">
        <v>34639</v>
      </c>
      <c r="K39" s="60">
        <f t="shared" ca="1" si="0"/>
        <v>30</v>
      </c>
      <c r="L39" s="14">
        <v>8</v>
      </c>
      <c r="M39" s="14" t="s">
        <v>634</v>
      </c>
      <c r="N39" s="14">
        <f t="shared" si="1"/>
        <v>16</v>
      </c>
      <c r="O39" s="14">
        <f t="shared" si="2"/>
        <v>21</v>
      </c>
      <c r="P39" s="1">
        <f t="shared" si="3"/>
        <v>42304</v>
      </c>
      <c r="Q39" s="1"/>
      <c r="R39" s="3"/>
      <c r="S39" s="3"/>
      <c r="T39" s="62">
        <f t="shared" ca="1" si="5"/>
        <v>-0.625</v>
      </c>
      <c r="U39" s="61">
        <f t="shared" ca="1" si="4"/>
        <v>1</v>
      </c>
      <c r="V39" s="11" t="s">
        <v>563</v>
      </c>
      <c r="W39" s="11" t="s">
        <v>33</v>
      </c>
      <c r="X39" s="3"/>
    </row>
    <row r="40" spans="1:24" ht="30" hidden="1" customHeight="1">
      <c r="A40" s="4"/>
      <c r="B40" s="3">
        <v>1</v>
      </c>
      <c r="C40" s="11" t="s">
        <v>16</v>
      </c>
      <c r="D40" s="11" t="s">
        <v>34</v>
      </c>
      <c r="E40" s="4">
        <v>7</v>
      </c>
      <c r="F40" s="11" t="s">
        <v>35</v>
      </c>
      <c r="G40" s="17" t="s">
        <v>518</v>
      </c>
      <c r="H40" s="3" t="s">
        <v>506</v>
      </c>
      <c r="I40" s="5">
        <v>92597</v>
      </c>
      <c r="J40" s="1">
        <v>35156</v>
      </c>
      <c r="K40" s="60">
        <f t="shared" ca="1" si="0"/>
        <v>29</v>
      </c>
      <c r="L40" s="14">
        <v>15</v>
      </c>
      <c r="M40" s="14" t="s">
        <v>634</v>
      </c>
      <c r="N40" s="14">
        <f t="shared" si="1"/>
        <v>30</v>
      </c>
      <c r="O40" s="14">
        <f t="shared" si="2"/>
        <v>40</v>
      </c>
      <c r="P40" s="1">
        <f t="shared" si="3"/>
        <v>49756</v>
      </c>
      <c r="Q40" s="1"/>
      <c r="R40" s="3"/>
      <c r="S40" s="3"/>
      <c r="T40" s="62">
        <f t="shared" ca="1" si="5"/>
        <v>2.0999999999999996</v>
      </c>
      <c r="U40" s="61">
        <f t="shared" ca="1" si="4"/>
        <v>3</v>
      </c>
      <c r="V40" s="11" t="s">
        <v>563</v>
      </c>
      <c r="W40" s="11" t="s">
        <v>36</v>
      </c>
      <c r="X40" s="3"/>
    </row>
    <row r="41" spans="1:24" ht="30" hidden="1" customHeight="1">
      <c r="A41" s="4"/>
      <c r="B41" s="3">
        <v>1</v>
      </c>
      <c r="C41" s="11" t="s">
        <v>16</v>
      </c>
      <c r="D41" s="11" t="s">
        <v>34</v>
      </c>
      <c r="E41" s="4">
        <v>2</v>
      </c>
      <c r="F41" s="11" t="s">
        <v>37</v>
      </c>
      <c r="G41" s="17" t="s">
        <v>518</v>
      </c>
      <c r="H41" s="3" t="s">
        <v>506</v>
      </c>
      <c r="I41" s="5">
        <v>58092</v>
      </c>
      <c r="J41" s="1">
        <v>34639</v>
      </c>
      <c r="K41" s="60">
        <f t="shared" ca="1" si="0"/>
        <v>30</v>
      </c>
      <c r="L41" s="14">
        <v>15</v>
      </c>
      <c r="M41" s="14" t="s">
        <v>634</v>
      </c>
      <c r="N41" s="14">
        <f t="shared" si="1"/>
        <v>30</v>
      </c>
      <c r="O41" s="14">
        <f t="shared" si="2"/>
        <v>40</v>
      </c>
      <c r="P41" s="1">
        <f t="shared" si="3"/>
        <v>49239</v>
      </c>
      <c r="Q41" s="1"/>
      <c r="R41" s="3"/>
      <c r="S41" s="3"/>
      <c r="T41" s="62">
        <f t="shared" ca="1" si="5"/>
        <v>2</v>
      </c>
      <c r="U41" s="61">
        <f t="shared" ca="1" si="4"/>
        <v>2</v>
      </c>
      <c r="V41" s="11" t="s">
        <v>563</v>
      </c>
      <c r="W41" s="11" t="s">
        <v>38</v>
      </c>
      <c r="X41" s="3"/>
    </row>
    <row r="42" spans="1:24" ht="30" hidden="1" customHeight="1">
      <c r="A42" s="4"/>
      <c r="B42" s="3">
        <v>1</v>
      </c>
      <c r="C42" s="11" t="s">
        <v>16</v>
      </c>
      <c r="D42" s="11" t="s">
        <v>39</v>
      </c>
      <c r="E42" s="4">
        <v>5</v>
      </c>
      <c r="F42" s="11" t="s">
        <v>40</v>
      </c>
      <c r="G42" s="17" t="s">
        <v>518</v>
      </c>
      <c r="H42" s="3" t="s">
        <v>506</v>
      </c>
      <c r="I42" s="5">
        <v>19673</v>
      </c>
      <c r="J42" s="1">
        <v>35153</v>
      </c>
      <c r="K42" s="60">
        <f t="shared" ca="1" si="0"/>
        <v>29</v>
      </c>
      <c r="L42" s="14">
        <v>8</v>
      </c>
      <c r="M42" s="14" t="s">
        <v>634</v>
      </c>
      <c r="N42" s="14">
        <f t="shared" si="1"/>
        <v>16</v>
      </c>
      <c r="O42" s="14">
        <f t="shared" si="2"/>
        <v>21</v>
      </c>
      <c r="P42" s="1">
        <f t="shared" si="3"/>
        <v>42818</v>
      </c>
      <c r="Q42" s="1"/>
      <c r="R42" s="3"/>
      <c r="S42" s="3"/>
      <c r="T42" s="62">
        <f t="shared" ca="1" si="5"/>
        <v>-0.4375</v>
      </c>
      <c r="U42" s="61">
        <f t="shared" ca="1" si="4"/>
        <v>1</v>
      </c>
      <c r="V42" s="11" t="s">
        <v>563</v>
      </c>
      <c r="W42" s="16" t="s">
        <v>41</v>
      </c>
      <c r="X42" s="3"/>
    </row>
    <row r="43" spans="1:24" ht="30" hidden="1" customHeight="1">
      <c r="A43" s="4"/>
      <c r="B43" s="3">
        <v>1</v>
      </c>
      <c r="C43" s="11" t="s">
        <v>16</v>
      </c>
      <c r="D43" s="11" t="s">
        <v>39</v>
      </c>
      <c r="E43" s="4">
        <v>1</v>
      </c>
      <c r="F43" s="11" t="s">
        <v>40</v>
      </c>
      <c r="G43" s="17" t="s">
        <v>518</v>
      </c>
      <c r="H43" s="3" t="s">
        <v>506</v>
      </c>
      <c r="I43" s="5">
        <v>19673</v>
      </c>
      <c r="J43" s="1">
        <v>35153</v>
      </c>
      <c r="K43" s="60">
        <f t="shared" ca="1" si="0"/>
        <v>29</v>
      </c>
      <c r="L43" s="14">
        <v>8</v>
      </c>
      <c r="M43" s="14" t="s">
        <v>634</v>
      </c>
      <c r="N43" s="14">
        <f t="shared" si="1"/>
        <v>16</v>
      </c>
      <c r="O43" s="14">
        <f t="shared" si="2"/>
        <v>21</v>
      </c>
      <c r="P43" s="1">
        <f t="shared" si="3"/>
        <v>42818</v>
      </c>
      <c r="Q43" s="1"/>
      <c r="R43" s="3"/>
      <c r="S43" s="3"/>
      <c r="T43" s="62">
        <f t="shared" ca="1" si="5"/>
        <v>-0.4375</v>
      </c>
      <c r="U43" s="61">
        <f t="shared" ca="1" si="4"/>
        <v>1</v>
      </c>
      <c r="V43" s="11" t="s">
        <v>563</v>
      </c>
      <c r="W43" s="11" t="s">
        <v>33</v>
      </c>
      <c r="X43" s="3"/>
    </row>
    <row r="44" spans="1:24" ht="30" hidden="1" customHeight="1">
      <c r="A44" s="4"/>
      <c r="B44" s="3">
        <v>1</v>
      </c>
      <c r="C44" s="11" t="s">
        <v>16</v>
      </c>
      <c r="D44" s="11" t="s">
        <v>39</v>
      </c>
      <c r="E44" s="4">
        <v>2</v>
      </c>
      <c r="F44" s="11" t="s">
        <v>40</v>
      </c>
      <c r="G44" s="17" t="s">
        <v>518</v>
      </c>
      <c r="H44" s="3" t="s">
        <v>506</v>
      </c>
      <c r="I44" s="5">
        <v>19673</v>
      </c>
      <c r="J44" s="1">
        <v>35153</v>
      </c>
      <c r="K44" s="60">
        <f t="shared" ca="1" si="0"/>
        <v>29</v>
      </c>
      <c r="L44" s="14">
        <v>8</v>
      </c>
      <c r="M44" s="14" t="s">
        <v>634</v>
      </c>
      <c r="N44" s="14">
        <f t="shared" si="1"/>
        <v>16</v>
      </c>
      <c r="O44" s="14">
        <f t="shared" si="2"/>
        <v>21</v>
      </c>
      <c r="P44" s="1">
        <f t="shared" si="3"/>
        <v>42818</v>
      </c>
      <c r="Q44" s="1"/>
      <c r="R44" s="3"/>
      <c r="S44" s="3"/>
      <c r="T44" s="62">
        <f t="shared" ca="1" si="5"/>
        <v>-0.4375</v>
      </c>
      <c r="U44" s="61">
        <f t="shared" ca="1" si="4"/>
        <v>1</v>
      </c>
      <c r="V44" s="11" t="s">
        <v>563</v>
      </c>
      <c r="W44" s="11" t="s">
        <v>33</v>
      </c>
      <c r="X44" s="3"/>
    </row>
    <row r="45" spans="1:24" ht="30" hidden="1" customHeight="1">
      <c r="A45" s="4"/>
      <c r="B45" s="3">
        <v>1</v>
      </c>
      <c r="C45" s="11" t="s">
        <v>16</v>
      </c>
      <c r="D45" s="11" t="s">
        <v>39</v>
      </c>
      <c r="E45" s="4">
        <v>3</v>
      </c>
      <c r="F45" s="11" t="s">
        <v>40</v>
      </c>
      <c r="G45" s="17" t="s">
        <v>518</v>
      </c>
      <c r="H45" s="3" t="s">
        <v>506</v>
      </c>
      <c r="I45" s="5">
        <v>19673</v>
      </c>
      <c r="J45" s="1">
        <v>35153</v>
      </c>
      <c r="K45" s="60">
        <f t="shared" ca="1" si="0"/>
        <v>29</v>
      </c>
      <c r="L45" s="14">
        <v>8</v>
      </c>
      <c r="M45" s="14" t="s">
        <v>634</v>
      </c>
      <c r="N45" s="14">
        <f t="shared" si="1"/>
        <v>16</v>
      </c>
      <c r="O45" s="14">
        <f t="shared" si="2"/>
        <v>21</v>
      </c>
      <c r="P45" s="1">
        <f t="shared" si="3"/>
        <v>42818</v>
      </c>
      <c r="Q45" s="1"/>
      <c r="R45" s="3"/>
      <c r="S45" s="3"/>
      <c r="T45" s="62">
        <f t="shared" ca="1" si="5"/>
        <v>-0.4375</v>
      </c>
      <c r="U45" s="61">
        <f t="shared" ca="1" si="4"/>
        <v>1</v>
      </c>
      <c r="V45" s="11" t="s">
        <v>563</v>
      </c>
      <c r="W45" s="11" t="s">
        <v>33</v>
      </c>
      <c r="X45" s="3"/>
    </row>
    <row r="46" spans="1:24" ht="30" hidden="1" customHeight="1">
      <c r="A46" s="4"/>
      <c r="B46" s="3">
        <v>1</v>
      </c>
      <c r="C46" s="11" t="s">
        <v>16</v>
      </c>
      <c r="D46" s="11" t="s">
        <v>39</v>
      </c>
      <c r="E46" s="4">
        <v>4</v>
      </c>
      <c r="F46" s="11" t="s">
        <v>40</v>
      </c>
      <c r="G46" s="17" t="s">
        <v>518</v>
      </c>
      <c r="H46" s="3" t="s">
        <v>506</v>
      </c>
      <c r="I46" s="5">
        <v>19673</v>
      </c>
      <c r="J46" s="1">
        <v>35153</v>
      </c>
      <c r="K46" s="60">
        <f t="shared" ca="1" si="0"/>
        <v>29</v>
      </c>
      <c r="L46" s="14">
        <v>8</v>
      </c>
      <c r="M46" s="14" t="s">
        <v>634</v>
      </c>
      <c r="N46" s="14">
        <f t="shared" si="1"/>
        <v>16</v>
      </c>
      <c r="O46" s="14">
        <f t="shared" si="2"/>
        <v>21</v>
      </c>
      <c r="P46" s="1">
        <f t="shared" si="3"/>
        <v>42818</v>
      </c>
      <c r="Q46" s="1"/>
      <c r="R46" s="3"/>
      <c r="S46" s="3"/>
      <c r="T46" s="62">
        <f t="shared" ca="1" si="5"/>
        <v>-0.4375</v>
      </c>
      <c r="U46" s="61">
        <f t="shared" ca="1" si="4"/>
        <v>1</v>
      </c>
      <c r="V46" s="11" t="s">
        <v>563</v>
      </c>
      <c r="W46" s="11" t="s">
        <v>33</v>
      </c>
      <c r="X46" s="3"/>
    </row>
    <row r="47" spans="1:24" ht="30" hidden="1" customHeight="1">
      <c r="A47" s="4"/>
      <c r="B47" s="3">
        <v>1</v>
      </c>
      <c r="C47" s="11" t="s">
        <v>16</v>
      </c>
      <c r="D47" s="11" t="s">
        <v>39</v>
      </c>
      <c r="E47" s="4">
        <v>6</v>
      </c>
      <c r="F47" s="11" t="s">
        <v>40</v>
      </c>
      <c r="G47" s="17" t="s">
        <v>518</v>
      </c>
      <c r="H47" s="3" t="s">
        <v>506</v>
      </c>
      <c r="I47" s="5">
        <v>19673</v>
      </c>
      <c r="J47" s="1">
        <v>35153</v>
      </c>
      <c r="K47" s="60">
        <f t="shared" ca="1" si="0"/>
        <v>29</v>
      </c>
      <c r="L47" s="14">
        <v>8</v>
      </c>
      <c r="M47" s="14" t="s">
        <v>634</v>
      </c>
      <c r="N47" s="14">
        <f t="shared" si="1"/>
        <v>16</v>
      </c>
      <c r="O47" s="14">
        <f t="shared" si="2"/>
        <v>21</v>
      </c>
      <c r="P47" s="1">
        <f t="shared" si="3"/>
        <v>42818</v>
      </c>
      <c r="Q47" s="1"/>
      <c r="R47" s="3"/>
      <c r="S47" s="3"/>
      <c r="T47" s="62">
        <f t="shared" ca="1" si="5"/>
        <v>-0.4375</v>
      </c>
      <c r="U47" s="61">
        <f t="shared" ca="1" si="4"/>
        <v>1</v>
      </c>
      <c r="V47" s="11" t="s">
        <v>563</v>
      </c>
      <c r="W47" s="16" t="s">
        <v>42</v>
      </c>
      <c r="X47" s="3"/>
    </row>
    <row r="48" spans="1:24" ht="30" hidden="1" customHeight="1">
      <c r="A48" s="4"/>
      <c r="B48" s="3">
        <v>1</v>
      </c>
      <c r="C48" s="11" t="s">
        <v>16</v>
      </c>
      <c r="D48" s="11" t="s">
        <v>39</v>
      </c>
      <c r="E48" s="4">
        <v>7</v>
      </c>
      <c r="F48" s="11" t="s">
        <v>40</v>
      </c>
      <c r="G48" s="17" t="s">
        <v>518</v>
      </c>
      <c r="H48" s="3" t="s">
        <v>506</v>
      </c>
      <c r="I48" s="5">
        <v>19673</v>
      </c>
      <c r="J48" s="1">
        <v>35153</v>
      </c>
      <c r="K48" s="60">
        <f t="shared" ca="1" si="0"/>
        <v>29</v>
      </c>
      <c r="L48" s="14">
        <v>8</v>
      </c>
      <c r="M48" s="14" t="s">
        <v>634</v>
      </c>
      <c r="N48" s="14">
        <f t="shared" si="1"/>
        <v>16</v>
      </c>
      <c r="O48" s="14">
        <f t="shared" si="2"/>
        <v>21</v>
      </c>
      <c r="P48" s="1">
        <f t="shared" si="3"/>
        <v>42818</v>
      </c>
      <c r="Q48" s="1"/>
      <c r="R48" s="3"/>
      <c r="S48" s="3"/>
      <c r="T48" s="62">
        <f t="shared" ca="1" si="5"/>
        <v>-0.4375</v>
      </c>
      <c r="U48" s="61">
        <f t="shared" ca="1" si="4"/>
        <v>1</v>
      </c>
      <c r="V48" s="11" t="s">
        <v>563</v>
      </c>
      <c r="W48" s="16" t="s">
        <v>42</v>
      </c>
      <c r="X48" s="3"/>
    </row>
    <row r="49" spans="1:24" ht="30" hidden="1" customHeight="1">
      <c r="A49" s="4"/>
      <c r="B49" s="3">
        <v>1</v>
      </c>
      <c r="C49" s="11" t="s">
        <v>16</v>
      </c>
      <c r="D49" s="11" t="s">
        <v>39</v>
      </c>
      <c r="E49" s="4">
        <v>8</v>
      </c>
      <c r="F49" s="11" t="s">
        <v>40</v>
      </c>
      <c r="G49" s="17" t="s">
        <v>518</v>
      </c>
      <c r="H49" s="3" t="s">
        <v>506</v>
      </c>
      <c r="I49" s="5">
        <v>19673</v>
      </c>
      <c r="J49" s="1">
        <v>35153</v>
      </c>
      <c r="K49" s="60">
        <f t="shared" ca="1" si="0"/>
        <v>29</v>
      </c>
      <c r="L49" s="14">
        <v>8</v>
      </c>
      <c r="M49" s="14" t="s">
        <v>634</v>
      </c>
      <c r="N49" s="14">
        <f t="shared" si="1"/>
        <v>16</v>
      </c>
      <c r="O49" s="14">
        <f t="shared" si="2"/>
        <v>21</v>
      </c>
      <c r="P49" s="1">
        <f t="shared" si="3"/>
        <v>42818</v>
      </c>
      <c r="Q49" s="1"/>
      <c r="R49" s="3"/>
      <c r="S49" s="3"/>
      <c r="T49" s="62">
        <f t="shared" ca="1" si="5"/>
        <v>-0.4375</v>
      </c>
      <c r="U49" s="61">
        <f t="shared" ca="1" si="4"/>
        <v>1</v>
      </c>
      <c r="V49" s="11" t="s">
        <v>563</v>
      </c>
      <c r="W49" s="16" t="s">
        <v>42</v>
      </c>
      <c r="X49" s="3"/>
    </row>
    <row r="50" spans="1:24" ht="30" hidden="1" customHeight="1">
      <c r="A50" s="4"/>
      <c r="B50" s="3">
        <v>1</v>
      </c>
      <c r="C50" s="11" t="s">
        <v>16</v>
      </c>
      <c r="D50" s="11" t="s">
        <v>39</v>
      </c>
      <c r="E50" s="4">
        <v>9</v>
      </c>
      <c r="F50" s="11" t="s">
        <v>40</v>
      </c>
      <c r="G50" s="17" t="s">
        <v>518</v>
      </c>
      <c r="H50" s="3" t="s">
        <v>506</v>
      </c>
      <c r="I50" s="5">
        <v>19673</v>
      </c>
      <c r="J50" s="1">
        <v>35153</v>
      </c>
      <c r="K50" s="60">
        <f t="shared" ca="1" si="0"/>
        <v>29</v>
      </c>
      <c r="L50" s="14">
        <v>8</v>
      </c>
      <c r="M50" s="14" t="s">
        <v>634</v>
      </c>
      <c r="N50" s="14">
        <f t="shared" si="1"/>
        <v>16</v>
      </c>
      <c r="O50" s="14">
        <f t="shared" si="2"/>
        <v>21</v>
      </c>
      <c r="P50" s="1">
        <f t="shared" si="3"/>
        <v>42818</v>
      </c>
      <c r="Q50" s="1"/>
      <c r="R50" s="3"/>
      <c r="S50" s="3"/>
      <c r="T50" s="62">
        <f t="shared" ca="1" si="5"/>
        <v>-0.4375</v>
      </c>
      <c r="U50" s="61">
        <f t="shared" ca="1" si="4"/>
        <v>1</v>
      </c>
      <c r="V50" s="11" t="s">
        <v>563</v>
      </c>
      <c r="W50" s="16" t="s">
        <v>42</v>
      </c>
      <c r="X50" s="3"/>
    </row>
    <row r="51" spans="1:24" ht="30" hidden="1" customHeight="1">
      <c r="A51" s="3" t="s">
        <v>15</v>
      </c>
      <c r="B51" s="3">
        <v>1</v>
      </c>
      <c r="C51" s="11" t="s">
        <v>16</v>
      </c>
      <c r="D51" s="11" t="s">
        <v>43</v>
      </c>
      <c r="E51" s="4">
        <v>82</v>
      </c>
      <c r="F51" s="11" t="s">
        <v>44</v>
      </c>
      <c r="G51" s="17" t="s">
        <v>518</v>
      </c>
      <c r="H51" s="3" t="s">
        <v>506</v>
      </c>
      <c r="I51" s="5">
        <v>54000</v>
      </c>
      <c r="J51" s="1">
        <v>34793</v>
      </c>
      <c r="K51" s="60">
        <f t="shared" ca="1" si="0"/>
        <v>30</v>
      </c>
      <c r="L51" s="14">
        <v>8</v>
      </c>
      <c r="M51" s="14" t="s">
        <v>634</v>
      </c>
      <c r="N51" s="14">
        <f t="shared" si="1"/>
        <v>16</v>
      </c>
      <c r="O51" s="14">
        <f t="shared" si="2"/>
        <v>21</v>
      </c>
      <c r="P51" s="1">
        <f t="shared" si="3"/>
        <v>42458</v>
      </c>
      <c r="Q51" s="2"/>
      <c r="R51" s="3"/>
      <c r="S51" s="3"/>
      <c r="T51" s="62">
        <f t="shared" ca="1" si="5"/>
        <v>-0.625</v>
      </c>
      <c r="U51" s="61">
        <f t="shared" ca="1" si="4"/>
        <v>1</v>
      </c>
      <c r="V51" s="11" t="s">
        <v>563</v>
      </c>
      <c r="W51" s="35" t="s">
        <v>17</v>
      </c>
      <c r="X51" s="8"/>
    </row>
    <row r="52" spans="1:24" ht="30" hidden="1" customHeight="1">
      <c r="A52" s="4"/>
      <c r="B52" s="3">
        <v>1</v>
      </c>
      <c r="C52" s="11" t="s">
        <v>16</v>
      </c>
      <c r="D52" s="11" t="s">
        <v>45</v>
      </c>
      <c r="E52" s="4">
        <v>8</v>
      </c>
      <c r="F52" s="11" t="s">
        <v>46</v>
      </c>
      <c r="G52" s="17" t="s">
        <v>518</v>
      </c>
      <c r="H52" s="3" t="s">
        <v>506</v>
      </c>
      <c r="I52" s="5">
        <v>26986</v>
      </c>
      <c r="J52" s="1">
        <v>34690</v>
      </c>
      <c r="K52" s="60">
        <f t="shared" ca="1" si="0"/>
        <v>30</v>
      </c>
      <c r="L52" s="14">
        <v>8</v>
      </c>
      <c r="M52" s="14" t="s">
        <v>634</v>
      </c>
      <c r="N52" s="14">
        <f t="shared" si="1"/>
        <v>16</v>
      </c>
      <c r="O52" s="14">
        <f t="shared" si="2"/>
        <v>21</v>
      </c>
      <c r="P52" s="1">
        <f t="shared" si="3"/>
        <v>42355</v>
      </c>
      <c r="Q52" s="1"/>
      <c r="R52" s="3"/>
      <c r="S52" s="3"/>
      <c r="T52" s="62">
        <f t="shared" ca="1" si="5"/>
        <v>-0.625</v>
      </c>
      <c r="U52" s="61">
        <f t="shared" ca="1" si="4"/>
        <v>1</v>
      </c>
      <c r="V52" s="11" t="s">
        <v>563</v>
      </c>
      <c r="W52" s="11" t="s">
        <v>24</v>
      </c>
      <c r="X52" s="3"/>
    </row>
    <row r="53" spans="1:24" ht="30" hidden="1" customHeight="1">
      <c r="A53" s="4"/>
      <c r="B53" s="3">
        <v>1</v>
      </c>
      <c r="C53" s="11" t="s">
        <v>16</v>
      </c>
      <c r="D53" s="11" t="s">
        <v>45</v>
      </c>
      <c r="E53" s="4">
        <v>9</v>
      </c>
      <c r="F53" s="11" t="s">
        <v>46</v>
      </c>
      <c r="G53" s="17" t="s">
        <v>518</v>
      </c>
      <c r="H53" s="3" t="s">
        <v>506</v>
      </c>
      <c r="I53" s="5">
        <v>26986</v>
      </c>
      <c r="J53" s="1">
        <v>34793</v>
      </c>
      <c r="K53" s="60">
        <f t="shared" ca="1" si="0"/>
        <v>30</v>
      </c>
      <c r="L53" s="14">
        <v>8</v>
      </c>
      <c r="M53" s="14" t="s">
        <v>634</v>
      </c>
      <c r="N53" s="14">
        <f t="shared" si="1"/>
        <v>16</v>
      </c>
      <c r="O53" s="14">
        <f t="shared" si="2"/>
        <v>21</v>
      </c>
      <c r="P53" s="1">
        <f t="shared" si="3"/>
        <v>42458</v>
      </c>
      <c r="Q53" s="1"/>
      <c r="R53" s="3"/>
      <c r="S53" s="3"/>
      <c r="T53" s="62">
        <f t="shared" ca="1" si="5"/>
        <v>-0.625</v>
      </c>
      <c r="U53" s="61">
        <f t="shared" ca="1" si="4"/>
        <v>1</v>
      </c>
      <c r="V53" s="11" t="s">
        <v>563</v>
      </c>
      <c r="W53" s="11" t="s">
        <v>24</v>
      </c>
      <c r="X53" s="3"/>
    </row>
    <row r="54" spans="1:24" ht="30" hidden="1" customHeight="1">
      <c r="A54" s="4"/>
      <c r="B54" s="3">
        <v>1</v>
      </c>
      <c r="C54" s="11" t="s">
        <v>16</v>
      </c>
      <c r="D54" s="11" t="s">
        <v>45</v>
      </c>
      <c r="E54" s="4">
        <v>10</v>
      </c>
      <c r="F54" s="11" t="s">
        <v>46</v>
      </c>
      <c r="G54" s="17" t="s">
        <v>518</v>
      </c>
      <c r="H54" s="3" t="s">
        <v>506</v>
      </c>
      <c r="I54" s="5">
        <v>26986</v>
      </c>
      <c r="J54" s="1">
        <v>34793</v>
      </c>
      <c r="K54" s="60">
        <f t="shared" ca="1" si="0"/>
        <v>30</v>
      </c>
      <c r="L54" s="14">
        <v>8</v>
      </c>
      <c r="M54" s="14" t="s">
        <v>634</v>
      </c>
      <c r="N54" s="14">
        <f t="shared" si="1"/>
        <v>16</v>
      </c>
      <c r="O54" s="14">
        <f t="shared" si="2"/>
        <v>21</v>
      </c>
      <c r="P54" s="1">
        <f t="shared" si="3"/>
        <v>42458</v>
      </c>
      <c r="Q54" s="1"/>
      <c r="R54" s="3"/>
      <c r="S54" s="3"/>
      <c r="T54" s="62">
        <f t="shared" ca="1" si="5"/>
        <v>-0.625</v>
      </c>
      <c r="U54" s="61">
        <f t="shared" ca="1" si="4"/>
        <v>1</v>
      </c>
      <c r="V54" s="11" t="s">
        <v>563</v>
      </c>
      <c r="W54" s="11" t="s">
        <v>24</v>
      </c>
      <c r="X54" s="3"/>
    </row>
    <row r="55" spans="1:24" ht="30" hidden="1" customHeight="1">
      <c r="A55" s="3" t="s">
        <v>15</v>
      </c>
      <c r="B55" s="3">
        <v>2</v>
      </c>
      <c r="C55" s="11" t="s">
        <v>47</v>
      </c>
      <c r="D55" s="11" t="s">
        <v>48</v>
      </c>
      <c r="E55" s="4">
        <v>188</v>
      </c>
      <c r="F55" s="11" t="s">
        <v>49</v>
      </c>
      <c r="G55" s="17" t="s">
        <v>518</v>
      </c>
      <c r="H55" s="3" t="s">
        <v>506</v>
      </c>
      <c r="I55" s="5">
        <v>53500</v>
      </c>
      <c r="J55" s="1">
        <v>37617</v>
      </c>
      <c r="K55" s="60">
        <f t="shared" ca="1" si="0"/>
        <v>22</v>
      </c>
      <c r="L55" s="14">
        <v>8</v>
      </c>
      <c r="M55" s="14" t="s">
        <v>634</v>
      </c>
      <c r="N55" s="14">
        <f t="shared" si="1"/>
        <v>16</v>
      </c>
      <c r="O55" s="14">
        <f t="shared" si="2"/>
        <v>21</v>
      </c>
      <c r="P55" s="1">
        <f t="shared" si="3"/>
        <v>45282</v>
      </c>
      <c r="Q55" s="2"/>
      <c r="R55" s="3"/>
      <c r="S55" s="3"/>
      <c r="T55" s="62">
        <f t="shared" ca="1" si="5"/>
        <v>0.875</v>
      </c>
      <c r="U55" s="61">
        <f t="shared" ca="1" si="4"/>
        <v>1</v>
      </c>
      <c r="V55" s="11" t="s">
        <v>563</v>
      </c>
      <c r="W55" s="35" t="s">
        <v>17</v>
      </c>
      <c r="X55" s="8"/>
    </row>
    <row r="56" spans="1:24" ht="30" hidden="1" customHeight="1">
      <c r="A56" s="4"/>
      <c r="B56" s="3">
        <v>2</v>
      </c>
      <c r="C56" s="11" t="s">
        <v>47</v>
      </c>
      <c r="D56" s="11" t="s">
        <v>51</v>
      </c>
      <c r="E56" s="4">
        <v>23</v>
      </c>
      <c r="F56" s="11" t="s">
        <v>52</v>
      </c>
      <c r="G56" s="17" t="s">
        <v>518</v>
      </c>
      <c r="H56" s="3" t="s">
        <v>506</v>
      </c>
      <c r="I56" s="5">
        <v>12566</v>
      </c>
      <c r="J56" s="1">
        <v>34639</v>
      </c>
      <c r="K56" s="60">
        <f t="shared" ca="1" si="0"/>
        <v>30</v>
      </c>
      <c r="L56" s="14">
        <v>8</v>
      </c>
      <c r="M56" s="14" t="s">
        <v>634</v>
      </c>
      <c r="N56" s="14">
        <f t="shared" si="1"/>
        <v>16</v>
      </c>
      <c r="O56" s="14">
        <f t="shared" si="2"/>
        <v>21</v>
      </c>
      <c r="P56" s="1">
        <f t="shared" si="3"/>
        <v>42304</v>
      </c>
      <c r="Q56" s="1"/>
      <c r="R56" s="3"/>
      <c r="S56" s="3"/>
      <c r="T56" s="62">
        <f t="shared" ca="1" si="5"/>
        <v>-0.625</v>
      </c>
      <c r="U56" s="61">
        <f t="shared" ca="1" si="4"/>
        <v>1</v>
      </c>
      <c r="V56" s="11" t="s">
        <v>563</v>
      </c>
      <c r="W56" s="11" t="s">
        <v>36</v>
      </c>
      <c r="X56" s="3"/>
    </row>
    <row r="57" spans="1:24" ht="30" hidden="1" customHeight="1">
      <c r="A57" s="4"/>
      <c r="B57" s="3">
        <v>2</v>
      </c>
      <c r="C57" s="11" t="s">
        <v>47</v>
      </c>
      <c r="D57" s="11" t="s">
        <v>51</v>
      </c>
      <c r="E57" s="4">
        <v>34</v>
      </c>
      <c r="F57" s="11" t="s">
        <v>52</v>
      </c>
      <c r="G57" s="17" t="s">
        <v>518</v>
      </c>
      <c r="H57" s="3" t="s">
        <v>506</v>
      </c>
      <c r="I57" s="5">
        <v>12566</v>
      </c>
      <c r="J57" s="1">
        <v>34639</v>
      </c>
      <c r="K57" s="60">
        <f t="shared" ca="1" si="0"/>
        <v>30</v>
      </c>
      <c r="L57" s="14">
        <v>8</v>
      </c>
      <c r="M57" s="14" t="s">
        <v>634</v>
      </c>
      <c r="N57" s="14">
        <f t="shared" si="1"/>
        <v>16</v>
      </c>
      <c r="O57" s="14">
        <f t="shared" si="2"/>
        <v>21</v>
      </c>
      <c r="P57" s="1">
        <f t="shared" si="3"/>
        <v>42304</v>
      </c>
      <c r="Q57" s="1"/>
      <c r="R57" s="3"/>
      <c r="S57" s="3"/>
      <c r="T57" s="62">
        <f t="shared" ca="1" si="5"/>
        <v>-0.625</v>
      </c>
      <c r="U57" s="61">
        <f t="shared" ca="1" si="4"/>
        <v>1</v>
      </c>
      <c r="V57" s="11" t="s">
        <v>563</v>
      </c>
      <c r="W57" s="11" t="s">
        <v>36</v>
      </c>
      <c r="X57" s="3"/>
    </row>
    <row r="58" spans="1:24" ht="30" hidden="1" customHeight="1">
      <c r="A58" s="4"/>
      <c r="B58" s="3">
        <v>2</v>
      </c>
      <c r="C58" s="11" t="s">
        <v>47</v>
      </c>
      <c r="D58" s="11" t="s">
        <v>51</v>
      </c>
      <c r="E58" s="4">
        <v>45</v>
      </c>
      <c r="F58" s="11" t="s">
        <v>52</v>
      </c>
      <c r="G58" s="17" t="s">
        <v>518</v>
      </c>
      <c r="H58" s="3" t="s">
        <v>506</v>
      </c>
      <c r="I58" s="5">
        <v>12566</v>
      </c>
      <c r="J58" s="1">
        <v>34639</v>
      </c>
      <c r="K58" s="60">
        <f t="shared" ca="1" si="0"/>
        <v>30</v>
      </c>
      <c r="L58" s="14">
        <v>8</v>
      </c>
      <c r="M58" s="14" t="s">
        <v>634</v>
      </c>
      <c r="N58" s="14">
        <f t="shared" si="1"/>
        <v>16</v>
      </c>
      <c r="O58" s="14">
        <f t="shared" si="2"/>
        <v>21</v>
      </c>
      <c r="P58" s="1">
        <f t="shared" si="3"/>
        <v>42304</v>
      </c>
      <c r="Q58" s="1"/>
      <c r="R58" s="3"/>
      <c r="S58" s="3"/>
      <c r="T58" s="62">
        <f t="shared" ca="1" si="5"/>
        <v>-0.625</v>
      </c>
      <c r="U58" s="61">
        <f t="shared" ca="1" si="4"/>
        <v>1</v>
      </c>
      <c r="V58" s="11" t="s">
        <v>563</v>
      </c>
      <c r="W58" s="11" t="s">
        <v>36</v>
      </c>
      <c r="X58" s="3"/>
    </row>
    <row r="59" spans="1:24" ht="30" hidden="1" customHeight="1">
      <c r="A59" s="4"/>
      <c r="B59" s="3">
        <v>2</v>
      </c>
      <c r="C59" s="11" t="s">
        <v>47</v>
      </c>
      <c r="D59" s="11" t="s">
        <v>51</v>
      </c>
      <c r="E59" s="4">
        <v>78</v>
      </c>
      <c r="F59" s="11" t="s">
        <v>52</v>
      </c>
      <c r="G59" s="17" t="s">
        <v>518</v>
      </c>
      <c r="H59" s="3" t="s">
        <v>506</v>
      </c>
      <c r="I59" s="5">
        <v>12566</v>
      </c>
      <c r="J59" s="1">
        <v>34639</v>
      </c>
      <c r="K59" s="60">
        <f t="shared" ca="1" si="0"/>
        <v>30</v>
      </c>
      <c r="L59" s="14">
        <v>8</v>
      </c>
      <c r="M59" s="14" t="s">
        <v>634</v>
      </c>
      <c r="N59" s="14">
        <f t="shared" si="1"/>
        <v>16</v>
      </c>
      <c r="O59" s="14">
        <f t="shared" si="2"/>
        <v>21</v>
      </c>
      <c r="P59" s="1">
        <f t="shared" si="3"/>
        <v>42304</v>
      </c>
      <c r="Q59" s="1"/>
      <c r="R59" s="3" t="s">
        <v>53</v>
      </c>
      <c r="S59" s="3"/>
      <c r="T59" s="62">
        <f t="shared" ca="1" si="5"/>
        <v>-0.625</v>
      </c>
      <c r="U59" s="61">
        <f t="shared" ca="1" si="4"/>
        <v>1</v>
      </c>
      <c r="V59" s="11" t="s">
        <v>563</v>
      </c>
      <c r="W59" s="11" t="s">
        <v>36</v>
      </c>
      <c r="X59" s="3"/>
    </row>
    <row r="60" spans="1:24" ht="30" hidden="1" customHeight="1">
      <c r="A60" s="4"/>
      <c r="B60" s="3">
        <v>2</v>
      </c>
      <c r="C60" s="11" t="s">
        <v>47</v>
      </c>
      <c r="D60" s="11" t="s">
        <v>51</v>
      </c>
      <c r="E60" s="4">
        <v>28</v>
      </c>
      <c r="F60" s="11" t="s">
        <v>52</v>
      </c>
      <c r="G60" s="17" t="s">
        <v>518</v>
      </c>
      <c r="H60" s="3" t="s">
        <v>506</v>
      </c>
      <c r="I60" s="5">
        <v>12566</v>
      </c>
      <c r="J60" s="1">
        <v>34639</v>
      </c>
      <c r="K60" s="60">
        <f t="shared" ca="1" si="0"/>
        <v>30</v>
      </c>
      <c r="L60" s="14">
        <v>8</v>
      </c>
      <c r="M60" s="14" t="s">
        <v>634</v>
      </c>
      <c r="N60" s="14">
        <f t="shared" si="1"/>
        <v>16</v>
      </c>
      <c r="O60" s="14">
        <f t="shared" si="2"/>
        <v>21</v>
      </c>
      <c r="P60" s="1">
        <f t="shared" si="3"/>
        <v>42304</v>
      </c>
      <c r="Q60" s="1"/>
      <c r="R60" s="3"/>
      <c r="S60" s="3"/>
      <c r="T60" s="62">
        <f t="shared" ca="1" si="5"/>
        <v>-0.625</v>
      </c>
      <c r="U60" s="61">
        <f t="shared" ca="1" si="4"/>
        <v>1</v>
      </c>
      <c r="V60" s="11" t="s">
        <v>563</v>
      </c>
      <c r="W60" s="11" t="s">
        <v>22</v>
      </c>
      <c r="X60" s="3"/>
    </row>
    <row r="61" spans="1:24" ht="30" hidden="1" customHeight="1">
      <c r="A61" s="4"/>
      <c r="B61" s="3">
        <v>2</v>
      </c>
      <c r="C61" s="11" t="s">
        <v>47</v>
      </c>
      <c r="D61" s="11" t="s">
        <v>51</v>
      </c>
      <c r="E61" s="4">
        <v>29</v>
      </c>
      <c r="F61" s="11" t="s">
        <v>52</v>
      </c>
      <c r="G61" s="17" t="s">
        <v>518</v>
      </c>
      <c r="H61" s="3" t="s">
        <v>506</v>
      </c>
      <c r="I61" s="5">
        <v>12566</v>
      </c>
      <c r="J61" s="1">
        <v>34639</v>
      </c>
      <c r="K61" s="60">
        <f t="shared" ca="1" si="0"/>
        <v>30</v>
      </c>
      <c r="L61" s="14">
        <v>8</v>
      </c>
      <c r="M61" s="14" t="s">
        <v>634</v>
      </c>
      <c r="N61" s="14">
        <f t="shared" si="1"/>
        <v>16</v>
      </c>
      <c r="O61" s="14">
        <f t="shared" si="2"/>
        <v>21</v>
      </c>
      <c r="P61" s="1">
        <f t="shared" si="3"/>
        <v>42304</v>
      </c>
      <c r="Q61" s="1"/>
      <c r="R61" s="3"/>
      <c r="S61" s="3"/>
      <c r="T61" s="62">
        <f t="shared" ca="1" si="5"/>
        <v>-0.625</v>
      </c>
      <c r="U61" s="61">
        <f t="shared" ca="1" si="4"/>
        <v>1</v>
      </c>
      <c r="V61" s="11" t="s">
        <v>563</v>
      </c>
      <c r="W61" s="11" t="s">
        <v>22</v>
      </c>
      <c r="X61" s="3"/>
    </row>
    <row r="62" spans="1:24" ht="30" hidden="1" customHeight="1">
      <c r="A62" s="4"/>
      <c r="B62" s="3">
        <v>2</v>
      </c>
      <c r="C62" s="11" t="s">
        <v>47</v>
      </c>
      <c r="D62" s="11" t="s">
        <v>51</v>
      </c>
      <c r="E62" s="4">
        <v>33</v>
      </c>
      <c r="F62" s="11" t="s">
        <v>52</v>
      </c>
      <c r="G62" s="17" t="s">
        <v>518</v>
      </c>
      <c r="H62" s="3" t="s">
        <v>506</v>
      </c>
      <c r="I62" s="5">
        <v>12566</v>
      </c>
      <c r="J62" s="1">
        <v>34639</v>
      </c>
      <c r="K62" s="60">
        <f t="shared" ca="1" si="0"/>
        <v>30</v>
      </c>
      <c r="L62" s="14">
        <v>8</v>
      </c>
      <c r="M62" s="14" t="s">
        <v>634</v>
      </c>
      <c r="N62" s="14">
        <f t="shared" si="1"/>
        <v>16</v>
      </c>
      <c r="O62" s="14">
        <f t="shared" si="2"/>
        <v>21</v>
      </c>
      <c r="P62" s="1">
        <f t="shared" si="3"/>
        <v>42304</v>
      </c>
      <c r="Q62" s="1"/>
      <c r="R62" s="3"/>
      <c r="S62" s="3"/>
      <c r="T62" s="62">
        <f t="shared" ca="1" si="5"/>
        <v>-0.625</v>
      </c>
      <c r="U62" s="61">
        <f t="shared" ca="1" si="4"/>
        <v>1</v>
      </c>
      <c r="V62" s="11" t="s">
        <v>563</v>
      </c>
      <c r="W62" s="11" t="s">
        <v>22</v>
      </c>
      <c r="X62" s="3"/>
    </row>
    <row r="63" spans="1:24" ht="30" hidden="1" customHeight="1">
      <c r="A63" s="4"/>
      <c r="B63" s="3">
        <v>2</v>
      </c>
      <c r="C63" s="11" t="s">
        <v>47</v>
      </c>
      <c r="D63" s="11" t="s">
        <v>51</v>
      </c>
      <c r="E63" s="4">
        <v>49</v>
      </c>
      <c r="F63" s="11" t="s">
        <v>52</v>
      </c>
      <c r="G63" s="17" t="s">
        <v>518</v>
      </c>
      <c r="H63" s="3" t="s">
        <v>506</v>
      </c>
      <c r="I63" s="5">
        <v>12566</v>
      </c>
      <c r="J63" s="1">
        <v>34639</v>
      </c>
      <c r="K63" s="60">
        <f t="shared" ca="1" si="0"/>
        <v>30</v>
      </c>
      <c r="L63" s="14">
        <v>8</v>
      </c>
      <c r="M63" s="14" t="s">
        <v>634</v>
      </c>
      <c r="N63" s="14">
        <f t="shared" si="1"/>
        <v>16</v>
      </c>
      <c r="O63" s="14">
        <f t="shared" si="2"/>
        <v>21</v>
      </c>
      <c r="P63" s="1">
        <f t="shared" si="3"/>
        <v>42304</v>
      </c>
      <c r="Q63" s="1"/>
      <c r="R63" s="3"/>
      <c r="S63" s="3"/>
      <c r="T63" s="62">
        <f t="shared" ca="1" si="5"/>
        <v>-0.625</v>
      </c>
      <c r="U63" s="61">
        <f t="shared" ca="1" si="4"/>
        <v>1</v>
      </c>
      <c r="V63" s="11" t="s">
        <v>563</v>
      </c>
      <c r="W63" s="11" t="s">
        <v>22</v>
      </c>
      <c r="X63" s="3"/>
    </row>
    <row r="64" spans="1:24" ht="30" hidden="1" customHeight="1">
      <c r="A64" s="4"/>
      <c r="B64" s="3">
        <v>2</v>
      </c>
      <c r="C64" s="11" t="s">
        <v>47</v>
      </c>
      <c r="D64" s="11" t="s">
        <v>51</v>
      </c>
      <c r="E64" s="4">
        <v>63</v>
      </c>
      <c r="F64" s="11" t="s">
        <v>52</v>
      </c>
      <c r="G64" s="17" t="s">
        <v>518</v>
      </c>
      <c r="H64" s="3" t="s">
        <v>506</v>
      </c>
      <c r="I64" s="5">
        <v>12566</v>
      </c>
      <c r="J64" s="1">
        <v>34639</v>
      </c>
      <c r="K64" s="60">
        <f t="shared" ca="1" si="0"/>
        <v>30</v>
      </c>
      <c r="L64" s="14">
        <v>8</v>
      </c>
      <c r="M64" s="14" t="s">
        <v>634</v>
      </c>
      <c r="N64" s="14">
        <f t="shared" si="1"/>
        <v>16</v>
      </c>
      <c r="O64" s="14">
        <f t="shared" si="2"/>
        <v>21</v>
      </c>
      <c r="P64" s="1">
        <f t="shared" si="3"/>
        <v>42304</v>
      </c>
      <c r="Q64" s="1"/>
      <c r="R64" s="3"/>
      <c r="S64" s="3"/>
      <c r="T64" s="62">
        <f t="shared" ca="1" si="5"/>
        <v>-0.625</v>
      </c>
      <c r="U64" s="61">
        <f t="shared" ca="1" si="4"/>
        <v>1</v>
      </c>
      <c r="V64" s="11" t="s">
        <v>563</v>
      </c>
      <c r="W64" s="11" t="s">
        <v>54</v>
      </c>
      <c r="X64" s="3"/>
    </row>
    <row r="65" spans="1:24" ht="30" hidden="1" customHeight="1">
      <c r="A65" s="4"/>
      <c r="B65" s="3">
        <v>2</v>
      </c>
      <c r="C65" s="11" t="s">
        <v>47</v>
      </c>
      <c r="D65" s="11" t="s">
        <v>51</v>
      </c>
      <c r="E65" s="4">
        <v>64</v>
      </c>
      <c r="F65" s="11" t="s">
        <v>52</v>
      </c>
      <c r="G65" s="17" t="s">
        <v>518</v>
      </c>
      <c r="H65" s="3" t="s">
        <v>506</v>
      </c>
      <c r="I65" s="5">
        <v>12566</v>
      </c>
      <c r="J65" s="1">
        <v>34639</v>
      </c>
      <c r="K65" s="60">
        <f t="shared" ca="1" si="0"/>
        <v>30</v>
      </c>
      <c r="L65" s="14">
        <v>8</v>
      </c>
      <c r="M65" s="14" t="s">
        <v>634</v>
      </c>
      <c r="N65" s="14">
        <f t="shared" si="1"/>
        <v>16</v>
      </c>
      <c r="O65" s="14">
        <f t="shared" si="2"/>
        <v>21</v>
      </c>
      <c r="P65" s="1">
        <f t="shared" si="3"/>
        <v>42304</v>
      </c>
      <c r="Q65" s="1"/>
      <c r="R65" s="3"/>
      <c r="S65" s="3"/>
      <c r="T65" s="62">
        <f t="shared" ca="1" si="5"/>
        <v>-0.625</v>
      </c>
      <c r="U65" s="61">
        <f t="shared" ca="1" si="4"/>
        <v>1</v>
      </c>
      <c r="V65" s="11" t="s">
        <v>563</v>
      </c>
      <c r="W65" s="11" t="s">
        <v>54</v>
      </c>
      <c r="X65" s="3"/>
    </row>
    <row r="66" spans="1:24" ht="30" hidden="1" customHeight="1">
      <c r="A66" s="4"/>
      <c r="B66" s="3">
        <v>2</v>
      </c>
      <c r="C66" s="11" t="s">
        <v>47</v>
      </c>
      <c r="D66" s="11" t="s">
        <v>51</v>
      </c>
      <c r="E66" s="4">
        <v>55</v>
      </c>
      <c r="F66" s="11" t="s">
        <v>52</v>
      </c>
      <c r="G66" s="17" t="s">
        <v>518</v>
      </c>
      <c r="H66" s="3" t="s">
        <v>506</v>
      </c>
      <c r="I66" s="5">
        <v>12566</v>
      </c>
      <c r="J66" s="1">
        <v>34639</v>
      </c>
      <c r="K66" s="60">
        <f t="shared" ca="1" si="0"/>
        <v>30</v>
      </c>
      <c r="L66" s="14">
        <v>8</v>
      </c>
      <c r="M66" s="14" t="s">
        <v>634</v>
      </c>
      <c r="N66" s="14">
        <f t="shared" si="1"/>
        <v>16</v>
      </c>
      <c r="O66" s="14">
        <f t="shared" si="2"/>
        <v>21</v>
      </c>
      <c r="P66" s="1">
        <f t="shared" si="3"/>
        <v>42304</v>
      </c>
      <c r="Q66" s="1"/>
      <c r="R66" s="3"/>
      <c r="S66" s="3"/>
      <c r="T66" s="62">
        <f t="shared" ca="1" si="5"/>
        <v>-0.625</v>
      </c>
      <c r="U66" s="61">
        <f t="shared" ca="1" si="4"/>
        <v>1</v>
      </c>
      <c r="V66" s="11" t="s">
        <v>563</v>
      </c>
      <c r="W66" s="11" t="s">
        <v>55</v>
      </c>
      <c r="X66" s="3"/>
    </row>
    <row r="67" spans="1:24" ht="30" hidden="1" customHeight="1">
      <c r="A67" s="4"/>
      <c r="B67" s="3">
        <v>2</v>
      </c>
      <c r="C67" s="11" t="s">
        <v>47</v>
      </c>
      <c r="D67" s="11" t="s">
        <v>51</v>
      </c>
      <c r="E67" s="4">
        <v>56</v>
      </c>
      <c r="F67" s="11" t="s">
        <v>52</v>
      </c>
      <c r="G67" s="17" t="s">
        <v>518</v>
      </c>
      <c r="H67" s="3" t="s">
        <v>506</v>
      </c>
      <c r="I67" s="5">
        <v>12566</v>
      </c>
      <c r="J67" s="1">
        <v>34639</v>
      </c>
      <c r="K67" s="60">
        <f t="shared" ca="1" si="0"/>
        <v>30</v>
      </c>
      <c r="L67" s="14">
        <v>8</v>
      </c>
      <c r="M67" s="14" t="s">
        <v>634</v>
      </c>
      <c r="N67" s="14">
        <f t="shared" si="1"/>
        <v>16</v>
      </c>
      <c r="O67" s="14">
        <f t="shared" si="2"/>
        <v>21</v>
      </c>
      <c r="P67" s="1">
        <f t="shared" si="3"/>
        <v>42304</v>
      </c>
      <c r="Q67" s="1"/>
      <c r="R67" s="3"/>
      <c r="S67" s="3"/>
      <c r="T67" s="62">
        <f t="shared" ca="1" si="5"/>
        <v>-0.625</v>
      </c>
      <c r="U67" s="61">
        <f t="shared" ca="1" si="4"/>
        <v>1</v>
      </c>
      <c r="V67" s="11" t="s">
        <v>563</v>
      </c>
      <c r="W67" s="11" t="s">
        <v>55</v>
      </c>
      <c r="X67" s="3"/>
    </row>
    <row r="68" spans="1:24" ht="30" hidden="1" customHeight="1">
      <c r="A68" s="4"/>
      <c r="B68" s="3">
        <v>2</v>
      </c>
      <c r="C68" s="11" t="s">
        <v>47</v>
      </c>
      <c r="D68" s="11" t="s">
        <v>51</v>
      </c>
      <c r="E68" s="4">
        <v>14</v>
      </c>
      <c r="F68" s="11" t="s">
        <v>52</v>
      </c>
      <c r="G68" s="17" t="s">
        <v>518</v>
      </c>
      <c r="H68" s="3" t="s">
        <v>506</v>
      </c>
      <c r="I68" s="5">
        <v>12566</v>
      </c>
      <c r="J68" s="1">
        <v>34639</v>
      </c>
      <c r="K68" s="60">
        <f t="shared" ref="K68:K131" ca="1" si="6">DATEDIF(J68,TODAY(),"y")</f>
        <v>30</v>
      </c>
      <c r="L68" s="14">
        <v>8</v>
      </c>
      <c r="M68" s="14" t="s">
        <v>634</v>
      </c>
      <c r="N68" s="14">
        <f t="shared" ref="N68:N131" si="7">L68*IF(M68="水質",3.2,(IF(M68="事務",2,IF(M68="電子",2.1,IF(M68="自動車",3.1,1.6)))))</f>
        <v>16</v>
      </c>
      <c r="O68" s="14">
        <f t="shared" ref="O68:O131" si="8">ROUND(4/3*N68,0)</f>
        <v>21</v>
      </c>
      <c r="P68" s="1">
        <f t="shared" ref="P68:P131" si="9">J68+365*IF(G68="事後",O68,N68)</f>
        <v>42304</v>
      </c>
      <c r="Q68" s="1"/>
      <c r="R68" s="3"/>
      <c r="S68" s="3"/>
      <c r="T68" s="62">
        <f t="shared" ca="1" si="5"/>
        <v>-0.625</v>
      </c>
      <c r="U68" s="61">
        <f t="shared" ref="U68:U131" ca="1" si="10">IF(T68&gt;1,ROUNDUP(T68,0),1)</f>
        <v>1</v>
      </c>
      <c r="V68" s="11" t="s">
        <v>563</v>
      </c>
      <c r="W68" s="16" t="s">
        <v>24</v>
      </c>
      <c r="X68" s="3"/>
    </row>
    <row r="69" spans="1:24" ht="30" hidden="1" customHeight="1">
      <c r="A69" s="4"/>
      <c r="B69" s="3">
        <v>2</v>
      </c>
      <c r="C69" s="11" t="s">
        <v>47</v>
      </c>
      <c r="D69" s="11" t="s">
        <v>51</v>
      </c>
      <c r="E69" s="4">
        <v>16</v>
      </c>
      <c r="F69" s="11" t="s">
        <v>52</v>
      </c>
      <c r="G69" s="17" t="s">
        <v>518</v>
      </c>
      <c r="H69" s="3" t="s">
        <v>506</v>
      </c>
      <c r="I69" s="5">
        <v>12566</v>
      </c>
      <c r="J69" s="1">
        <v>34639</v>
      </c>
      <c r="K69" s="60">
        <f t="shared" ca="1" si="6"/>
        <v>30</v>
      </c>
      <c r="L69" s="14">
        <v>8</v>
      </c>
      <c r="M69" s="14" t="s">
        <v>634</v>
      </c>
      <c r="N69" s="14">
        <f t="shared" si="7"/>
        <v>16</v>
      </c>
      <c r="O69" s="14">
        <f t="shared" si="8"/>
        <v>21</v>
      </c>
      <c r="P69" s="1">
        <f t="shared" si="9"/>
        <v>42304</v>
      </c>
      <c r="Q69" s="1"/>
      <c r="R69" s="3"/>
      <c r="S69" s="3"/>
      <c r="T69" s="62">
        <f t="shared" ref="T69:T132" ca="1" si="11">(-3/N69*K69+5)</f>
        <v>-0.625</v>
      </c>
      <c r="U69" s="61">
        <f t="shared" ca="1" si="10"/>
        <v>1</v>
      </c>
      <c r="V69" s="11" t="s">
        <v>563</v>
      </c>
      <c r="W69" s="11" t="s">
        <v>24</v>
      </c>
      <c r="X69" s="3"/>
    </row>
    <row r="70" spans="1:24" ht="30" hidden="1" customHeight="1">
      <c r="A70" s="4"/>
      <c r="B70" s="3">
        <v>2</v>
      </c>
      <c r="C70" s="11" t="s">
        <v>47</v>
      </c>
      <c r="D70" s="11" t="s">
        <v>51</v>
      </c>
      <c r="E70" s="4">
        <v>39</v>
      </c>
      <c r="F70" s="11" t="s">
        <v>52</v>
      </c>
      <c r="G70" s="17" t="s">
        <v>518</v>
      </c>
      <c r="H70" s="3" t="s">
        <v>506</v>
      </c>
      <c r="I70" s="5">
        <v>12566</v>
      </c>
      <c r="J70" s="1">
        <v>34639</v>
      </c>
      <c r="K70" s="60">
        <f t="shared" ca="1" si="6"/>
        <v>30</v>
      </c>
      <c r="L70" s="14">
        <v>8</v>
      </c>
      <c r="M70" s="14" t="s">
        <v>634</v>
      </c>
      <c r="N70" s="14">
        <f t="shared" si="7"/>
        <v>16</v>
      </c>
      <c r="O70" s="14">
        <f t="shared" si="8"/>
        <v>21</v>
      </c>
      <c r="P70" s="1">
        <f t="shared" si="9"/>
        <v>42304</v>
      </c>
      <c r="Q70" s="1"/>
      <c r="R70" s="3"/>
      <c r="S70" s="3"/>
      <c r="T70" s="62">
        <f t="shared" ca="1" si="11"/>
        <v>-0.625</v>
      </c>
      <c r="U70" s="61">
        <f t="shared" ca="1" si="10"/>
        <v>1</v>
      </c>
      <c r="V70" s="11" t="s">
        <v>563</v>
      </c>
      <c r="W70" s="11" t="s">
        <v>24</v>
      </c>
      <c r="X70" s="3"/>
    </row>
    <row r="71" spans="1:24" ht="30" hidden="1" customHeight="1">
      <c r="A71" s="4"/>
      <c r="B71" s="3">
        <v>2</v>
      </c>
      <c r="C71" s="11" t="s">
        <v>47</v>
      </c>
      <c r="D71" s="11" t="s">
        <v>51</v>
      </c>
      <c r="E71" s="4">
        <v>69</v>
      </c>
      <c r="F71" s="11" t="s">
        <v>52</v>
      </c>
      <c r="G71" s="17" t="s">
        <v>518</v>
      </c>
      <c r="H71" s="3" t="s">
        <v>506</v>
      </c>
      <c r="I71" s="5">
        <v>12566</v>
      </c>
      <c r="J71" s="1">
        <v>34639</v>
      </c>
      <c r="K71" s="60">
        <f t="shared" ca="1" si="6"/>
        <v>30</v>
      </c>
      <c r="L71" s="14">
        <v>8</v>
      </c>
      <c r="M71" s="14" t="s">
        <v>634</v>
      </c>
      <c r="N71" s="14">
        <f t="shared" si="7"/>
        <v>16</v>
      </c>
      <c r="O71" s="14">
        <f t="shared" si="8"/>
        <v>21</v>
      </c>
      <c r="P71" s="1">
        <f t="shared" si="9"/>
        <v>42304</v>
      </c>
      <c r="Q71" s="1"/>
      <c r="R71" s="3" t="s">
        <v>53</v>
      </c>
      <c r="S71" s="3"/>
      <c r="T71" s="62">
        <f t="shared" ca="1" si="11"/>
        <v>-0.625</v>
      </c>
      <c r="U71" s="61">
        <f t="shared" ca="1" si="10"/>
        <v>1</v>
      </c>
      <c r="V71" s="11" t="s">
        <v>563</v>
      </c>
      <c r="W71" s="11" t="s">
        <v>24</v>
      </c>
      <c r="X71" s="3"/>
    </row>
    <row r="72" spans="1:24" ht="30" hidden="1" customHeight="1">
      <c r="A72" s="4"/>
      <c r="B72" s="3">
        <v>2</v>
      </c>
      <c r="C72" s="11" t="s">
        <v>47</v>
      </c>
      <c r="D72" s="11" t="s">
        <v>51</v>
      </c>
      <c r="E72" s="4">
        <v>6</v>
      </c>
      <c r="F72" s="11" t="s">
        <v>52</v>
      </c>
      <c r="G72" s="17" t="s">
        <v>518</v>
      </c>
      <c r="H72" s="3" t="s">
        <v>506</v>
      </c>
      <c r="I72" s="5">
        <v>12566</v>
      </c>
      <c r="J72" s="1">
        <v>34639</v>
      </c>
      <c r="K72" s="60">
        <f t="shared" ca="1" si="6"/>
        <v>30</v>
      </c>
      <c r="L72" s="14">
        <v>8</v>
      </c>
      <c r="M72" s="14" t="s">
        <v>634</v>
      </c>
      <c r="N72" s="14">
        <f t="shared" si="7"/>
        <v>16</v>
      </c>
      <c r="O72" s="14">
        <f t="shared" si="8"/>
        <v>21</v>
      </c>
      <c r="P72" s="1">
        <f t="shared" si="9"/>
        <v>42304</v>
      </c>
      <c r="Q72" s="1"/>
      <c r="R72" s="3"/>
      <c r="S72" s="3"/>
      <c r="T72" s="62">
        <f t="shared" ca="1" si="11"/>
        <v>-0.625</v>
      </c>
      <c r="U72" s="61">
        <f t="shared" ca="1" si="10"/>
        <v>1</v>
      </c>
      <c r="V72" s="11" t="s">
        <v>563</v>
      </c>
      <c r="W72" s="11" t="s">
        <v>33</v>
      </c>
      <c r="X72" s="3"/>
    </row>
    <row r="73" spans="1:24" ht="30" hidden="1" customHeight="1">
      <c r="A73" s="4"/>
      <c r="B73" s="3">
        <v>2</v>
      </c>
      <c r="C73" s="11" t="s">
        <v>47</v>
      </c>
      <c r="D73" s="11" t="s">
        <v>51</v>
      </c>
      <c r="E73" s="4">
        <v>9</v>
      </c>
      <c r="F73" s="11" t="s">
        <v>52</v>
      </c>
      <c r="G73" s="17" t="s">
        <v>518</v>
      </c>
      <c r="H73" s="3" t="s">
        <v>506</v>
      </c>
      <c r="I73" s="5">
        <v>12566</v>
      </c>
      <c r="J73" s="1">
        <v>34639</v>
      </c>
      <c r="K73" s="60">
        <f t="shared" ca="1" si="6"/>
        <v>30</v>
      </c>
      <c r="L73" s="14">
        <v>8</v>
      </c>
      <c r="M73" s="14" t="s">
        <v>634</v>
      </c>
      <c r="N73" s="14">
        <f t="shared" si="7"/>
        <v>16</v>
      </c>
      <c r="O73" s="14">
        <f t="shared" si="8"/>
        <v>21</v>
      </c>
      <c r="P73" s="1">
        <f t="shared" si="9"/>
        <v>42304</v>
      </c>
      <c r="Q73" s="1"/>
      <c r="R73" s="3"/>
      <c r="S73" s="3"/>
      <c r="T73" s="62">
        <f t="shared" ca="1" si="11"/>
        <v>-0.625</v>
      </c>
      <c r="U73" s="61">
        <f t="shared" ca="1" si="10"/>
        <v>1</v>
      </c>
      <c r="V73" s="11" t="s">
        <v>563</v>
      </c>
      <c r="W73" s="11" t="s">
        <v>33</v>
      </c>
      <c r="X73" s="3"/>
    </row>
    <row r="74" spans="1:24" ht="30" hidden="1" customHeight="1">
      <c r="A74" s="4"/>
      <c r="B74" s="3">
        <v>2</v>
      </c>
      <c r="C74" s="11" t="s">
        <v>47</v>
      </c>
      <c r="D74" s="11" t="s">
        <v>51</v>
      </c>
      <c r="E74" s="4">
        <v>10</v>
      </c>
      <c r="F74" s="11" t="s">
        <v>52</v>
      </c>
      <c r="G74" s="17" t="s">
        <v>518</v>
      </c>
      <c r="H74" s="3" t="s">
        <v>506</v>
      </c>
      <c r="I74" s="5">
        <v>12566</v>
      </c>
      <c r="J74" s="1">
        <v>34639</v>
      </c>
      <c r="K74" s="60">
        <f t="shared" ca="1" si="6"/>
        <v>30</v>
      </c>
      <c r="L74" s="14">
        <v>8</v>
      </c>
      <c r="M74" s="14" t="s">
        <v>634</v>
      </c>
      <c r="N74" s="14">
        <f t="shared" si="7"/>
        <v>16</v>
      </c>
      <c r="O74" s="14">
        <f t="shared" si="8"/>
        <v>21</v>
      </c>
      <c r="P74" s="1">
        <f t="shared" si="9"/>
        <v>42304</v>
      </c>
      <c r="Q74" s="1"/>
      <c r="R74" s="3"/>
      <c r="S74" s="3"/>
      <c r="T74" s="62">
        <f t="shared" ca="1" si="11"/>
        <v>-0.625</v>
      </c>
      <c r="U74" s="61">
        <f t="shared" ca="1" si="10"/>
        <v>1</v>
      </c>
      <c r="V74" s="11" t="s">
        <v>563</v>
      </c>
      <c r="W74" s="11" t="s">
        <v>33</v>
      </c>
      <c r="X74" s="3"/>
    </row>
    <row r="75" spans="1:24" ht="30" hidden="1" customHeight="1">
      <c r="A75" s="4"/>
      <c r="B75" s="3">
        <v>2</v>
      </c>
      <c r="C75" s="11" t="s">
        <v>47</v>
      </c>
      <c r="D75" s="11" t="s">
        <v>51</v>
      </c>
      <c r="E75" s="4">
        <v>11</v>
      </c>
      <c r="F75" s="11" t="s">
        <v>52</v>
      </c>
      <c r="G75" s="17" t="s">
        <v>518</v>
      </c>
      <c r="H75" s="3" t="s">
        <v>506</v>
      </c>
      <c r="I75" s="5">
        <v>12566</v>
      </c>
      <c r="J75" s="1">
        <v>34639</v>
      </c>
      <c r="K75" s="60">
        <f t="shared" ca="1" si="6"/>
        <v>30</v>
      </c>
      <c r="L75" s="14">
        <v>8</v>
      </c>
      <c r="M75" s="14" t="s">
        <v>634</v>
      </c>
      <c r="N75" s="14">
        <f t="shared" si="7"/>
        <v>16</v>
      </c>
      <c r="O75" s="14">
        <f t="shared" si="8"/>
        <v>21</v>
      </c>
      <c r="P75" s="1">
        <f t="shared" si="9"/>
        <v>42304</v>
      </c>
      <c r="Q75" s="1"/>
      <c r="R75" s="3"/>
      <c r="S75" s="3"/>
      <c r="T75" s="62">
        <f t="shared" ca="1" si="11"/>
        <v>-0.625</v>
      </c>
      <c r="U75" s="61">
        <f t="shared" ca="1" si="10"/>
        <v>1</v>
      </c>
      <c r="V75" s="11" t="s">
        <v>563</v>
      </c>
      <c r="W75" s="11" t="s">
        <v>33</v>
      </c>
      <c r="X75" s="3"/>
    </row>
    <row r="76" spans="1:24" ht="30" hidden="1" customHeight="1">
      <c r="A76" s="4"/>
      <c r="B76" s="3">
        <v>2</v>
      </c>
      <c r="C76" s="11" t="s">
        <v>47</v>
      </c>
      <c r="D76" s="11" t="s">
        <v>51</v>
      </c>
      <c r="E76" s="4">
        <v>12</v>
      </c>
      <c r="F76" s="11" t="s">
        <v>52</v>
      </c>
      <c r="G76" s="17" t="s">
        <v>518</v>
      </c>
      <c r="H76" s="3" t="s">
        <v>506</v>
      </c>
      <c r="I76" s="5">
        <v>12566</v>
      </c>
      <c r="J76" s="1">
        <v>34639</v>
      </c>
      <c r="K76" s="60">
        <f t="shared" ca="1" si="6"/>
        <v>30</v>
      </c>
      <c r="L76" s="14">
        <v>8</v>
      </c>
      <c r="M76" s="14" t="s">
        <v>634</v>
      </c>
      <c r="N76" s="14">
        <f t="shared" si="7"/>
        <v>16</v>
      </c>
      <c r="O76" s="14">
        <f t="shared" si="8"/>
        <v>21</v>
      </c>
      <c r="P76" s="1">
        <f t="shared" si="9"/>
        <v>42304</v>
      </c>
      <c r="Q76" s="1"/>
      <c r="R76" s="3"/>
      <c r="S76" s="3"/>
      <c r="T76" s="62">
        <f t="shared" ca="1" si="11"/>
        <v>-0.625</v>
      </c>
      <c r="U76" s="61">
        <f t="shared" ca="1" si="10"/>
        <v>1</v>
      </c>
      <c r="V76" s="11" t="s">
        <v>563</v>
      </c>
      <c r="W76" s="11" t="s">
        <v>33</v>
      </c>
      <c r="X76" s="3"/>
    </row>
    <row r="77" spans="1:24" ht="30" hidden="1" customHeight="1">
      <c r="A77" s="4"/>
      <c r="B77" s="3">
        <v>2</v>
      </c>
      <c r="C77" s="11" t="s">
        <v>47</v>
      </c>
      <c r="D77" s="11" t="s">
        <v>51</v>
      </c>
      <c r="E77" s="4">
        <v>13</v>
      </c>
      <c r="F77" s="11" t="s">
        <v>52</v>
      </c>
      <c r="G77" s="17" t="s">
        <v>518</v>
      </c>
      <c r="H77" s="3" t="s">
        <v>506</v>
      </c>
      <c r="I77" s="5">
        <v>12566</v>
      </c>
      <c r="J77" s="1">
        <v>34639</v>
      </c>
      <c r="K77" s="60">
        <f t="shared" ca="1" si="6"/>
        <v>30</v>
      </c>
      <c r="L77" s="14">
        <v>8</v>
      </c>
      <c r="M77" s="14" t="s">
        <v>634</v>
      </c>
      <c r="N77" s="14">
        <f t="shared" si="7"/>
        <v>16</v>
      </c>
      <c r="O77" s="14">
        <f t="shared" si="8"/>
        <v>21</v>
      </c>
      <c r="P77" s="1">
        <f t="shared" si="9"/>
        <v>42304</v>
      </c>
      <c r="Q77" s="1"/>
      <c r="R77" s="3"/>
      <c r="S77" s="3"/>
      <c r="T77" s="62">
        <f t="shared" ca="1" si="11"/>
        <v>-0.625</v>
      </c>
      <c r="U77" s="61">
        <f t="shared" ca="1" si="10"/>
        <v>1</v>
      </c>
      <c r="V77" s="11" t="s">
        <v>563</v>
      </c>
      <c r="W77" s="11" t="s">
        <v>33</v>
      </c>
      <c r="X77" s="3"/>
    </row>
    <row r="78" spans="1:24" ht="30" hidden="1" customHeight="1">
      <c r="A78" s="4"/>
      <c r="B78" s="3">
        <v>2</v>
      </c>
      <c r="C78" s="11" t="s">
        <v>47</v>
      </c>
      <c r="D78" s="11" t="s">
        <v>51</v>
      </c>
      <c r="E78" s="4">
        <v>17</v>
      </c>
      <c r="F78" s="11" t="s">
        <v>52</v>
      </c>
      <c r="G78" s="17" t="s">
        <v>518</v>
      </c>
      <c r="H78" s="3" t="s">
        <v>506</v>
      </c>
      <c r="I78" s="5">
        <v>12566</v>
      </c>
      <c r="J78" s="1">
        <v>34639</v>
      </c>
      <c r="K78" s="60">
        <f t="shared" ca="1" si="6"/>
        <v>30</v>
      </c>
      <c r="L78" s="14">
        <v>8</v>
      </c>
      <c r="M78" s="14" t="s">
        <v>634</v>
      </c>
      <c r="N78" s="14">
        <f t="shared" si="7"/>
        <v>16</v>
      </c>
      <c r="O78" s="14">
        <f t="shared" si="8"/>
        <v>21</v>
      </c>
      <c r="P78" s="1">
        <f t="shared" si="9"/>
        <v>42304</v>
      </c>
      <c r="Q78" s="1"/>
      <c r="R78" s="3"/>
      <c r="S78" s="3"/>
      <c r="T78" s="62">
        <f t="shared" ca="1" si="11"/>
        <v>-0.625</v>
      </c>
      <c r="U78" s="61">
        <f t="shared" ca="1" si="10"/>
        <v>1</v>
      </c>
      <c r="V78" s="11" t="s">
        <v>563</v>
      </c>
      <c r="W78" s="11" t="s">
        <v>33</v>
      </c>
      <c r="X78" s="3"/>
    </row>
    <row r="79" spans="1:24" ht="30" hidden="1" customHeight="1">
      <c r="A79" s="4"/>
      <c r="B79" s="3">
        <v>2</v>
      </c>
      <c r="C79" s="11" t="s">
        <v>47</v>
      </c>
      <c r="D79" s="11" t="s">
        <v>51</v>
      </c>
      <c r="E79" s="4">
        <v>18</v>
      </c>
      <c r="F79" s="11" t="s">
        <v>52</v>
      </c>
      <c r="G79" s="17" t="s">
        <v>518</v>
      </c>
      <c r="H79" s="3" t="s">
        <v>506</v>
      </c>
      <c r="I79" s="5">
        <v>12566</v>
      </c>
      <c r="J79" s="1">
        <v>34639</v>
      </c>
      <c r="K79" s="60">
        <f t="shared" ca="1" si="6"/>
        <v>30</v>
      </c>
      <c r="L79" s="14">
        <v>8</v>
      </c>
      <c r="M79" s="14" t="s">
        <v>634</v>
      </c>
      <c r="N79" s="14">
        <f t="shared" si="7"/>
        <v>16</v>
      </c>
      <c r="O79" s="14">
        <f t="shared" si="8"/>
        <v>21</v>
      </c>
      <c r="P79" s="1">
        <f t="shared" si="9"/>
        <v>42304</v>
      </c>
      <c r="Q79" s="1"/>
      <c r="R79" s="3"/>
      <c r="S79" s="3"/>
      <c r="T79" s="62">
        <f t="shared" ca="1" si="11"/>
        <v>-0.625</v>
      </c>
      <c r="U79" s="61">
        <f t="shared" ca="1" si="10"/>
        <v>1</v>
      </c>
      <c r="V79" s="11" t="s">
        <v>563</v>
      </c>
      <c r="W79" s="11" t="s">
        <v>33</v>
      </c>
      <c r="X79" s="3"/>
    </row>
    <row r="80" spans="1:24" ht="30" hidden="1" customHeight="1">
      <c r="A80" s="4"/>
      <c r="B80" s="3">
        <v>2</v>
      </c>
      <c r="C80" s="11" t="s">
        <v>47</v>
      </c>
      <c r="D80" s="11" t="s">
        <v>51</v>
      </c>
      <c r="E80" s="4">
        <v>19</v>
      </c>
      <c r="F80" s="11" t="s">
        <v>52</v>
      </c>
      <c r="G80" s="17" t="s">
        <v>518</v>
      </c>
      <c r="H80" s="3" t="s">
        <v>506</v>
      </c>
      <c r="I80" s="5">
        <v>12566</v>
      </c>
      <c r="J80" s="1">
        <v>34639</v>
      </c>
      <c r="K80" s="60">
        <f t="shared" ca="1" si="6"/>
        <v>30</v>
      </c>
      <c r="L80" s="14">
        <v>8</v>
      </c>
      <c r="M80" s="14" t="s">
        <v>634</v>
      </c>
      <c r="N80" s="14">
        <f t="shared" si="7"/>
        <v>16</v>
      </c>
      <c r="O80" s="14">
        <f t="shared" si="8"/>
        <v>21</v>
      </c>
      <c r="P80" s="1">
        <f t="shared" si="9"/>
        <v>42304</v>
      </c>
      <c r="Q80" s="1"/>
      <c r="R80" s="3"/>
      <c r="S80" s="3"/>
      <c r="T80" s="62">
        <f t="shared" ca="1" si="11"/>
        <v>-0.625</v>
      </c>
      <c r="U80" s="61">
        <f t="shared" ca="1" si="10"/>
        <v>1</v>
      </c>
      <c r="V80" s="11" t="s">
        <v>563</v>
      </c>
      <c r="W80" s="11" t="s">
        <v>33</v>
      </c>
      <c r="X80" s="3"/>
    </row>
    <row r="81" spans="1:24" ht="30" hidden="1" customHeight="1">
      <c r="A81" s="4"/>
      <c r="B81" s="3">
        <v>2</v>
      </c>
      <c r="C81" s="11" t="s">
        <v>47</v>
      </c>
      <c r="D81" s="11" t="s">
        <v>51</v>
      </c>
      <c r="E81" s="4">
        <v>20</v>
      </c>
      <c r="F81" s="11" t="s">
        <v>52</v>
      </c>
      <c r="G81" s="17" t="s">
        <v>518</v>
      </c>
      <c r="H81" s="3" t="s">
        <v>506</v>
      </c>
      <c r="I81" s="5">
        <v>12566</v>
      </c>
      <c r="J81" s="1">
        <v>34639</v>
      </c>
      <c r="K81" s="60">
        <f t="shared" ca="1" si="6"/>
        <v>30</v>
      </c>
      <c r="L81" s="14">
        <v>8</v>
      </c>
      <c r="M81" s="14" t="s">
        <v>634</v>
      </c>
      <c r="N81" s="14">
        <f t="shared" si="7"/>
        <v>16</v>
      </c>
      <c r="O81" s="14">
        <f t="shared" si="8"/>
        <v>21</v>
      </c>
      <c r="P81" s="1">
        <f t="shared" si="9"/>
        <v>42304</v>
      </c>
      <c r="Q81" s="1"/>
      <c r="R81" s="3"/>
      <c r="S81" s="3"/>
      <c r="T81" s="62">
        <f t="shared" ca="1" si="11"/>
        <v>-0.625</v>
      </c>
      <c r="U81" s="61">
        <f t="shared" ca="1" si="10"/>
        <v>1</v>
      </c>
      <c r="V81" s="11" t="s">
        <v>563</v>
      </c>
      <c r="W81" s="11" t="s">
        <v>33</v>
      </c>
      <c r="X81" s="3"/>
    </row>
    <row r="82" spans="1:24" ht="30" hidden="1" customHeight="1">
      <c r="A82" s="4"/>
      <c r="B82" s="3">
        <v>2</v>
      </c>
      <c r="C82" s="11" t="s">
        <v>47</v>
      </c>
      <c r="D82" s="11" t="s">
        <v>51</v>
      </c>
      <c r="E82" s="4">
        <v>21</v>
      </c>
      <c r="F82" s="11" t="s">
        <v>52</v>
      </c>
      <c r="G82" s="17" t="s">
        <v>518</v>
      </c>
      <c r="H82" s="3" t="s">
        <v>506</v>
      </c>
      <c r="I82" s="5">
        <v>12566</v>
      </c>
      <c r="J82" s="1">
        <v>34639</v>
      </c>
      <c r="K82" s="60">
        <f t="shared" ca="1" si="6"/>
        <v>30</v>
      </c>
      <c r="L82" s="14">
        <v>8</v>
      </c>
      <c r="M82" s="14" t="s">
        <v>634</v>
      </c>
      <c r="N82" s="14">
        <f t="shared" si="7"/>
        <v>16</v>
      </c>
      <c r="O82" s="14">
        <f t="shared" si="8"/>
        <v>21</v>
      </c>
      <c r="P82" s="1">
        <f t="shared" si="9"/>
        <v>42304</v>
      </c>
      <c r="Q82" s="1"/>
      <c r="R82" s="3"/>
      <c r="S82" s="3"/>
      <c r="T82" s="62">
        <f t="shared" ca="1" si="11"/>
        <v>-0.625</v>
      </c>
      <c r="U82" s="61">
        <f t="shared" ca="1" si="10"/>
        <v>1</v>
      </c>
      <c r="V82" s="11" t="s">
        <v>563</v>
      </c>
      <c r="W82" s="11" t="s">
        <v>33</v>
      </c>
      <c r="X82" s="3"/>
    </row>
    <row r="83" spans="1:24" ht="30" hidden="1" customHeight="1">
      <c r="A83" s="4"/>
      <c r="B83" s="3">
        <v>2</v>
      </c>
      <c r="C83" s="11" t="s">
        <v>47</v>
      </c>
      <c r="D83" s="11" t="s">
        <v>51</v>
      </c>
      <c r="E83" s="4">
        <v>22</v>
      </c>
      <c r="F83" s="11" t="s">
        <v>52</v>
      </c>
      <c r="G83" s="17" t="s">
        <v>518</v>
      </c>
      <c r="H83" s="3" t="s">
        <v>506</v>
      </c>
      <c r="I83" s="5">
        <v>12566</v>
      </c>
      <c r="J83" s="1">
        <v>34639</v>
      </c>
      <c r="K83" s="60">
        <f t="shared" ca="1" si="6"/>
        <v>30</v>
      </c>
      <c r="L83" s="14">
        <v>8</v>
      </c>
      <c r="M83" s="14" t="s">
        <v>634</v>
      </c>
      <c r="N83" s="14">
        <f t="shared" si="7"/>
        <v>16</v>
      </c>
      <c r="O83" s="14">
        <f t="shared" si="8"/>
        <v>21</v>
      </c>
      <c r="P83" s="1">
        <f t="shared" si="9"/>
        <v>42304</v>
      </c>
      <c r="Q83" s="1"/>
      <c r="R83" s="3"/>
      <c r="S83" s="3"/>
      <c r="T83" s="62">
        <f t="shared" ca="1" si="11"/>
        <v>-0.625</v>
      </c>
      <c r="U83" s="61">
        <f t="shared" ca="1" si="10"/>
        <v>1</v>
      </c>
      <c r="V83" s="11" t="s">
        <v>563</v>
      </c>
      <c r="W83" s="11" t="s">
        <v>33</v>
      </c>
      <c r="X83" s="3"/>
    </row>
    <row r="84" spans="1:24" ht="30" hidden="1" customHeight="1">
      <c r="A84" s="4"/>
      <c r="B84" s="3">
        <v>2</v>
      </c>
      <c r="C84" s="11" t="s">
        <v>47</v>
      </c>
      <c r="D84" s="11" t="s">
        <v>51</v>
      </c>
      <c r="E84" s="4">
        <v>24</v>
      </c>
      <c r="F84" s="11" t="s">
        <v>52</v>
      </c>
      <c r="G84" s="17" t="s">
        <v>518</v>
      </c>
      <c r="H84" s="3" t="s">
        <v>506</v>
      </c>
      <c r="I84" s="5">
        <v>12566</v>
      </c>
      <c r="J84" s="1">
        <v>34639</v>
      </c>
      <c r="K84" s="60">
        <f t="shared" ca="1" si="6"/>
        <v>30</v>
      </c>
      <c r="L84" s="14">
        <v>8</v>
      </c>
      <c r="M84" s="14" t="s">
        <v>634</v>
      </c>
      <c r="N84" s="14">
        <f t="shared" si="7"/>
        <v>16</v>
      </c>
      <c r="O84" s="14">
        <f t="shared" si="8"/>
        <v>21</v>
      </c>
      <c r="P84" s="1">
        <f t="shared" si="9"/>
        <v>42304</v>
      </c>
      <c r="Q84" s="1"/>
      <c r="R84" s="3"/>
      <c r="S84" s="3"/>
      <c r="T84" s="62">
        <f t="shared" ca="1" si="11"/>
        <v>-0.625</v>
      </c>
      <c r="U84" s="61">
        <f t="shared" ca="1" si="10"/>
        <v>1</v>
      </c>
      <c r="V84" s="11" t="s">
        <v>563</v>
      </c>
      <c r="W84" s="11" t="s">
        <v>33</v>
      </c>
      <c r="X84" s="3"/>
    </row>
    <row r="85" spans="1:24" ht="30" hidden="1" customHeight="1">
      <c r="A85" s="4"/>
      <c r="B85" s="3">
        <v>2</v>
      </c>
      <c r="C85" s="11" t="s">
        <v>47</v>
      </c>
      <c r="D85" s="11" t="s">
        <v>51</v>
      </c>
      <c r="E85" s="4">
        <v>25</v>
      </c>
      <c r="F85" s="11" t="s">
        <v>52</v>
      </c>
      <c r="G85" s="17" t="s">
        <v>518</v>
      </c>
      <c r="H85" s="3" t="s">
        <v>506</v>
      </c>
      <c r="I85" s="5">
        <v>12566</v>
      </c>
      <c r="J85" s="1">
        <v>34639</v>
      </c>
      <c r="K85" s="60">
        <f t="shared" ca="1" si="6"/>
        <v>30</v>
      </c>
      <c r="L85" s="14">
        <v>8</v>
      </c>
      <c r="M85" s="14" t="s">
        <v>634</v>
      </c>
      <c r="N85" s="14">
        <f t="shared" si="7"/>
        <v>16</v>
      </c>
      <c r="O85" s="14">
        <f t="shared" si="8"/>
        <v>21</v>
      </c>
      <c r="P85" s="1">
        <f t="shared" si="9"/>
        <v>42304</v>
      </c>
      <c r="Q85" s="1"/>
      <c r="R85" s="3"/>
      <c r="S85" s="3"/>
      <c r="T85" s="62">
        <f t="shared" ca="1" si="11"/>
        <v>-0.625</v>
      </c>
      <c r="U85" s="61">
        <f t="shared" ca="1" si="10"/>
        <v>1</v>
      </c>
      <c r="V85" s="11" t="s">
        <v>563</v>
      </c>
      <c r="W85" s="11" t="s">
        <v>33</v>
      </c>
      <c r="X85" s="3"/>
    </row>
    <row r="86" spans="1:24" ht="30" hidden="1" customHeight="1">
      <c r="A86" s="4"/>
      <c r="B86" s="3">
        <v>2</v>
      </c>
      <c r="C86" s="11" t="s">
        <v>47</v>
      </c>
      <c r="D86" s="11" t="s">
        <v>51</v>
      </c>
      <c r="E86" s="4">
        <v>27</v>
      </c>
      <c r="F86" s="11" t="s">
        <v>52</v>
      </c>
      <c r="G86" s="17" t="s">
        <v>518</v>
      </c>
      <c r="H86" s="3" t="s">
        <v>506</v>
      </c>
      <c r="I86" s="5">
        <v>12566</v>
      </c>
      <c r="J86" s="1">
        <v>34639</v>
      </c>
      <c r="K86" s="60">
        <f t="shared" ca="1" si="6"/>
        <v>30</v>
      </c>
      <c r="L86" s="14">
        <v>8</v>
      </c>
      <c r="M86" s="14" t="s">
        <v>634</v>
      </c>
      <c r="N86" s="14">
        <f t="shared" si="7"/>
        <v>16</v>
      </c>
      <c r="O86" s="14">
        <f t="shared" si="8"/>
        <v>21</v>
      </c>
      <c r="P86" s="1">
        <f t="shared" si="9"/>
        <v>42304</v>
      </c>
      <c r="Q86" s="1"/>
      <c r="R86" s="3"/>
      <c r="S86" s="3"/>
      <c r="T86" s="62">
        <f t="shared" ca="1" si="11"/>
        <v>-0.625</v>
      </c>
      <c r="U86" s="61">
        <f t="shared" ca="1" si="10"/>
        <v>1</v>
      </c>
      <c r="V86" s="11" t="s">
        <v>563</v>
      </c>
      <c r="W86" s="11" t="s">
        <v>33</v>
      </c>
      <c r="X86" s="3"/>
    </row>
    <row r="87" spans="1:24" ht="30" hidden="1" customHeight="1">
      <c r="A87" s="4"/>
      <c r="B87" s="3">
        <v>2</v>
      </c>
      <c r="C87" s="11" t="s">
        <v>47</v>
      </c>
      <c r="D87" s="11" t="s">
        <v>51</v>
      </c>
      <c r="E87" s="4">
        <v>31</v>
      </c>
      <c r="F87" s="11" t="s">
        <v>52</v>
      </c>
      <c r="G87" s="17" t="s">
        <v>518</v>
      </c>
      <c r="H87" s="3" t="s">
        <v>506</v>
      </c>
      <c r="I87" s="5">
        <v>12566</v>
      </c>
      <c r="J87" s="1">
        <v>34639</v>
      </c>
      <c r="K87" s="60">
        <f t="shared" ca="1" si="6"/>
        <v>30</v>
      </c>
      <c r="L87" s="14">
        <v>8</v>
      </c>
      <c r="M87" s="14" t="s">
        <v>634</v>
      </c>
      <c r="N87" s="14">
        <f t="shared" si="7"/>
        <v>16</v>
      </c>
      <c r="O87" s="14">
        <f t="shared" si="8"/>
        <v>21</v>
      </c>
      <c r="P87" s="1">
        <f t="shared" si="9"/>
        <v>42304</v>
      </c>
      <c r="Q87" s="1"/>
      <c r="R87" s="3"/>
      <c r="S87" s="3"/>
      <c r="T87" s="62">
        <f t="shared" ca="1" si="11"/>
        <v>-0.625</v>
      </c>
      <c r="U87" s="61">
        <f t="shared" ca="1" si="10"/>
        <v>1</v>
      </c>
      <c r="V87" s="11" t="s">
        <v>563</v>
      </c>
      <c r="W87" s="11" t="s">
        <v>33</v>
      </c>
      <c r="X87" s="3"/>
    </row>
    <row r="88" spans="1:24" ht="30" hidden="1" customHeight="1">
      <c r="A88" s="4"/>
      <c r="B88" s="3">
        <v>2</v>
      </c>
      <c r="C88" s="11" t="s">
        <v>47</v>
      </c>
      <c r="D88" s="11" t="s">
        <v>51</v>
      </c>
      <c r="E88" s="4">
        <v>35</v>
      </c>
      <c r="F88" s="11" t="s">
        <v>52</v>
      </c>
      <c r="G88" s="17" t="s">
        <v>518</v>
      </c>
      <c r="H88" s="3" t="s">
        <v>506</v>
      </c>
      <c r="I88" s="5">
        <v>12566</v>
      </c>
      <c r="J88" s="1">
        <v>34639</v>
      </c>
      <c r="K88" s="60">
        <f t="shared" ca="1" si="6"/>
        <v>30</v>
      </c>
      <c r="L88" s="14">
        <v>8</v>
      </c>
      <c r="M88" s="14" t="s">
        <v>634</v>
      </c>
      <c r="N88" s="14">
        <f t="shared" si="7"/>
        <v>16</v>
      </c>
      <c r="O88" s="14">
        <f t="shared" si="8"/>
        <v>21</v>
      </c>
      <c r="P88" s="1">
        <f t="shared" si="9"/>
        <v>42304</v>
      </c>
      <c r="Q88" s="1"/>
      <c r="R88" s="3"/>
      <c r="S88" s="3"/>
      <c r="T88" s="62">
        <f t="shared" ca="1" si="11"/>
        <v>-0.625</v>
      </c>
      <c r="U88" s="61">
        <f t="shared" ca="1" si="10"/>
        <v>1</v>
      </c>
      <c r="V88" s="11" t="s">
        <v>563</v>
      </c>
      <c r="W88" s="11" t="s">
        <v>33</v>
      </c>
      <c r="X88" s="3"/>
    </row>
    <row r="89" spans="1:24" ht="30" hidden="1" customHeight="1">
      <c r="A89" s="4"/>
      <c r="B89" s="3">
        <v>2</v>
      </c>
      <c r="C89" s="11" t="s">
        <v>47</v>
      </c>
      <c r="D89" s="11" t="s">
        <v>51</v>
      </c>
      <c r="E89" s="4">
        <v>36</v>
      </c>
      <c r="F89" s="11" t="s">
        <v>52</v>
      </c>
      <c r="G89" s="17" t="s">
        <v>518</v>
      </c>
      <c r="H89" s="3" t="s">
        <v>506</v>
      </c>
      <c r="I89" s="5">
        <v>12566</v>
      </c>
      <c r="J89" s="1">
        <v>34639</v>
      </c>
      <c r="K89" s="60">
        <f t="shared" ca="1" si="6"/>
        <v>30</v>
      </c>
      <c r="L89" s="14">
        <v>8</v>
      </c>
      <c r="M89" s="14" t="s">
        <v>634</v>
      </c>
      <c r="N89" s="14">
        <f t="shared" si="7"/>
        <v>16</v>
      </c>
      <c r="O89" s="14">
        <f t="shared" si="8"/>
        <v>21</v>
      </c>
      <c r="P89" s="1">
        <f t="shared" si="9"/>
        <v>42304</v>
      </c>
      <c r="Q89" s="1"/>
      <c r="R89" s="3"/>
      <c r="S89" s="3"/>
      <c r="T89" s="62">
        <f t="shared" ca="1" si="11"/>
        <v>-0.625</v>
      </c>
      <c r="U89" s="61">
        <f t="shared" ca="1" si="10"/>
        <v>1</v>
      </c>
      <c r="V89" s="11" t="s">
        <v>563</v>
      </c>
      <c r="W89" s="11" t="s">
        <v>33</v>
      </c>
      <c r="X89" s="3"/>
    </row>
    <row r="90" spans="1:24" ht="30" hidden="1" customHeight="1">
      <c r="A90" s="4"/>
      <c r="B90" s="3">
        <v>2</v>
      </c>
      <c r="C90" s="11" t="s">
        <v>47</v>
      </c>
      <c r="D90" s="11" t="s">
        <v>51</v>
      </c>
      <c r="E90" s="4">
        <v>37</v>
      </c>
      <c r="F90" s="11" t="s">
        <v>52</v>
      </c>
      <c r="G90" s="17" t="s">
        <v>518</v>
      </c>
      <c r="H90" s="3" t="s">
        <v>506</v>
      </c>
      <c r="I90" s="5">
        <v>12566</v>
      </c>
      <c r="J90" s="1">
        <v>34639</v>
      </c>
      <c r="K90" s="60">
        <f t="shared" ca="1" si="6"/>
        <v>30</v>
      </c>
      <c r="L90" s="14">
        <v>8</v>
      </c>
      <c r="M90" s="14" t="s">
        <v>634</v>
      </c>
      <c r="N90" s="14">
        <f t="shared" si="7"/>
        <v>16</v>
      </c>
      <c r="O90" s="14">
        <f t="shared" si="8"/>
        <v>21</v>
      </c>
      <c r="P90" s="1">
        <f t="shared" si="9"/>
        <v>42304</v>
      </c>
      <c r="Q90" s="1"/>
      <c r="R90" s="3"/>
      <c r="S90" s="3"/>
      <c r="T90" s="62">
        <f t="shared" ca="1" si="11"/>
        <v>-0.625</v>
      </c>
      <c r="U90" s="61">
        <f t="shared" ca="1" si="10"/>
        <v>1</v>
      </c>
      <c r="V90" s="11" t="s">
        <v>563</v>
      </c>
      <c r="W90" s="11" t="s">
        <v>33</v>
      </c>
      <c r="X90" s="3"/>
    </row>
    <row r="91" spans="1:24" ht="30" hidden="1" customHeight="1">
      <c r="A91" s="4"/>
      <c r="B91" s="3">
        <v>2</v>
      </c>
      <c r="C91" s="11" t="s">
        <v>47</v>
      </c>
      <c r="D91" s="11" t="s">
        <v>51</v>
      </c>
      <c r="E91" s="4">
        <v>38</v>
      </c>
      <c r="F91" s="11" t="s">
        <v>52</v>
      </c>
      <c r="G91" s="17" t="s">
        <v>518</v>
      </c>
      <c r="H91" s="3" t="s">
        <v>506</v>
      </c>
      <c r="I91" s="5">
        <v>12566</v>
      </c>
      <c r="J91" s="1">
        <v>34639</v>
      </c>
      <c r="K91" s="60">
        <f t="shared" ca="1" si="6"/>
        <v>30</v>
      </c>
      <c r="L91" s="14">
        <v>8</v>
      </c>
      <c r="M91" s="14" t="s">
        <v>634</v>
      </c>
      <c r="N91" s="14">
        <f t="shared" si="7"/>
        <v>16</v>
      </c>
      <c r="O91" s="14">
        <f t="shared" si="8"/>
        <v>21</v>
      </c>
      <c r="P91" s="1">
        <f t="shared" si="9"/>
        <v>42304</v>
      </c>
      <c r="Q91" s="1"/>
      <c r="R91" s="3"/>
      <c r="S91" s="3"/>
      <c r="T91" s="62">
        <f t="shared" ca="1" si="11"/>
        <v>-0.625</v>
      </c>
      <c r="U91" s="61">
        <f t="shared" ca="1" si="10"/>
        <v>1</v>
      </c>
      <c r="V91" s="11" t="s">
        <v>563</v>
      </c>
      <c r="W91" s="11" t="s">
        <v>33</v>
      </c>
      <c r="X91" s="3"/>
    </row>
    <row r="92" spans="1:24" ht="30" hidden="1" customHeight="1">
      <c r="A92" s="4"/>
      <c r="B92" s="3">
        <v>2</v>
      </c>
      <c r="C92" s="11" t="s">
        <v>47</v>
      </c>
      <c r="D92" s="11" t="s">
        <v>51</v>
      </c>
      <c r="E92" s="4">
        <v>41</v>
      </c>
      <c r="F92" s="11" t="s">
        <v>52</v>
      </c>
      <c r="G92" s="17" t="s">
        <v>518</v>
      </c>
      <c r="H92" s="3" t="s">
        <v>506</v>
      </c>
      <c r="I92" s="5">
        <v>12566</v>
      </c>
      <c r="J92" s="1">
        <v>34639</v>
      </c>
      <c r="K92" s="60">
        <f t="shared" ca="1" si="6"/>
        <v>30</v>
      </c>
      <c r="L92" s="14">
        <v>8</v>
      </c>
      <c r="M92" s="14" t="s">
        <v>634</v>
      </c>
      <c r="N92" s="14">
        <f t="shared" si="7"/>
        <v>16</v>
      </c>
      <c r="O92" s="14">
        <f t="shared" si="8"/>
        <v>21</v>
      </c>
      <c r="P92" s="1">
        <f t="shared" si="9"/>
        <v>42304</v>
      </c>
      <c r="Q92" s="1"/>
      <c r="R92" s="3"/>
      <c r="S92" s="3"/>
      <c r="T92" s="62">
        <f t="shared" ca="1" si="11"/>
        <v>-0.625</v>
      </c>
      <c r="U92" s="61">
        <f t="shared" ca="1" si="10"/>
        <v>1</v>
      </c>
      <c r="V92" s="11" t="s">
        <v>563</v>
      </c>
      <c r="W92" s="11" t="s">
        <v>33</v>
      </c>
      <c r="X92" s="3"/>
    </row>
    <row r="93" spans="1:24" ht="30" hidden="1" customHeight="1">
      <c r="A93" s="4"/>
      <c r="B93" s="3">
        <v>2</v>
      </c>
      <c r="C93" s="11" t="s">
        <v>47</v>
      </c>
      <c r="D93" s="11" t="s">
        <v>51</v>
      </c>
      <c r="E93" s="4">
        <v>42</v>
      </c>
      <c r="F93" s="11" t="s">
        <v>52</v>
      </c>
      <c r="G93" s="17" t="s">
        <v>518</v>
      </c>
      <c r="H93" s="3" t="s">
        <v>506</v>
      </c>
      <c r="I93" s="5">
        <v>12566</v>
      </c>
      <c r="J93" s="1">
        <v>34639</v>
      </c>
      <c r="K93" s="60">
        <f t="shared" ca="1" si="6"/>
        <v>30</v>
      </c>
      <c r="L93" s="14">
        <v>8</v>
      </c>
      <c r="M93" s="14" t="s">
        <v>634</v>
      </c>
      <c r="N93" s="14">
        <f t="shared" si="7"/>
        <v>16</v>
      </c>
      <c r="O93" s="14">
        <f t="shared" si="8"/>
        <v>21</v>
      </c>
      <c r="P93" s="1">
        <f t="shared" si="9"/>
        <v>42304</v>
      </c>
      <c r="Q93" s="1"/>
      <c r="R93" s="3"/>
      <c r="S93" s="3"/>
      <c r="T93" s="62">
        <f t="shared" ca="1" si="11"/>
        <v>-0.625</v>
      </c>
      <c r="U93" s="61">
        <f t="shared" ca="1" si="10"/>
        <v>1</v>
      </c>
      <c r="V93" s="11" t="s">
        <v>563</v>
      </c>
      <c r="W93" s="11" t="s">
        <v>33</v>
      </c>
      <c r="X93" s="3"/>
    </row>
    <row r="94" spans="1:24" ht="30" hidden="1" customHeight="1">
      <c r="A94" s="4"/>
      <c r="B94" s="3">
        <v>2</v>
      </c>
      <c r="C94" s="11" t="s">
        <v>47</v>
      </c>
      <c r="D94" s="11" t="s">
        <v>51</v>
      </c>
      <c r="E94" s="4">
        <v>43</v>
      </c>
      <c r="F94" s="11" t="s">
        <v>52</v>
      </c>
      <c r="G94" s="17" t="s">
        <v>518</v>
      </c>
      <c r="H94" s="3" t="s">
        <v>506</v>
      </c>
      <c r="I94" s="5">
        <v>12566</v>
      </c>
      <c r="J94" s="1">
        <v>34639</v>
      </c>
      <c r="K94" s="60">
        <f t="shared" ca="1" si="6"/>
        <v>30</v>
      </c>
      <c r="L94" s="14">
        <v>8</v>
      </c>
      <c r="M94" s="14" t="s">
        <v>634</v>
      </c>
      <c r="N94" s="14">
        <f t="shared" si="7"/>
        <v>16</v>
      </c>
      <c r="O94" s="14">
        <f t="shared" si="8"/>
        <v>21</v>
      </c>
      <c r="P94" s="1">
        <f t="shared" si="9"/>
        <v>42304</v>
      </c>
      <c r="Q94" s="1"/>
      <c r="R94" s="3"/>
      <c r="S94" s="3"/>
      <c r="T94" s="62">
        <f t="shared" ca="1" si="11"/>
        <v>-0.625</v>
      </c>
      <c r="U94" s="61">
        <f t="shared" ca="1" si="10"/>
        <v>1</v>
      </c>
      <c r="V94" s="11" t="s">
        <v>563</v>
      </c>
      <c r="W94" s="11" t="s">
        <v>33</v>
      </c>
      <c r="X94" s="3"/>
    </row>
    <row r="95" spans="1:24" ht="30" hidden="1" customHeight="1">
      <c r="A95" s="4"/>
      <c r="B95" s="3">
        <v>2</v>
      </c>
      <c r="C95" s="11" t="s">
        <v>47</v>
      </c>
      <c r="D95" s="11" t="s">
        <v>51</v>
      </c>
      <c r="E95" s="4">
        <v>46</v>
      </c>
      <c r="F95" s="11" t="s">
        <v>52</v>
      </c>
      <c r="G95" s="17" t="s">
        <v>518</v>
      </c>
      <c r="H95" s="3" t="s">
        <v>506</v>
      </c>
      <c r="I95" s="5">
        <v>12566</v>
      </c>
      <c r="J95" s="1">
        <v>34639</v>
      </c>
      <c r="K95" s="60">
        <f t="shared" ca="1" si="6"/>
        <v>30</v>
      </c>
      <c r="L95" s="14">
        <v>8</v>
      </c>
      <c r="M95" s="14" t="s">
        <v>634</v>
      </c>
      <c r="N95" s="14">
        <f t="shared" si="7"/>
        <v>16</v>
      </c>
      <c r="O95" s="14">
        <f t="shared" si="8"/>
        <v>21</v>
      </c>
      <c r="P95" s="1">
        <f t="shared" si="9"/>
        <v>42304</v>
      </c>
      <c r="Q95" s="1"/>
      <c r="R95" s="3"/>
      <c r="S95" s="3"/>
      <c r="T95" s="62">
        <f t="shared" ca="1" si="11"/>
        <v>-0.625</v>
      </c>
      <c r="U95" s="61">
        <f t="shared" ca="1" si="10"/>
        <v>1</v>
      </c>
      <c r="V95" s="11" t="s">
        <v>563</v>
      </c>
      <c r="W95" s="11" t="s">
        <v>33</v>
      </c>
      <c r="X95" s="3"/>
    </row>
    <row r="96" spans="1:24" ht="30" hidden="1" customHeight="1">
      <c r="A96" s="4"/>
      <c r="B96" s="3">
        <v>2</v>
      </c>
      <c r="C96" s="11" t="s">
        <v>47</v>
      </c>
      <c r="D96" s="11" t="s">
        <v>51</v>
      </c>
      <c r="E96" s="4">
        <v>48</v>
      </c>
      <c r="F96" s="11" t="s">
        <v>52</v>
      </c>
      <c r="G96" s="17" t="s">
        <v>518</v>
      </c>
      <c r="H96" s="3" t="s">
        <v>506</v>
      </c>
      <c r="I96" s="5">
        <v>12566</v>
      </c>
      <c r="J96" s="1">
        <v>34639</v>
      </c>
      <c r="K96" s="60">
        <f t="shared" ca="1" si="6"/>
        <v>30</v>
      </c>
      <c r="L96" s="14">
        <v>8</v>
      </c>
      <c r="M96" s="14" t="s">
        <v>634</v>
      </c>
      <c r="N96" s="14">
        <f t="shared" si="7"/>
        <v>16</v>
      </c>
      <c r="O96" s="14">
        <f t="shared" si="8"/>
        <v>21</v>
      </c>
      <c r="P96" s="1">
        <f t="shared" si="9"/>
        <v>42304</v>
      </c>
      <c r="Q96" s="1"/>
      <c r="R96" s="3"/>
      <c r="S96" s="3"/>
      <c r="T96" s="62">
        <f t="shared" ca="1" si="11"/>
        <v>-0.625</v>
      </c>
      <c r="U96" s="61">
        <f t="shared" ca="1" si="10"/>
        <v>1</v>
      </c>
      <c r="V96" s="11" t="s">
        <v>563</v>
      </c>
      <c r="W96" s="11" t="s">
        <v>33</v>
      </c>
      <c r="X96" s="3"/>
    </row>
    <row r="97" spans="1:24" ht="30" hidden="1" customHeight="1">
      <c r="A97" s="4"/>
      <c r="B97" s="3">
        <v>2</v>
      </c>
      <c r="C97" s="11" t="s">
        <v>47</v>
      </c>
      <c r="D97" s="11" t="s">
        <v>51</v>
      </c>
      <c r="E97" s="4">
        <v>50</v>
      </c>
      <c r="F97" s="11" t="s">
        <v>52</v>
      </c>
      <c r="G97" s="17" t="s">
        <v>518</v>
      </c>
      <c r="H97" s="3" t="s">
        <v>506</v>
      </c>
      <c r="I97" s="5">
        <v>12566</v>
      </c>
      <c r="J97" s="1">
        <v>34639</v>
      </c>
      <c r="K97" s="60">
        <f t="shared" ca="1" si="6"/>
        <v>30</v>
      </c>
      <c r="L97" s="14">
        <v>8</v>
      </c>
      <c r="M97" s="14" t="s">
        <v>634</v>
      </c>
      <c r="N97" s="14">
        <f t="shared" si="7"/>
        <v>16</v>
      </c>
      <c r="O97" s="14">
        <f t="shared" si="8"/>
        <v>21</v>
      </c>
      <c r="P97" s="1">
        <f t="shared" si="9"/>
        <v>42304</v>
      </c>
      <c r="Q97" s="1"/>
      <c r="R97" s="3"/>
      <c r="S97" s="3"/>
      <c r="T97" s="62">
        <f t="shared" ca="1" si="11"/>
        <v>-0.625</v>
      </c>
      <c r="U97" s="61">
        <f t="shared" ca="1" si="10"/>
        <v>1</v>
      </c>
      <c r="V97" s="11" t="s">
        <v>563</v>
      </c>
      <c r="W97" s="11" t="s">
        <v>33</v>
      </c>
      <c r="X97" s="3"/>
    </row>
    <row r="98" spans="1:24" ht="30" hidden="1" customHeight="1">
      <c r="A98" s="4"/>
      <c r="B98" s="3">
        <v>2</v>
      </c>
      <c r="C98" s="11" t="s">
        <v>47</v>
      </c>
      <c r="D98" s="11" t="s">
        <v>51</v>
      </c>
      <c r="E98" s="4">
        <v>51</v>
      </c>
      <c r="F98" s="11" t="s">
        <v>52</v>
      </c>
      <c r="G98" s="17" t="s">
        <v>518</v>
      </c>
      <c r="H98" s="3" t="s">
        <v>506</v>
      </c>
      <c r="I98" s="5">
        <v>12566</v>
      </c>
      <c r="J98" s="1">
        <v>34639</v>
      </c>
      <c r="K98" s="60">
        <f t="shared" ca="1" si="6"/>
        <v>30</v>
      </c>
      <c r="L98" s="14">
        <v>8</v>
      </c>
      <c r="M98" s="14" t="s">
        <v>634</v>
      </c>
      <c r="N98" s="14">
        <f t="shared" si="7"/>
        <v>16</v>
      </c>
      <c r="O98" s="14">
        <f t="shared" si="8"/>
        <v>21</v>
      </c>
      <c r="P98" s="1">
        <f t="shared" si="9"/>
        <v>42304</v>
      </c>
      <c r="Q98" s="1"/>
      <c r="R98" s="3"/>
      <c r="S98" s="3"/>
      <c r="T98" s="62">
        <f t="shared" ca="1" si="11"/>
        <v>-0.625</v>
      </c>
      <c r="U98" s="61">
        <f t="shared" ca="1" si="10"/>
        <v>1</v>
      </c>
      <c r="V98" s="11" t="s">
        <v>563</v>
      </c>
      <c r="W98" s="11" t="s">
        <v>33</v>
      </c>
      <c r="X98" s="3"/>
    </row>
    <row r="99" spans="1:24" ht="30" hidden="1" customHeight="1">
      <c r="A99" s="4"/>
      <c r="B99" s="3">
        <v>2</v>
      </c>
      <c r="C99" s="11" t="s">
        <v>47</v>
      </c>
      <c r="D99" s="11" t="s">
        <v>51</v>
      </c>
      <c r="E99" s="4">
        <v>52</v>
      </c>
      <c r="F99" s="11" t="s">
        <v>52</v>
      </c>
      <c r="G99" s="17" t="s">
        <v>518</v>
      </c>
      <c r="H99" s="3" t="s">
        <v>506</v>
      </c>
      <c r="I99" s="5">
        <v>12566</v>
      </c>
      <c r="J99" s="1">
        <v>34639</v>
      </c>
      <c r="K99" s="60">
        <f t="shared" ca="1" si="6"/>
        <v>30</v>
      </c>
      <c r="L99" s="14">
        <v>8</v>
      </c>
      <c r="M99" s="14" t="s">
        <v>634</v>
      </c>
      <c r="N99" s="14">
        <f t="shared" si="7"/>
        <v>16</v>
      </c>
      <c r="O99" s="14">
        <f t="shared" si="8"/>
        <v>21</v>
      </c>
      <c r="P99" s="1">
        <f t="shared" si="9"/>
        <v>42304</v>
      </c>
      <c r="Q99" s="1"/>
      <c r="R99" s="3"/>
      <c r="S99" s="3"/>
      <c r="T99" s="62">
        <f t="shared" ca="1" si="11"/>
        <v>-0.625</v>
      </c>
      <c r="U99" s="61">
        <f t="shared" ca="1" si="10"/>
        <v>1</v>
      </c>
      <c r="V99" s="11" t="s">
        <v>563</v>
      </c>
      <c r="W99" s="11" t="s">
        <v>33</v>
      </c>
      <c r="X99" s="3"/>
    </row>
    <row r="100" spans="1:24" ht="30" hidden="1" customHeight="1">
      <c r="A100" s="4"/>
      <c r="B100" s="3">
        <v>2</v>
      </c>
      <c r="C100" s="11" t="s">
        <v>47</v>
      </c>
      <c r="D100" s="11" t="s">
        <v>51</v>
      </c>
      <c r="E100" s="4">
        <v>53</v>
      </c>
      <c r="F100" s="11" t="s">
        <v>52</v>
      </c>
      <c r="G100" s="17" t="s">
        <v>518</v>
      </c>
      <c r="H100" s="3" t="s">
        <v>506</v>
      </c>
      <c r="I100" s="5">
        <v>12566</v>
      </c>
      <c r="J100" s="1">
        <v>34639</v>
      </c>
      <c r="K100" s="60">
        <f t="shared" ca="1" si="6"/>
        <v>30</v>
      </c>
      <c r="L100" s="14">
        <v>8</v>
      </c>
      <c r="M100" s="14" t="s">
        <v>634</v>
      </c>
      <c r="N100" s="14">
        <f t="shared" si="7"/>
        <v>16</v>
      </c>
      <c r="O100" s="14">
        <f t="shared" si="8"/>
        <v>21</v>
      </c>
      <c r="P100" s="1">
        <f t="shared" si="9"/>
        <v>42304</v>
      </c>
      <c r="Q100" s="1"/>
      <c r="R100" s="3"/>
      <c r="S100" s="3"/>
      <c r="T100" s="62">
        <f t="shared" ca="1" si="11"/>
        <v>-0.625</v>
      </c>
      <c r="U100" s="61">
        <f t="shared" ca="1" si="10"/>
        <v>1</v>
      </c>
      <c r="V100" s="11" t="s">
        <v>563</v>
      </c>
      <c r="W100" s="11" t="s">
        <v>33</v>
      </c>
      <c r="X100" s="3"/>
    </row>
    <row r="101" spans="1:24" ht="30" hidden="1" customHeight="1">
      <c r="A101" s="4"/>
      <c r="B101" s="3">
        <v>2</v>
      </c>
      <c r="C101" s="11" t="s">
        <v>47</v>
      </c>
      <c r="D101" s="11" t="s">
        <v>51</v>
      </c>
      <c r="E101" s="4">
        <v>54</v>
      </c>
      <c r="F101" s="11" t="s">
        <v>52</v>
      </c>
      <c r="G101" s="17" t="s">
        <v>518</v>
      </c>
      <c r="H101" s="3" t="s">
        <v>506</v>
      </c>
      <c r="I101" s="5">
        <v>12566</v>
      </c>
      <c r="J101" s="1">
        <v>34639</v>
      </c>
      <c r="K101" s="60">
        <f t="shared" ca="1" si="6"/>
        <v>30</v>
      </c>
      <c r="L101" s="14">
        <v>8</v>
      </c>
      <c r="M101" s="14" t="s">
        <v>634</v>
      </c>
      <c r="N101" s="14">
        <f t="shared" si="7"/>
        <v>16</v>
      </c>
      <c r="O101" s="14">
        <f t="shared" si="8"/>
        <v>21</v>
      </c>
      <c r="P101" s="1">
        <f t="shared" si="9"/>
        <v>42304</v>
      </c>
      <c r="Q101" s="1"/>
      <c r="R101" s="3"/>
      <c r="S101" s="3"/>
      <c r="T101" s="62">
        <f t="shared" ca="1" si="11"/>
        <v>-0.625</v>
      </c>
      <c r="U101" s="61">
        <f t="shared" ca="1" si="10"/>
        <v>1</v>
      </c>
      <c r="V101" s="11" t="s">
        <v>563</v>
      </c>
      <c r="W101" s="11" t="s">
        <v>33</v>
      </c>
      <c r="X101" s="3"/>
    </row>
    <row r="102" spans="1:24" ht="30" hidden="1" customHeight="1">
      <c r="A102" s="4"/>
      <c r="B102" s="3">
        <v>2</v>
      </c>
      <c r="C102" s="11" t="s">
        <v>47</v>
      </c>
      <c r="D102" s="11" t="s">
        <v>51</v>
      </c>
      <c r="E102" s="4">
        <v>57</v>
      </c>
      <c r="F102" s="11" t="s">
        <v>52</v>
      </c>
      <c r="G102" s="17" t="s">
        <v>518</v>
      </c>
      <c r="H102" s="3" t="s">
        <v>506</v>
      </c>
      <c r="I102" s="5">
        <v>12566</v>
      </c>
      <c r="J102" s="1">
        <v>34639</v>
      </c>
      <c r="K102" s="60">
        <f t="shared" ca="1" si="6"/>
        <v>30</v>
      </c>
      <c r="L102" s="14">
        <v>8</v>
      </c>
      <c r="M102" s="14" t="s">
        <v>634</v>
      </c>
      <c r="N102" s="14">
        <f t="shared" si="7"/>
        <v>16</v>
      </c>
      <c r="O102" s="14">
        <f t="shared" si="8"/>
        <v>21</v>
      </c>
      <c r="P102" s="1">
        <f t="shared" si="9"/>
        <v>42304</v>
      </c>
      <c r="Q102" s="1"/>
      <c r="R102" s="3"/>
      <c r="S102" s="3"/>
      <c r="T102" s="62">
        <f t="shared" ca="1" si="11"/>
        <v>-0.625</v>
      </c>
      <c r="U102" s="61">
        <f t="shared" ca="1" si="10"/>
        <v>1</v>
      </c>
      <c r="V102" s="11" t="s">
        <v>563</v>
      </c>
      <c r="W102" s="11" t="s">
        <v>33</v>
      </c>
      <c r="X102" s="3"/>
    </row>
    <row r="103" spans="1:24" ht="30" hidden="1" customHeight="1">
      <c r="A103" s="4"/>
      <c r="B103" s="3">
        <v>2</v>
      </c>
      <c r="C103" s="11" t="s">
        <v>47</v>
      </c>
      <c r="D103" s="11" t="s">
        <v>51</v>
      </c>
      <c r="E103" s="4">
        <v>58</v>
      </c>
      <c r="F103" s="11" t="s">
        <v>52</v>
      </c>
      <c r="G103" s="17" t="s">
        <v>518</v>
      </c>
      <c r="H103" s="3" t="s">
        <v>506</v>
      </c>
      <c r="I103" s="5">
        <v>12566</v>
      </c>
      <c r="J103" s="1">
        <v>34639</v>
      </c>
      <c r="K103" s="60">
        <f t="shared" ca="1" si="6"/>
        <v>30</v>
      </c>
      <c r="L103" s="14">
        <v>8</v>
      </c>
      <c r="M103" s="14" t="s">
        <v>634</v>
      </c>
      <c r="N103" s="14">
        <f t="shared" si="7"/>
        <v>16</v>
      </c>
      <c r="O103" s="14">
        <f t="shared" si="8"/>
        <v>21</v>
      </c>
      <c r="P103" s="1">
        <f t="shared" si="9"/>
        <v>42304</v>
      </c>
      <c r="Q103" s="1"/>
      <c r="R103" s="3"/>
      <c r="S103" s="3"/>
      <c r="T103" s="62">
        <f t="shared" ca="1" si="11"/>
        <v>-0.625</v>
      </c>
      <c r="U103" s="61">
        <f t="shared" ca="1" si="10"/>
        <v>1</v>
      </c>
      <c r="V103" s="11" t="s">
        <v>563</v>
      </c>
      <c r="W103" s="11" t="s">
        <v>33</v>
      </c>
      <c r="X103" s="3"/>
    </row>
    <row r="104" spans="1:24" ht="30" hidden="1" customHeight="1">
      <c r="A104" s="4"/>
      <c r="B104" s="3">
        <v>2</v>
      </c>
      <c r="C104" s="11" t="s">
        <v>47</v>
      </c>
      <c r="D104" s="11" t="s">
        <v>51</v>
      </c>
      <c r="E104" s="4">
        <v>59</v>
      </c>
      <c r="F104" s="11" t="s">
        <v>52</v>
      </c>
      <c r="G104" s="17" t="s">
        <v>518</v>
      </c>
      <c r="H104" s="3" t="s">
        <v>506</v>
      </c>
      <c r="I104" s="5">
        <v>12566</v>
      </c>
      <c r="J104" s="1">
        <v>34639</v>
      </c>
      <c r="K104" s="60">
        <f t="shared" ca="1" si="6"/>
        <v>30</v>
      </c>
      <c r="L104" s="14">
        <v>8</v>
      </c>
      <c r="M104" s="14" t="s">
        <v>634</v>
      </c>
      <c r="N104" s="14">
        <f t="shared" si="7"/>
        <v>16</v>
      </c>
      <c r="O104" s="14">
        <f t="shared" si="8"/>
        <v>21</v>
      </c>
      <c r="P104" s="1">
        <f t="shared" si="9"/>
        <v>42304</v>
      </c>
      <c r="Q104" s="1"/>
      <c r="R104" s="3"/>
      <c r="S104" s="3"/>
      <c r="T104" s="62">
        <f t="shared" ca="1" si="11"/>
        <v>-0.625</v>
      </c>
      <c r="U104" s="61">
        <f t="shared" ca="1" si="10"/>
        <v>1</v>
      </c>
      <c r="V104" s="11" t="s">
        <v>563</v>
      </c>
      <c r="W104" s="11" t="s">
        <v>33</v>
      </c>
      <c r="X104" s="3"/>
    </row>
    <row r="105" spans="1:24" ht="30" hidden="1" customHeight="1">
      <c r="A105" s="4"/>
      <c r="B105" s="3">
        <v>2</v>
      </c>
      <c r="C105" s="11" t="s">
        <v>47</v>
      </c>
      <c r="D105" s="11" t="s">
        <v>51</v>
      </c>
      <c r="E105" s="4">
        <v>60</v>
      </c>
      <c r="F105" s="11" t="s">
        <v>52</v>
      </c>
      <c r="G105" s="17" t="s">
        <v>518</v>
      </c>
      <c r="H105" s="3" t="s">
        <v>506</v>
      </c>
      <c r="I105" s="5">
        <v>12566</v>
      </c>
      <c r="J105" s="1">
        <v>34639</v>
      </c>
      <c r="K105" s="60">
        <f t="shared" ca="1" si="6"/>
        <v>30</v>
      </c>
      <c r="L105" s="14">
        <v>8</v>
      </c>
      <c r="M105" s="14" t="s">
        <v>634</v>
      </c>
      <c r="N105" s="14">
        <f t="shared" si="7"/>
        <v>16</v>
      </c>
      <c r="O105" s="14">
        <f t="shared" si="8"/>
        <v>21</v>
      </c>
      <c r="P105" s="1">
        <f t="shared" si="9"/>
        <v>42304</v>
      </c>
      <c r="Q105" s="1"/>
      <c r="R105" s="3"/>
      <c r="S105" s="3"/>
      <c r="T105" s="62">
        <f t="shared" ca="1" si="11"/>
        <v>-0.625</v>
      </c>
      <c r="U105" s="61">
        <f t="shared" ca="1" si="10"/>
        <v>1</v>
      </c>
      <c r="V105" s="11" t="s">
        <v>563</v>
      </c>
      <c r="W105" s="11" t="s">
        <v>33</v>
      </c>
      <c r="X105" s="3"/>
    </row>
    <row r="106" spans="1:24" ht="30" hidden="1" customHeight="1">
      <c r="A106" s="4"/>
      <c r="B106" s="3">
        <v>2</v>
      </c>
      <c r="C106" s="11" t="s">
        <v>47</v>
      </c>
      <c r="D106" s="11" t="s">
        <v>51</v>
      </c>
      <c r="E106" s="4">
        <v>61</v>
      </c>
      <c r="F106" s="11" t="s">
        <v>52</v>
      </c>
      <c r="G106" s="17" t="s">
        <v>518</v>
      </c>
      <c r="H106" s="3" t="s">
        <v>506</v>
      </c>
      <c r="I106" s="5">
        <v>12566</v>
      </c>
      <c r="J106" s="1">
        <v>34639</v>
      </c>
      <c r="K106" s="60">
        <f t="shared" ca="1" si="6"/>
        <v>30</v>
      </c>
      <c r="L106" s="14">
        <v>8</v>
      </c>
      <c r="M106" s="14" t="s">
        <v>634</v>
      </c>
      <c r="N106" s="14">
        <f t="shared" si="7"/>
        <v>16</v>
      </c>
      <c r="O106" s="14">
        <f t="shared" si="8"/>
        <v>21</v>
      </c>
      <c r="P106" s="1">
        <f t="shared" si="9"/>
        <v>42304</v>
      </c>
      <c r="Q106" s="1"/>
      <c r="R106" s="3"/>
      <c r="S106" s="3"/>
      <c r="T106" s="62">
        <f t="shared" ca="1" si="11"/>
        <v>-0.625</v>
      </c>
      <c r="U106" s="61">
        <f t="shared" ca="1" si="10"/>
        <v>1</v>
      </c>
      <c r="V106" s="11" t="s">
        <v>563</v>
      </c>
      <c r="W106" s="11" t="s">
        <v>33</v>
      </c>
      <c r="X106" s="3"/>
    </row>
    <row r="107" spans="1:24" ht="30" hidden="1" customHeight="1">
      <c r="A107" s="4"/>
      <c r="B107" s="3">
        <v>2</v>
      </c>
      <c r="C107" s="11" t="s">
        <v>47</v>
      </c>
      <c r="D107" s="11" t="s">
        <v>51</v>
      </c>
      <c r="E107" s="4">
        <v>62</v>
      </c>
      <c r="F107" s="11" t="s">
        <v>52</v>
      </c>
      <c r="G107" s="17" t="s">
        <v>518</v>
      </c>
      <c r="H107" s="3" t="s">
        <v>506</v>
      </c>
      <c r="I107" s="5">
        <v>12566</v>
      </c>
      <c r="J107" s="1">
        <v>34639</v>
      </c>
      <c r="K107" s="60">
        <f t="shared" ca="1" si="6"/>
        <v>30</v>
      </c>
      <c r="L107" s="14">
        <v>8</v>
      </c>
      <c r="M107" s="14" t="s">
        <v>634</v>
      </c>
      <c r="N107" s="14">
        <f t="shared" si="7"/>
        <v>16</v>
      </c>
      <c r="O107" s="14">
        <f t="shared" si="8"/>
        <v>21</v>
      </c>
      <c r="P107" s="1">
        <f t="shared" si="9"/>
        <v>42304</v>
      </c>
      <c r="Q107" s="1"/>
      <c r="R107" s="3"/>
      <c r="S107" s="3"/>
      <c r="T107" s="62">
        <f t="shared" ca="1" si="11"/>
        <v>-0.625</v>
      </c>
      <c r="U107" s="61">
        <f t="shared" ca="1" si="10"/>
        <v>1</v>
      </c>
      <c r="V107" s="11" t="s">
        <v>563</v>
      </c>
      <c r="W107" s="11" t="s">
        <v>33</v>
      </c>
      <c r="X107" s="3"/>
    </row>
    <row r="108" spans="1:24" ht="30" hidden="1" customHeight="1">
      <c r="A108" s="4"/>
      <c r="B108" s="3">
        <v>2</v>
      </c>
      <c r="C108" s="11" t="s">
        <v>47</v>
      </c>
      <c r="D108" s="11" t="s">
        <v>51</v>
      </c>
      <c r="E108" s="4">
        <v>66</v>
      </c>
      <c r="F108" s="11" t="s">
        <v>52</v>
      </c>
      <c r="G108" s="17" t="s">
        <v>518</v>
      </c>
      <c r="H108" s="3" t="s">
        <v>506</v>
      </c>
      <c r="I108" s="5">
        <v>12566</v>
      </c>
      <c r="J108" s="1">
        <v>34639</v>
      </c>
      <c r="K108" s="60">
        <f t="shared" ca="1" si="6"/>
        <v>30</v>
      </c>
      <c r="L108" s="14">
        <v>8</v>
      </c>
      <c r="M108" s="14" t="s">
        <v>634</v>
      </c>
      <c r="N108" s="14">
        <f t="shared" si="7"/>
        <v>16</v>
      </c>
      <c r="O108" s="14">
        <f t="shared" si="8"/>
        <v>21</v>
      </c>
      <c r="P108" s="1">
        <f t="shared" si="9"/>
        <v>42304</v>
      </c>
      <c r="Q108" s="1"/>
      <c r="R108" s="3"/>
      <c r="S108" s="3"/>
      <c r="T108" s="62">
        <f t="shared" ca="1" si="11"/>
        <v>-0.625</v>
      </c>
      <c r="U108" s="61">
        <f t="shared" ca="1" si="10"/>
        <v>1</v>
      </c>
      <c r="V108" s="11" t="s">
        <v>563</v>
      </c>
      <c r="W108" s="11" t="s">
        <v>33</v>
      </c>
      <c r="X108" s="3"/>
    </row>
    <row r="109" spans="1:24" ht="30" hidden="1" customHeight="1">
      <c r="A109" s="4"/>
      <c r="B109" s="3">
        <v>2</v>
      </c>
      <c r="C109" s="11" t="s">
        <v>47</v>
      </c>
      <c r="D109" s="11" t="s">
        <v>51</v>
      </c>
      <c r="E109" s="4">
        <v>67</v>
      </c>
      <c r="F109" s="11" t="s">
        <v>52</v>
      </c>
      <c r="G109" s="17" t="s">
        <v>518</v>
      </c>
      <c r="H109" s="3" t="s">
        <v>506</v>
      </c>
      <c r="I109" s="5">
        <v>12566</v>
      </c>
      <c r="J109" s="1">
        <v>34639</v>
      </c>
      <c r="K109" s="60">
        <f t="shared" ca="1" si="6"/>
        <v>30</v>
      </c>
      <c r="L109" s="14">
        <v>8</v>
      </c>
      <c r="M109" s="14" t="s">
        <v>634</v>
      </c>
      <c r="N109" s="14">
        <f t="shared" si="7"/>
        <v>16</v>
      </c>
      <c r="O109" s="14">
        <f t="shared" si="8"/>
        <v>21</v>
      </c>
      <c r="P109" s="1">
        <f t="shared" si="9"/>
        <v>42304</v>
      </c>
      <c r="Q109" s="1"/>
      <c r="R109" s="3"/>
      <c r="S109" s="3"/>
      <c r="T109" s="62">
        <f t="shared" ca="1" si="11"/>
        <v>-0.625</v>
      </c>
      <c r="U109" s="61">
        <f t="shared" ca="1" si="10"/>
        <v>1</v>
      </c>
      <c r="V109" s="11" t="s">
        <v>563</v>
      </c>
      <c r="W109" s="11" t="s">
        <v>33</v>
      </c>
      <c r="X109" s="3"/>
    </row>
    <row r="110" spans="1:24" ht="30" hidden="1" customHeight="1">
      <c r="A110" s="4"/>
      <c r="B110" s="3">
        <v>2</v>
      </c>
      <c r="C110" s="11" t="s">
        <v>47</v>
      </c>
      <c r="D110" s="11" t="s">
        <v>51</v>
      </c>
      <c r="E110" s="4">
        <v>68</v>
      </c>
      <c r="F110" s="11" t="s">
        <v>52</v>
      </c>
      <c r="G110" s="17" t="s">
        <v>518</v>
      </c>
      <c r="H110" s="3" t="s">
        <v>506</v>
      </c>
      <c r="I110" s="5">
        <v>12566</v>
      </c>
      <c r="J110" s="1">
        <v>34639</v>
      </c>
      <c r="K110" s="60">
        <f t="shared" ca="1" si="6"/>
        <v>30</v>
      </c>
      <c r="L110" s="14">
        <v>8</v>
      </c>
      <c r="M110" s="14" t="s">
        <v>634</v>
      </c>
      <c r="N110" s="14">
        <f t="shared" si="7"/>
        <v>16</v>
      </c>
      <c r="O110" s="14">
        <f t="shared" si="8"/>
        <v>21</v>
      </c>
      <c r="P110" s="1">
        <f t="shared" si="9"/>
        <v>42304</v>
      </c>
      <c r="Q110" s="1"/>
      <c r="R110" s="3" t="s">
        <v>53</v>
      </c>
      <c r="S110" s="3"/>
      <c r="T110" s="62">
        <f t="shared" ca="1" si="11"/>
        <v>-0.625</v>
      </c>
      <c r="U110" s="61">
        <f t="shared" ca="1" si="10"/>
        <v>1</v>
      </c>
      <c r="V110" s="11" t="s">
        <v>563</v>
      </c>
      <c r="W110" s="11" t="s">
        <v>33</v>
      </c>
      <c r="X110" s="3"/>
    </row>
    <row r="111" spans="1:24" ht="30" hidden="1" customHeight="1">
      <c r="A111" s="4"/>
      <c r="B111" s="3">
        <v>2</v>
      </c>
      <c r="C111" s="11" t="s">
        <v>47</v>
      </c>
      <c r="D111" s="11" t="s">
        <v>51</v>
      </c>
      <c r="E111" s="4">
        <v>70</v>
      </c>
      <c r="F111" s="11" t="s">
        <v>52</v>
      </c>
      <c r="G111" s="17" t="s">
        <v>518</v>
      </c>
      <c r="H111" s="3" t="s">
        <v>506</v>
      </c>
      <c r="I111" s="5">
        <v>12566</v>
      </c>
      <c r="J111" s="1">
        <v>34639</v>
      </c>
      <c r="K111" s="60">
        <f t="shared" ca="1" si="6"/>
        <v>30</v>
      </c>
      <c r="L111" s="14">
        <v>8</v>
      </c>
      <c r="M111" s="14" t="s">
        <v>634</v>
      </c>
      <c r="N111" s="14">
        <f t="shared" si="7"/>
        <v>16</v>
      </c>
      <c r="O111" s="14">
        <f t="shared" si="8"/>
        <v>21</v>
      </c>
      <c r="P111" s="1">
        <f t="shared" si="9"/>
        <v>42304</v>
      </c>
      <c r="Q111" s="1"/>
      <c r="R111" s="3" t="s">
        <v>53</v>
      </c>
      <c r="S111" s="3"/>
      <c r="T111" s="62">
        <f t="shared" ca="1" si="11"/>
        <v>-0.625</v>
      </c>
      <c r="U111" s="61">
        <f t="shared" ca="1" si="10"/>
        <v>1</v>
      </c>
      <c r="V111" s="11" t="s">
        <v>563</v>
      </c>
      <c r="W111" s="11" t="s">
        <v>33</v>
      </c>
      <c r="X111" s="3"/>
    </row>
    <row r="112" spans="1:24" ht="30" hidden="1" customHeight="1">
      <c r="A112" s="4"/>
      <c r="B112" s="3">
        <v>2</v>
      </c>
      <c r="C112" s="11" t="s">
        <v>47</v>
      </c>
      <c r="D112" s="11" t="s">
        <v>51</v>
      </c>
      <c r="E112" s="4">
        <v>71</v>
      </c>
      <c r="F112" s="11" t="s">
        <v>52</v>
      </c>
      <c r="G112" s="17" t="s">
        <v>518</v>
      </c>
      <c r="H112" s="3" t="s">
        <v>506</v>
      </c>
      <c r="I112" s="5">
        <v>12566</v>
      </c>
      <c r="J112" s="1">
        <v>34639</v>
      </c>
      <c r="K112" s="60">
        <f t="shared" ca="1" si="6"/>
        <v>30</v>
      </c>
      <c r="L112" s="14">
        <v>8</v>
      </c>
      <c r="M112" s="14" t="s">
        <v>634</v>
      </c>
      <c r="N112" s="14">
        <f t="shared" si="7"/>
        <v>16</v>
      </c>
      <c r="O112" s="14">
        <f t="shared" si="8"/>
        <v>21</v>
      </c>
      <c r="P112" s="1">
        <f t="shared" si="9"/>
        <v>42304</v>
      </c>
      <c r="Q112" s="1"/>
      <c r="R112" s="3" t="s">
        <v>53</v>
      </c>
      <c r="S112" s="3"/>
      <c r="T112" s="62">
        <f t="shared" ca="1" si="11"/>
        <v>-0.625</v>
      </c>
      <c r="U112" s="61">
        <f t="shared" ca="1" si="10"/>
        <v>1</v>
      </c>
      <c r="V112" s="11" t="s">
        <v>563</v>
      </c>
      <c r="W112" s="11" t="s">
        <v>33</v>
      </c>
      <c r="X112" s="3"/>
    </row>
    <row r="113" spans="1:24" ht="30" hidden="1" customHeight="1">
      <c r="A113" s="4"/>
      <c r="B113" s="3">
        <v>2</v>
      </c>
      <c r="C113" s="11" t="s">
        <v>47</v>
      </c>
      <c r="D113" s="11" t="s">
        <v>51</v>
      </c>
      <c r="E113" s="4">
        <v>72</v>
      </c>
      <c r="F113" s="11" t="s">
        <v>52</v>
      </c>
      <c r="G113" s="17" t="s">
        <v>518</v>
      </c>
      <c r="H113" s="3" t="s">
        <v>506</v>
      </c>
      <c r="I113" s="5">
        <v>12566</v>
      </c>
      <c r="J113" s="1">
        <v>34639</v>
      </c>
      <c r="K113" s="60">
        <f t="shared" ca="1" si="6"/>
        <v>30</v>
      </c>
      <c r="L113" s="14">
        <v>8</v>
      </c>
      <c r="M113" s="14" t="s">
        <v>634</v>
      </c>
      <c r="N113" s="14">
        <f t="shared" si="7"/>
        <v>16</v>
      </c>
      <c r="O113" s="14">
        <f t="shared" si="8"/>
        <v>21</v>
      </c>
      <c r="P113" s="1">
        <f t="shared" si="9"/>
        <v>42304</v>
      </c>
      <c r="Q113" s="1"/>
      <c r="R113" s="3" t="s">
        <v>53</v>
      </c>
      <c r="S113" s="3"/>
      <c r="T113" s="62">
        <f t="shared" ca="1" si="11"/>
        <v>-0.625</v>
      </c>
      <c r="U113" s="61">
        <f t="shared" ca="1" si="10"/>
        <v>1</v>
      </c>
      <c r="V113" s="11" t="s">
        <v>563</v>
      </c>
      <c r="W113" s="11" t="s">
        <v>33</v>
      </c>
      <c r="X113" s="3"/>
    </row>
    <row r="114" spans="1:24" ht="30" hidden="1" customHeight="1">
      <c r="A114" s="4"/>
      <c r="B114" s="3">
        <v>2</v>
      </c>
      <c r="C114" s="11" t="s">
        <v>47</v>
      </c>
      <c r="D114" s="11" t="s">
        <v>51</v>
      </c>
      <c r="E114" s="4">
        <v>73</v>
      </c>
      <c r="F114" s="11" t="s">
        <v>52</v>
      </c>
      <c r="G114" s="17" t="s">
        <v>518</v>
      </c>
      <c r="H114" s="3" t="s">
        <v>506</v>
      </c>
      <c r="I114" s="5">
        <v>12566</v>
      </c>
      <c r="J114" s="1">
        <v>34639</v>
      </c>
      <c r="K114" s="60">
        <f t="shared" ca="1" si="6"/>
        <v>30</v>
      </c>
      <c r="L114" s="14">
        <v>8</v>
      </c>
      <c r="M114" s="14" t="s">
        <v>634</v>
      </c>
      <c r="N114" s="14">
        <f t="shared" si="7"/>
        <v>16</v>
      </c>
      <c r="O114" s="14">
        <f t="shared" si="8"/>
        <v>21</v>
      </c>
      <c r="P114" s="1">
        <f t="shared" si="9"/>
        <v>42304</v>
      </c>
      <c r="Q114" s="1"/>
      <c r="R114" s="3" t="s">
        <v>53</v>
      </c>
      <c r="S114" s="3"/>
      <c r="T114" s="62">
        <f t="shared" ca="1" si="11"/>
        <v>-0.625</v>
      </c>
      <c r="U114" s="61">
        <f t="shared" ca="1" si="10"/>
        <v>1</v>
      </c>
      <c r="V114" s="11" t="s">
        <v>563</v>
      </c>
      <c r="W114" s="11" t="s">
        <v>33</v>
      </c>
      <c r="X114" s="3"/>
    </row>
    <row r="115" spans="1:24" ht="30" hidden="1" customHeight="1">
      <c r="A115" s="4"/>
      <c r="B115" s="3">
        <v>2</v>
      </c>
      <c r="C115" s="11" t="s">
        <v>47</v>
      </c>
      <c r="D115" s="11" t="s">
        <v>51</v>
      </c>
      <c r="E115" s="4">
        <v>153</v>
      </c>
      <c r="F115" s="11" t="s">
        <v>52</v>
      </c>
      <c r="G115" s="17" t="s">
        <v>518</v>
      </c>
      <c r="H115" s="3" t="s">
        <v>506</v>
      </c>
      <c r="I115" s="5">
        <v>12566</v>
      </c>
      <c r="J115" s="1">
        <v>34639</v>
      </c>
      <c r="K115" s="60">
        <f t="shared" ca="1" si="6"/>
        <v>30</v>
      </c>
      <c r="L115" s="14">
        <v>8</v>
      </c>
      <c r="M115" s="14" t="s">
        <v>634</v>
      </c>
      <c r="N115" s="14">
        <f t="shared" si="7"/>
        <v>16</v>
      </c>
      <c r="O115" s="14">
        <f t="shared" si="8"/>
        <v>21</v>
      </c>
      <c r="P115" s="1">
        <f t="shared" si="9"/>
        <v>42304</v>
      </c>
      <c r="Q115" s="1"/>
      <c r="R115" s="3"/>
      <c r="S115" s="3"/>
      <c r="T115" s="62">
        <f t="shared" ca="1" si="11"/>
        <v>-0.625</v>
      </c>
      <c r="U115" s="61">
        <f t="shared" ca="1" si="10"/>
        <v>1</v>
      </c>
      <c r="V115" s="11" t="s">
        <v>563</v>
      </c>
      <c r="W115" s="11" t="s">
        <v>33</v>
      </c>
      <c r="X115" s="3"/>
    </row>
    <row r="116" spans="1:24" ht="30" hidden="1" customHeight="1">
      <c r="A116" s="4"/>
      <c r="B116" s="3">
        <v>2</v>
      </c>
      <c r="C116" s="11" t="s">
        <v>47</v>
      </c>
      <c r="D116" s="11" t="s">
        <v>51</v>
      </c>
      <c r="E116" s="4">
        <v>5</v>
      </c>
      <c r="F116" s="11" t="s">
        <v>52</v>
      </c>
      <c r="G116" s="17" t="s">
        <v>518</v>
      </c>
      <c r="H116" s="3" t="s">
        <v>506</v>
      </c>
      <c r="I116" s="5">
        <v>12566</v>
      </c>
      <c r="J116" s="1">
        <v>34639</v>
      </c>
      <c r="K116" s="60">
        <f t="shared" ca="1" si="6"/>
        <v>30</v>
      </c>
      <c r="L116" s="14">
        <v>8</v>
      </c>
      <c r="M116" s="14" t="s">
        <v>634</v>
      </c>
      <c r="N116" s="14">
        <f t="shared" si="7"/>
        <v>16</v>
      </c>
      <c r="O116" s="14">
        <f t="shared" si="8"/>
        <v>21</v>
      </c>
      <c r="P116" s="1">
        <f t="shared" si="9"/>
        <v>42304</v>
      </c>
      <c r="Q116" s="1"/>
      <c r="R116" s="3"/>
      <c r="S116" s="3"/>
      <c r="T116" s="62">
        <f t="shared" ca="1" si="11"/>
        <v>-0.625</v>
      </c>
      <c r="U116" s="61">
        <f t="shared" ca="1" si="10"/>
        <v>1</v>
      </c>
      <c r="V116" s="11" t="s">
        <v>563</v>
      </c>
      <c r="W116" s="16" t="s">
        <v>26</v>
      </c>
      <c r="X116" s="3"/>
    </row>
    <row r="117" spans="1:24" ht="30" hidden="1" customHeight="1">
      <c r="A117" s="4"/>
      <c r="B117" s="3">
        <v>2</v>
      </c>
      <c r="C117" s="11" t="s">
        <v>47</v>
      </c>
      <c r="D117" s="11" t="s">
        <v>51</v>
      </c>
      <c r="E117" s="4">
        <v>7</v>
      </c>
      <c r="F117" s="11" t="s">
        <v>52</v>
      </c>
      <c r="G117" s="17" t="s">
        <v>518</v>
      </c>
      <c r="H117" s="3" t="s">
        <v>506</v>
      </c>
      <c r="I117" s="5">
        <v>12566</v>
      </c>
      <c r="J117" s="1">
        <v>34639</v>
      </c>
      <c r="K117" s="60">
        <f t="shared" ca="1" si="6"/>
        <v>30</v>
      </c>
      <c r="L117" s="14">
        <v>8</v>
      </c>
      <c r="M117" s="14" t="s">
        <v>634</v>
      </c>
      <c r="N117" s="14">
        <f t="shared" si="7"/>
        <v>16</v>
      </c>
      <c r="O117" s="14">
        <f t="shared" si="8"/>
        <v>21</v>
      </c>
      <c r="P117" s="1">
        <f t="shared" si="9"/>
        <v>42304</v>
      </c>
      <c r="Q117" s="1"/>
      <c r="R117" s="3"/>
      <c r="S117" s="3"/>
      <c r="T117" s="62">
        <f t="shared" ca="1" si="11"/>
        <v>-0.625</v>
      </c>
      <c r="U117" s="61">
        <f t="shared" ca="1" si="10"/>
        <v>1</v>
      </c>
      <c r="V117" s="11" t="s">
        <v>563</v>
      </c>
      <c r="W117" s="16" t="s">
        <v>26</v>
      </c>
      <c r="X117" s="3"/>
    </row>
    <row r="118" spans="1:24" ht="30" hidden="1" customHeight="1">
      <c r="A118" s="4"/>
      <c r="B118" s="3">
        <v>2</v>
      </c>
      <c r="C118" s="11" t="s">
        <v>47</v>
      </c>
      <c r="D118" s="11" t="s">
        <v>51</v>
      </c>
      <c r="E118" s="4">
        <v>8</v>
      </c>
      <c r="F118" s="11" t="s">
        <v>52</v>
      </c>
      <c r="G118" s="17" t="s">
        <v>518</v>
      </c>
      <c r="H118" s="3" t="s">
        <v>506</v>
      </c>
      <c r="I118" s="5">
        <v>12566</v>
      </c>
      <c r="J118" s="1">
        <v>34639</v>
      </c>
      <c r="K118" s="60">
        <f t="shared" ca="1" si="6"/>
        <v>30</v>
      </c>
      <c r="L118" s="14">
        <v>8</v>
      </c>
      <c r="M118" s="14" t="s">
        <v>634</v>
      </c>
      <c r="N118" s="14">
        <f t="shared" si="7"/>
        <v>16</v>
      </c>
      <c r="O118" s="14">
        <f t="shared" si="8"/>
        <v>21</v>
      </c>
      <c r="P118" s="1">
        <f t="shared" si="9"/>
        <v>42304</v>
      </c>
      <c r="Q118" s="1"/>
      <c r="R118" s="3"/>
      <c r="S118" s="3"/>
      <c r="T118" s="62">
        <f t="shared" ca="1" si="11"/>
        <v>-0.625</v>
      </c>
      <c r="U118" s="61">
        <f t="shared" ca="1" si="10"/>
        <v>1</v>
      </c>
      <c r="V118" s="11" t="s">
        <v>563</v>
      </c>
      <c r="W118" s="16" t="s">
        <v>26</v>
      </c>
      <c r="X118" s="3"/>
    </row>
    <row r="119" spans="1:24" ht="30" hidden="1" customHeight="1">
      <c r="A119" s="4"/>
      <c r="B119" s="3">
        <v>2</v>
      </c>
      <c r="C119" s="11" t="s">
        <v>47</v>
      </c>
      <c r="D119" s="11" t="s">
        <v>51</v>
      </c>
      <c r="E119" s="4">
        <v>15</v>
      </c>
      <c r="F119" s="11" t="s">
        <v>52</v>
      </c>
      <c r="G119" s="17" t="s">
        <v>518</v>
      </c>
      <c r="H119" s="3" t="s">
        <v>506</v>
      </c>
      <c r="I119" s="5">
        <v>12566</v>
      </c>
      <c r="J119" s="1">
        <v>34639</v>
      </c>
      <c r="K119" s="60">
        <f t="shared" ca="1" si="6"/>
        <v>30</v>
      </c>
      <c r="L119" s="14">
        <v>8</v>
      </c>
      <c r="M119" s="14" t="s">
        <v>634</v>
      </c>
      <c r="N119" s="14">
        <f t="shared" si="7"/>
        <v>16</v>
      </c>
      <c r="O119" s="14">
        <f t="shared" si="8"/>
        <v>21</v>
      </c>
      <c r="P119" s="1">
        <f t="shared" si="9"/>
        <v>42304</v>
      </c>
      <c r="Q119" s="1"/>
      <c r="R119" s="3"/>
      <c r="S119" s="3"/>
      <c r="T119" s="62">
        <f t="shared" ca="1" si="11"/>
        <v>-0.625</v>
      </c>
      <c r="U119" s="61">
        <f t="shared" ca="1" si="10"/>
        <v>1</v>
      </c>
      <c r="V119" s="11" t="s">
        <v>563</v>
      </c>
      <c r="W119" s="16" t="s">
        <v>26</v>
      </c>
      <c r="X119" s="3"/>
    </row>
    <row r="120" spans="1:24" ht="30" hidden="1" customHeight="1">
      <c r="A120" s="4"/>
      <c r="B120" s="3">
        <v>2</v>
      </c>
      <c r="C120" s="11" t="s">
        <v>47</v>
      </c>
      <c r="D120" s="11" t="s">
        <v>51</v>
      </c>
      <c r="E120" s="4">
        <v>26</v>
      </c>
      <c r="F120" s="11" t="s">
        <v>52</v>
      </c>
      <c r="G120" s="17" t="s">
        <v>518</v>
      </c>
      <c r="H120" s="3" t="s">
        <v>506</v>
      </c>
      <c r="I120" s="5">
        <v>12566</v>
      </c>
      <c r="J120" s="1">
        <v>34639</v>
      </c>
      <c r="K120" s="60">
        <f t="shared" ca="1" si="6"/>
        <v>30</v>
      </c>
      <c r="L120" s="14">
        <v>8</v>
      </c>
      <c r="M120" s="14" t="s">
        <v>634</v>
      </c>
      <c r="N120" s="14">
        <f t="shared" si="7"/>
        <v>16</v>
      </c>
      <c r="O120" s="14">
        <f t="shared" si="8"/>
        <v>21</v>
      </c>
      <c r="P120" s="1">
        <f t="shared" si="9"/>
        <v>42304</v>
      </c>
      <c r="Q120" s="1"/>
      <c r="R120" s="3"/>
      <c r="S120" s="3"/>
      <c r="T120" s="62">
        <f t="shared" ca="1" si="11"/>
        <v>-0.625</v>
      </c>
      <c r="U120" s="61">
        <f t="shared" ca="1" si="10"/>
        <v>1</v>
      </c>
      <c r="V120" s="11" t="s">
        <v>563</v>
      </c>
      <c r="W120" s="11" t="s">
        <v>26</v>
      </c>
      <c r="X120" s="3"/>
    </row>
    <row r="121" spans="1:24" ht="30" hidden="1" customHeight="1">
      <c r="A121" s="4"/>
      <c r="B121" s="3">
        <v>2</v>
      </c>
      <c r="C121" s="11" t="s">
        <v>47</v>
      </c>
      <c r="D121" s="11" t="s">
        <v>51</v>
      </c>
      <c r="E121" s="4">
        <v>32</v>
      </c>
      <c r="F121" s="11" t="s">
        <v>52</v>
      </c>
      <c r="G121" s="17" t="s">
        <v>518</v>
      </c>
      <c r="H121" s="3" t="s">
        <v>506</v>
      </c>
      <c r="I121" s="5">
        <v>12566</v>
      </c>
      <c r="J121" s="1">
        <v>34639</v>
      </c>
      <c r="K121" s="60">
        <f t="shared" ca="1" si="6"/>
        <v>30</v>
      </c>
      <c r="L121" s="14">
        <v>8</v>
      </c>
      <c r="M121" s="14" t="s">
        <v>634</v>
      </c>
      <c r="N121" s="14">
        <f t="shared" si="7"/>
        <v>16</v>
      </c>
      <c r="O121" s="14">
        <f t="shared" si="8"/>
        <v>21</v>
      </c>
      <c r="P121" s="1">
        <f t="shared" si="9"/>
        <v>42304</v>
      </c>
      <c r="Q121" s="1"/>
      <c r="R121" s="3"/>
      <c r="S121" s="3"/>
      <c r="T121" s="62">
        <f t="shared" ca="1" si="11"/>
        <v>-0.625</v>
      </c>
      <c r="U121" s="61">
        <f t="shared" ca="1" si="10"/>
        <v>1</v>
      </c>
      <c r="V121" s="11" t="s">
        <v>563</v>
      </c>
      <c r="W121" s="11" t="s">
        <v>26</v>
      </c>
      <c r="X121" s="3"/>
    </row>
    <row r="122" spans="1:24" ht="30" hidden="1" customHeight="1">
      <c r="A122" s="4"/>
      <c r="B122" s="3">
        <v>2</v>
      </c>
      <c r="C122" s="11" t="s">
        <v>47</v>
      </c>
      <c r="D122" s="11" t="s">
        <v>51</v>
      </c>
      <c r="E122" s="4">
        <v>40</v>
      </c>
      <c r="F122" s="11" t="s">
        <v>52</v>
      </c>
      <c r="G122" s="17" t="s">
        <v>518</v>
      </c>
      <c r="H122" s="3" t="s">
        <v>506</v>
      </c>
      <c r="I122" s="5">
        <v>12566</v>
      </c>
      <c r="J122" s="1">
        <v>34639</v>
      </c>
      <c r="K122" s="60">
        <f t="shared" ca="1" si="6"/>
        <v>30</v>
      </c>
      <c r="L122" s="14">
        <v>8</v>
      </c>
      <c r="M122" s="14" t="s">
        <v>634</v>
      </c>
      <c r="N122" s="14">
        <f t="shared" si="7"/>
        <v>16</v>
      </c>
      <c r="O122" s="14">
        <f t="shared" si="8"/>
        <v>21</v>
      </c>
      <c r="P122" s="1">
        <f t="shared" si="9"/>
        <v>42304</v>
      </c>
      <c r="Q122" s="1"/>
      <c r="R122" s="3"/>
      <c r="S122" s="3"/>
      <c r="T122" s="62">
        <f t="shared" ca="1" si="11"/>
        <v>-0.625</v>
      </c>
      <c r="U122" s="61">
        <f t="shared" ca="1" si="10"/>
        <v>1</v>
      </c>
      <c r="V122" s="11" t="s">
        <v>563</v>
      </c>
      <c r="W122" s="11" t="s">
        <v>26</v>
      </c>
      <c r="X122" s="3"/>
    </row>
    <row r="123" spans="1:24" ht="30" hidden="1" customHeight="1">
      <c r="A123" s="4"/>
      <c r="B123" s="3">
        <v>2</v>
      </c>
      <c r="C123" s="11" t="s">
        <v>47</v>
      </c>
      <c r="D123" s="11" t="s">
        <v>51</v>
      </c>
      <c r="E123" s="4">
        <v>44</v>
      </c>
      <c r="F123" s="11" t="s">
        <v>52</v>
      </c>
      <c r="G123" s="17" t="s">
        <v>518</v>
      </c>
      <c r="H123" s="3" t="s">
        <v>506</v>
      </c>
      <c r="I123" s="5">
        <v>12566</v>
      </c>
      <c r="J123" s="1">
        <v>34639</v>
      </c>
      <c r="K123" s="60">
        <f t="shared" ca="1" si="6"/>
        <v>30</v>
      </c>
      <c r="L123" s="14">
        <v>8</v>
      </c>
      <c r="M123" s="14" t="s">
        <v>634</v>
      </c>
      <c r="N123" s="14">
        <f t="shared" si="7"/>
        <v>16</v>
      </c>
      <c r="O123" s="14">
        <f t="shared" si="8"/>
        <v>21</v>
      </c>
      <c r="P123" s="1">
        <f t="shared" si="9"/>
        <v>42304</v>
      </c>
      <c r="Q123" s="1"/>
      <c r="R123" s="3"/>
      <c r="S123" s="3"/>
      <c r="T123" s="62">
        <f t="shared" ca="1" si="11"/>
        <v>-0.625</v>
      </c>
      <c r="U123" s="61">
        <f t="shared" ca="1" si="10"/>
        <v>1</v>
      </c>
      <c r="V123" s="11" t="s">
        <v>563</v>
      </c>
      <c r="W123" s="11" t="s">
        <v>26</v>
      </c>
      <c r="X123" s="3"/>
    </row>
    <row r="124" spans="1:24" ht="30" hidden="1" customHeight="1">
      <c r="A124" s="4"/>
      <c r="B124" s="3">
        <v>2</v>
      </c>
      <c r="C124" s="11" t="s">
        <v>47</v>
      </c>
      <c r="D124" s="11" t="s">
        <v>51</v>
      </c>
      <c r="E124" s="4">
        <v>47</v>
      </c>
      <c r="F124" s="11" t="s">
        <v>52</v>
      </c>
      <c r="G124" s="17" t="s">
        <v>518</v>
      </c>
      <c r="H124" s="3" t="s">
        <v>506</v>
      </c>
      <c r="I124" s="5">
        <v>12566</v>
      </c>
      <c r="J124" s="1">
        <v>34639</v>
      </c>
      <c r="K124" s="60">
        <f t="shared" ca="1" si="6"/>
        <v>30</v>
      </c>
      <c r="L124" s="14">
        <v>8</v>
      </c>
      <c r="M124" s="14" t="s">
        <v>634</v>
      </c>
      <c r="N124" s="14">
        <f t="shared" si="7"/>
        <v>16</v>
      </c>
      <c r="O124" s="14">
        <f t="shared" si="8"/>
        <v>21</v>
      </c>
      <c r="P124" s="1">
        <f t="shared" si="9"/>
        <v>42304</v>
      </c>
      <c r="Q124" s="1"/>
      <c r="R124" s="3"/>
      <c r="S124" s="3"/>
      <c r="T124" s="62">
        <f t="shared" ca="1" si="11"/>
        <v>-0.625</v>
      </c>
      <c r="U124" s="61">
        <f t="shared" ca="1" si="10"/>
        <v>1</v>
      </c>
      <c r="V124" s="11" t="s">
        <v>563</v>
      </c>
      <c r="W124" s="11" t="s">
        <v>26</v>
      </c>
      <c r="X124" s="3"/>
    </row>
    <row r="125" spans="1:24" ht="30" hidden="1" customHeight="1">
      <c r="A125" s="4"/>
      <c r="B125" s="3">
        <v>2</v>
      </c>
      <c r="C125" s="11" t="s">
        <v>47</v>
      </c>
      <c r="D125" s="11" t="s">
        <v>51</v>
      </c>
      <c r="E125" s="4">
        <v>65</v>
      </c>
      <c r="F125" s="11" t="s">
        <v>52</v>
      </c>
      <c r="G125" s="17" t="s">
        <v>518</v>
      </c>
      <c r="H125" s="3" t="s">
        <v>506</v>
      </c>
      <c r="I125" s="5">
        <v>12566</v>
      </c>
      <c r="J125" s="1">
        <v>34639</v>
      </c>
      <c r="K125" s="60">
        <f t="shared" ca="1" si="6"/>
        <v>30</v>
      </c>
      <c r="L125" s="14">
        <v>8</v>
      </c>
      <c r="M125" s="14" t="s">
        <v>634</v>
      </c>
      <c r="N125" s="14">
        <f t="shared" si="7"/>
        <v>16</v>
      </c>
      <c r="O125" s="14">
        <f t="shared" si="8"/>
        <v>21</v>
      </c>
      <c r="P125" s="1">
        <f t="shared" si="9"/>
        <v>42304</v>
      </c>
      <c r="Q125" s="1"/>
      <c r="R125" s="3"/>
      <c r="S125" s="3"/>
      <c r="T125" s="62">
        <f t="shared" ca="1" si="11"/>
        <v>-0.625</v>
      </c>
      <c r="U125" s="61">
        <f t="shared" ca="1" si="10"/>
        <v>1</v>
      </c>
      <c r="V125" s="11" t="s">
        <v>563</v>
      </c>
      <c r="W125" s="11" t="s">
        <v>26</v>
      </c>
      <c r="X125" s="3"/>
    </row>
    <row r="126" spans="1:24" ht="30" hidden="1" customHeight="1">
      <c r="A126" s="4"/>
      <c r="B126" s="3">
        <v>2</v>
      </c>
      <c r="C126" s="11" t="s">
        <v>47</v>
      </c>
      <c r="D126" s="11" t="s">
        <v>51</v>
      </c>
      <c r="E126" s="4">
        <v>74</v>
      </c>
      <c r="F126" s="11" t="s">
        <v>52</v>
      </c>
      <c r="G126" s="17" t="s">
        <v>518</v>
      </c>
      <c r="H126" s="3" t="s">
        <v>506</v>
      </c>
      <c r="I126" s="5">
        <v>12566</v>
      </c>
      <c r="J126" s="1">
        <v>34639</v>
      </c>
      <c r="K126" s="60">
        <f t="shared" ca="1" si="6"/>
        <v>30</v>
      </c>
      <c r="L126" s="14">
        <v>8</v>
      </c>
      <c r="M126" s="14" t="s">
        <v>634</v>
      </c>
      <c r="N126" s="14">
        <f t="shared" si="7"/>
        <v>16</v>
      </c>
      <c r="O126" s="14">
        <f t="shared" si="8"/>
        <v>21</v>
      </c>
      <c r="P126" s="1">
        <f t="shared" si="9"/>
        <v>42304</v>
      </c>
      <c r="Q126" s="1"/>
      <c r="R126" s="3" t="s">
        <v>53</v>
      </c>
      <c r="S126" s="3"/>
      <c r="T126" s="62">
        <f t="shared" ca="1" si="11"/>
        <v>-0.625</v>
      </c>
      <c r="U126" s="61">
        <f t="shared" ca="1" si="10"/>
        <v>1</v>
      </c>
      <c r="V126" s="11" t="s">
        <v>563</v>
      </c>
      <c r="W126" s="11" t="s">
        <v>26</v>
      </c>
      <c r="X126" s="3"/>
    </row>
    <row r="127" spans="1:24" ht="30" hidden="1" customHeight="1">
      <c r="A127" s="4"/>
      <c r="B127" s="3">
        <v>2</v>
      </c>
      <c r="C127" s="11" t="s">
        <v>47</v>
      </c>
      <c r="D127" s="11" t="s">
        <v>51</v>
      </c>
      <c r="E127" s="4">
        <v>75</v>
      </c>
      <c r="F127" s="11" t="s">
        <v>52</v>
      </c>
      <c r="G127" s="17" t="s">
        <v>518</v>
      </c>
      <c r="H127" s="3" t="s">
        <v>506</v>
      </c>
      <c r="I127" s="5">
        <v>12566</v>
      </c>
      <c r="J127" s="1">
        <v>34639</v>
      </c>
      <c r="K127" s="60">
        <f t="shared" ca="1" si="6"/>
        <v>30</v>
      </c>
      <c r="L127" s="14">
        <v>8</v>
      </c>
      <c r="M127" s="14" t="s">
        <v>634</v>
      </c>
      <c r="N127" s="14">
        <f t="shared" si="7"/>
        <v>16</v>
      </c>
      <c r="O127" s="14">
        <f t="shared" si="8"/>
        <v>21</v>
      </c>
      <c r="P127" s="1">
        <f t="shared" si="9"/>
        <v>42304</v>
      </c>
      <c r="Q127" s="1"/>
      <c r="R127" s="3" t="s">
        <v>53</v>
      </c>
      <c r="S127" s="3"/>
      <c r="T127" s="62">
        <f t="shared" ca="1" si="11"/>
        <v>-0.625</v>
      </c>
      <c r="U127" s="61">
        <f t="shared" ca="1" si="10"/>
        <v>1</v>
      </c>
      <c r="V127" s="11" t="s">
        <v>563</v>
      </c>
      <c r="W127" s="11" t="s">
        <v>26</v>
      </c>
      <c r="X127" s="3"/>
    </row>
    <row r="128" spans="1:24" ht="30" hidden="1" customHeight="1">
      <c r="A128" s="4"/>
      <c r="B128" s="3">
        <v>2</v>
      </c>
      <c r="C128" s="11" t="s">
        <v>47</v>
      </c>
      <c r="D128" s="11" t="s">
        <v>51</v>
      </c>
      <c r="E128" s="4">
        <v>76</v>
      </c>
      <c r="F128" s="11" t="s">
        <v>52</v>
      </c>
      <c r="G128" s="17" t="s">
        <v>518</v>
      </c>
      <c r="H128" s="3" t="s">
        <v>506</v>
      </c>
      <c r="I128" s="5">
        <v>12566</v>
      </c>
      <c r="J128" s="1">
        <v>34639</v>
      </c>
      <c r="K128" s="60">
        <f t="shared" ca="1" si="6"/>
        <v>30</v>
      </c>
      <c r="L128" s="14">
        <v>8</v>
      </c>
      <c r="M128" s="14" t="s">
        <v>634</v>
      </c>
      <c r="N128" s="14">
        <f t="shared" si="7"/>
        <v>16</v>
      </c>
      <c r="O128" s="14">
        <f t="shared" si="8"/>
        <v>21</v>
      </c>
      <c r="P128" s="1">
        <f t="shared" si="9"/>
        <v>42304</v>
      </c>
      <c r="Q128" s="1"/>
      <c r="R128" s="3" t="s">
        <v>53</v>
      </c>
      <c r="S128" s="3"/>
      <c r="T128" s="62">
        <f t="shared" ca="1" si="11"/>
        <v>-0.625</v>
      </c>
      <c r="U128" s="61">
        <f t="shared" ca="1" si="10"/>
        <v>1</v>
      </c>
      <c r="V128" s="11" t="s">
        <v>563</v>
      </c>
      <c r="W128" s="11" t="s">
        <v>26</v>
      </c>
      <c r="X128" s="3"/>
    </row>
    <row r="129" spans="1:24" ht="30" hidden="1" customHeight="1">
      <c r="A129" s="4"/>
      <c r="B129" s="3">
        <v>2</v>
      </c>
      <c r="C129" s="11" t="s">
        <v>47</v>
      </c>
      <c r="D129" s="11" t="s">
        <v>51</v>
      </c>
      <c r="E129" s="4">
        <v>77</v>
      </c>
      <c r="F129" s="11" t="s">
        <v>52</v>
      </c>
      <c r="G129" s="17" t="s">
        <v>518</v>
      </c>
      <c r="H129" s="3" t="s">
        <v>506</v>
      </c>
      <c r="I129" s="5">
        <v>12566</v>
      </c>
      <c r="J129" s="1">
        <v>34639</v>
      </c>
      <c r="K129" s="60">
        <f t="shared" ca="1" si="6"/>
        <v>30</v>
      </c>
      <c r="L129" s="14">
        <v>8</v>
      </c>
      <c r="M129" s="14" t="s">
        <v>634</v>
      </c>
      <c r="N129" s="14">
        <f t="shared" si="7"/>
        <v>16</v>
      </c>
      <c r="O129" s="14">
        <f t="shared" si="8"/>
        <v>21</v>
      </c>
      <c r="P129" s="1">
        <f t="shared" si="9"/>
        <v>42304</v>
      </c>
      <c r="Q129" s="1"/>
      <c r="R129" s="3" t="s">
        <v>53</v>
      </c>
      <c r="S129" s="3"/>
      <c r="T129" s="62">
        <f t="shared" ca="1" si="11"/>
        <v>-0.625</v>
      </c>
      <c r="U129" s="61">
        <f t="shared" ca="1" si="10"/>
        <v>1</v>
      </c>
      <c r="V129" s="11" t="s">
        <v>563</v>
      </c>
      <c r="W129" s="11" t="s">
        <v>26</v>
      </c>
      <c r="X129" s="3"/>
    </row>
    <row r="130" spans="1:24" ht="30" hidden="1" customHeight="1">
      <c r="A130" s="4"/>
      <c r="B130" s="3">
        <v>2</v>
      </c>
      <c r="C130" s="11" t="s">
        <v>47</v>
      </c>
      <c r="D130" s="11" t="s">
        <v>51</v>
      </c>
      <c r="E130" s="4">
        <v>155</v>
      </c>
      <c r="F130" s="11" t="s">
        <v>52</v>
      </c>
      <c r="G130" s="17" t="s">
        <v>518</v>
      </c>
      <c r="H130" s="3" t="s">
        <v>506</v>
      </c>
      <c r="I130" s="5">
        <v>12566</v>
      </c>
      <c r="J130" s="1">
        <v>34639</v>
      </c>
      <c r="K130" s="60">
        <f t="shared" ca="1" si="6"/>
        <v>30</v>
      </c>
      <c r="L130" s="14">
        <v>8</v>
      </c>
      <c r="M130" s="14" t="s">
        <v>634</v>
      </c>
      <c r="N130" s="14">
        <f t="shared" si="7"/>
        <v>16</v>
      </c>
      <c r="O130" s="14">
        <f t="shared" si="8"/>
        <v>21</v>
      </c>
      <c r="P130" s="1">
        <f t="shared" si="9"/>
        <v>42304</v>
      </c>
      <c r="Q130" s="1"/>
      <c r="R130" s="3"/>
      <c r="S130" s="3"/>
      <c r="T130" s="62">
        <f t="shared" ca="1" si="11"/>
        <v>-0.625</v>
      </c>
      <c r="U130" s="61">
        <f t="shared" ca="1" si="10"/>
        <v>1</v>
      </c>
      <c r="V130" s="11" t="s">
        <v>563</v>
      </c>
      <c r="W130" s="16" t="s">
        <v>26</v>
      </c>
      <c r="X130" s="3"/>
    </row>
    <row r="131" spans="1:24" ht="30" hidden="1" customHeight="1">
      <c r="A131" s="4"/>
      <c r="B131" s="3">
        <v>2</v>
      </c>
      <c r="C131" s="11" t="s">
        <v>47</v>
      </c>
      <c r="D131" s="11" t="s">
        <v>51</v>
      </c>
      <c r="E131" s="4">
        <v>156</v>
      </c>
      <c r="F131" s="11" t="s">
        <v>52</v>
      </c>
      <c r="G131" s="17" t="s">
        <v>518</v>
      </c>
      <c r="H131" s="3" t="s">
        <v>506</v>
      </c>
      <c r="I131" s="5">
        <v>12566</v>
      </c>
      <c r="J131" s="1">
        <v>34639</v>
      </c>
      <c r="K131" s="60">
        <f t="shared" ca="1" si="6"/>
        <v>30</v>
      </c>
      <c r="L131" s="14">
        <v>8</v>
      </c>
      <c r="M131" s="14" t="s">
        <v>634</v>
      </c>
      <c r="N131" s="14">
        <f t="shared" si="7"/>
        <v>16</v>
      </c>
      <c r="O131" s="14">
        <f t="shared" si="8"/>
        <v>21</v>
      </c>
      <c r="P131" s="1">
        <f t="shared" si="9"/>
        <v>42304</v>
      </c>
      <c r="Q131" s="1"/>
      <c r="R131" s="3"/>
      <c r="S131" s="3"/>
      <c r="T131" s="62">
        <f t="shared" ca="1" si="11"/>
        <v>-0.625</v>
      </c>
      <c r="U131" s="61">
        <f t="shared" ca="1" si="10"/>
        <v>1</v>
      </c>
      <c r="V131" s="11" t="s">
        <v>563</v>
      </c>
      <c r="W131" s="16" t="s">
        <v>26</v>
      </c>
      <c r="X131" s="3"/>
    </row>
    <row r="132" spans="1:24" ht="30" hidden="1" customHeight="1">
      <c r="A132" s="4"/>
      <c r="B132" s="3">
        <v>2</v>
      </c>
      <c r="C132" s="11" t="s">
        <v>47</v>
      </c>
      <c r="D132" s="11" t="s">
        <v>56</v>
      </c>
      <c r="E132" s="4">
        <v>1</v>
      </c>
      <c r="F132" s="11" t="s">
        <v>58</v>
      </c>
      <c r="G132" s="17" t="s">
        <v>518</v>
      </c>
      <c r="H132" s="3" t="s">
        <v>506</v>
      </c>
      <c r="I132" s="5">
        <v>17010</v>
      </c>
      <c r="J132" s="1">
        <v>37859</v>
      </c>
      <c r="K132" s="60">
        <f t="shared" ref="K132:K195" ca="1" si="12">DATEDIF(J132,TODAY(),"y")</f>
        <v>21</v>
      </c>
      <c r="L132" s="14">
        <v>8</v>
      </c>
      <c r="M132" s="14" t="s">
        <v>634</v>
      </c>
      <c r="N132" s="14">
        <f t="shared" ref="N132:N195" si="13">L132*IF(M132="水質",3.2,(IF(M132="事務",2,IF(M132="電子",2.1,IF(M132="自動車",3.1,1.6)))))</f>
        <v>16</v>
      </c>
      <c r="O132" s="14">
        <f t="shared" ref="O132:O195" si="14">ROUND(4/3*N132,0)</f>
        <v>21</v>
      </c>
      <c r="P132" s="1">
        <f t="shared" ref="P132:P195" si="15">J132+365*IF(G132="事後",O132,N132)</f>
        <v>45524</v>
      </c>
      <c r="Q132" s="1"/>
      <c r="R132" s="3"/>
      <c r="S132" s="3"/>
      <c r="T132" s="62">
        <f t="shared" ca="1" si="11"/>
        <v>1.0625</v>
      </c>
      <c r="U132" s="61">
        <f t="shared" ref="U132:U195" ca="1" si="16">IF(T132&gt;1,ROUNDUP(T132,0),1)</f>
        <v>2</v>
      </c>
      <c r="V132" s="11" t="s">
        <v>563</v>
      </c>
      <c r="W132" s="11" t="s">
        <v>24</v>
      </c>
      <c r="X132" s="3"/>
    </row>
    <row r="133" spans="1:24" ht="30" hidden="1" customHeight="1">
      <c r="A133" s="4"/>
      <c r="B133" s="3">
        <v>2</v>
      </c>
      <c r="C133" s="11" t="s">
        <v>47</v>
      </c>
      <c r="D133" s="11" t="s">
        <v>56</v>
      </c>
      <c r="E133" s="36">
        <v>2</v>
      </c>
      <c r="F133" s="16" t="s">
        <v>59</v>
      </c>
      <c r="G133" s="17" t="s">
        <v>518</v>
      </c>
      <c r="H133" s="3" t="s">
        <v>506</v>
      </c>
      <c r="I133" s="5">
        <v>11655</v>
      </c>
      <c r="J133" s="1">
        <v>37859</v>
      </c>
      <c r="K133" s="60">
        <f t="shared" ca="1" si="12"/>
        <v>21</v>
      </c>
      <c r="L133" s="14">
        <v>8</v>
      </c>
      <c r="M133" s="14" t="s">
        <v>634</v>
      </c>
      <c r="N133" s="14">
        <f t="shared" si="13"/>
        <v>16</v>
      </c>
      <c r="O133" s="14">
        <f t="shared" si="14"/>
        <v>21</v>
      </c>
      <c r="P133" s="1">
        <f t="shared" si="15"/>
        <v>45524</v>
      </c>
      <c r="Q133" s="1"/>
      <c r="R133" s="3" t="s">
        <v>53</v>
      </c>
      <c r="S133" s="3"/>
      <c r="T133" s="62">
        <f t="shared" ref="T133:T196" ca="1" si="17">(-3/N133*K133+5)</f>
        <v>1.0625</v>
      </c>
      <c r="U133" s="61">
        <f t="shared" ca="1" si="16"/>
        <v>2</v>
      </c>
      <c r="V133" s="11" t="s">
        <v>563</v>
      </c>
      <c r="W133" s="11" t="s">
        <v>24</v>
      </c>
      <c r="X133" s="3"/>
    </row>
    <row r="134" spans="1:24" ht="30" hidden="1" customHeight="1">
      <c r="A134" s="4"/>
      <c r="B134" s="3">
        <v>2</v>
      </c>
      <c r="C134" s="11" t="s">
        <v>47</v>
      </c>
      <c r="D134" s="11" t="s">
        <v>56</v>
      </c>
      <c r="E134" s="36">
        <v>3</v>
      </c>
      <c r="F134" s="16" t="s">
        <v>57</v>
      </c>
      <c r="G134" s="17" t="s">
        <v>518</v>
      </c>
      <c r="H134" s="3" t="s">
        <v>506</v>
      </c>
      <c r="I134" s="5">
        <v>27800</v>
      </c>
      <c r="J134" s="1">
        <v>34754</v>
      </c>
      <c r="K134" s="60">
        <f t="shared" ca="1" si="12"/>
        <v>30</v>
      </c>
      <c r="L134" s="14">
        <v>8</v>
      </c>
      <c r="M134" s="14" t="s">
        <v>634</v>
      </c>
      <c r="N134" s="14">
        <f t="shared" si="13"/>
        <v>16</v>
      </c>
      <c r="O134" s="14">
        <f t="shared" si="14"/>
        <v>21</v>
      </c>
      <c r="P134" s="1">
        <f t="shared" si="15"/>
        <v>42419</v>
      </c>
      <c r="Q134" s="1"/>
      <c r="R134" s="3"/>
      <c r="S134" s="3"/>
      <c r="T134" s="62">
        <f t="shared" ca="1" si="17"/>
        <v>-0.625</v>
      </c>
      <c r="U134" s="61">
        <f t="shared" ca="1" si="16"/>
        <v>1</v>
      </c>
      <c r="V134" s="11" t="s">
        <v>563</v>
      </c>
      <c r="W134" s="11" t="s">
        <v>24</v>
      </c>
      <c r="X134" s="3"/>
    </row>
    <row r="135" spans="1:24" ht="30" hidden="1" customHeight="1">
      <c r="A135" s="4"/>
      <c r="B135" s="3">
        <v>2</v>
      </c>
      <c r="C135" s="11" t="s">
        <v>47</v>
      </c>
      <c r="D135" s="11" t="s">
        <v>56</v>
      </c>
      <c r="E135" s="36">
        <v>4</v>
      </c>
      <c r="F135" s="16" t="s">
        <v>60</v>
      </c>
      <c r="G135" s="17" t="s">
        <v>518</v>
      </c>
      <c r="H135" s="3" t="s">
        <v>506</v>
      </c>
      <c r="I135" s="5">
        <v>17850</v>
      </c>
      <c r="J135" s="1">
        <v>37859</v>
      </c>
      <c r="K135" s="60">
        <f t="shared" ca="1" si="12"/>
        <v>21</v>
      </c>
      <c r="L135" s="14">
        <v>8</v>
      </c>
      <c r="M135" s="14" t="s">
        <v>634</v>
      </c>
      <c r="N135" s="14">
        <f t="shared" si="13"/>
        <v>16</v>
      </c>
      <c r="O135" s="14">
        <f t="shared" si="14"/>
        <v>21</v>
      </c>
      <c r="P135" s="1">
        <f t="shared" si="15"/>
        <v>45524</v>
      </c>
      <c r="Q135" s="1"/>
      <c r="R135" s="3"/>
      <c r="S135" s="3"/>
      <c r="T135" s="62">
        <f t="shared" ca="1" si="17"/>
        <v>1.0625</v>
      </c>
      <c r="U135" s="61">
        <f t="shared" ca="1" si="16"/>
        <v>2</v>
      </c>
      <c r="V135" s="11" t="s">
        <v>563</v>
      </c>
      <c r="W135" s="11" t="s">
        <v>24</v>
      </c>
      <c r="X135" s="3"/>
    </row>
    <row r="136" spans="1:24" ht="30" hidden="1" customHeight="1">
      <c r="A136" s="4"/>
      <c r="B136" s="3">
        <v>2</v>
      </c>
      <c r="C136" s="11" t="s">
        <v>47</v>
      </c>
      <c r="D136" s="11" t="s">
        <v>61</v>
      </c>
      <c r="E136" s="4">
        <v>8</v>
      </c>
      <c r="F136" s="11" t="s">
        <v>63</v>
      </c>
      <c r="G136" s="17" t="s">
        <v>518</v>
      </c>
      <c r="H136" s="3" t="s">
        <v>506</v>
      </c>
      <c r="I136" s="5">
        <v>31518</v>
      </c>
      <c r="J136" s="1">
        <v>34639</v>
      </c>
      <c r="K136" s="60">
        <f t="shared" ca="1" si="12"/>
        <v>30</v>
      </c>
      <c r="L136" s="14">
        <v>8</v>
      </c>
      <c r="M136" s="14" t="s">
        <v>634</v>
      </c>
      <c r="N136" s="14">
        <f t="shared" si="13"/>
        <v>16</v>
      </c>
      <c r="O136" s="14">
        <f t="shared" si="14"/>
        <v>21</v>
      </c>
      <c r="P136" s="1">
        <f t="shared" si="15"/>
        <v>42304</v>
      </c>
      <c r="Q136" s="1"/>
      <c r="R136" s="3"/>
      <c r="S136" s="3"/>
      <c r="T136" s="62">
        <f t="shared" ca="1" si="17"/>
        <v>-0.625</v>
      </c>
      <c r="U136" s="61">
        <f t="shared" ca="1" si="16"/>
        <v>1</v>
      </c>
      <c r="V136" s="11" t="s">
        <v>563</v>
      </c>
      <c r="W136" s="16" t="s">
        <v>24</v>
      </c>
      <c r="X136" s="3"/>
    </row>
    <row r="137" spans="1:24" ht="30" hidden="1" customHeight="1">
      <c r="A137" s="4"/>
      <c r="B137" s="3">
        <v>2</v>
      </c>
      <c r="C137" s="11" t="s">
        <v>47</v>
      </c>
      <c r="D137" s="11" t="s">
        <v>61</v>
      </c>
      <c r="E137" s="4">
        <v>9</v>
      </c>
      <c r="F137" s="11" t="s">
        <v>63</v>
      </c>
      <c r="G137" s="17" t="s">
        <v>518</v>
      </c>
      <c r="H137" s="3" t="s">
        <v>506</v>
      </c>
      <c r="I137" s="5">
        <v>31518</v>
      </c>
      <c r="J137" s="1">
        <v>34639</v>
      </c>
      <c r="K137" s="60">
        <f t="shared" ca="1" si="12"/>
        <v>30</v>
      </c>
      <c r="L137" s="14">
        <v>8</v>
      </c>
      <c r="M137" s="14" t="s">
        <v>634</v>
      </c>
      <c r="N137" s="14">
        <f t="shared" si="13"/>
        <v>16</v>
      </c>
      <c r="O137" s="14">
        <f t="shared" si="14"/>
        <v>21</v>
      </c>
      <c r="P137" s="1">
        <f t="shared" si="15"/>
        <v>42304</v>
      </c>
      <c r="Q137" s="1"/>
      <c r="R137" s="3"/>
      <c r="S137" s="3"/>
      <c r="T137" s="62">
        <f t="shared" ca="1" si="17"/>
        <v>-0.625</v>
      </c>
      <c r="U137" s="61">
        <f t="shared" ca="1" si="16"/>
        <v>1</v>
      </c>
      <c r="V137" s="11" t="s">
        <v>563</v>
      </c>
      <c r="W137" s="16" t="s">
        <v>24</v>
      </c>
      <c r="X137" s="3"/>
    </row>
    <row r="138" spans="1:24" ht="30" hidden="1" customHeight="1">
      <c r="A138" s="4"/>
      <c r="B138" s="3">
        <v>2</v>
      </c>
      <c r="C138" s="11" t="s">
        <v>47</v>
      </c>
      <c r="D138" s="11" t="s">
        <v>61</v>
      </c>
      <c r="E138" s="4">
        <v>10</v>
      </c>
      <c r="F138" s="11" t="s">
        <v>63</v>
      </c>
      <c r="G138" s="17" t="s">
        <v>518</v>
      </c>
      <c r="H138" s="3" t="s">
        <v>506</v>
      </c>
      <c r="I138" s="5">
        <v>31518</v>
      </c>
      <c r="J138" s="1">
        <v>34639</v>
      </c>
      <c r="K138" s="60">
        <f t="shared" ca="1" si="12"/>
        <v>30</v>
      </c>
      <c r="L138" s="14">
        <v>8</v>
      </c>
      <c r="M138" s="14" t="s">
        <v>634</v>
      </c>
      <c r="N138" s="14">
        <f t="shared" si="13"/>
        <v>16</v>
      </c>
      <c r="O138" s="14">
        <f t="shared" si="14"/>
        <v>21</v>
      </c>
      <c r="P138" s="1">
        <f t="shared" si="15"/>
        <v>42304</v>
      </c>
      <c r="Q138" s="1"/>
      <c r="R138" s="3"/>
      <c r="S138" s="3"/>
      <c r="T138" s="62">
        <f t="shared" ca="1" si="17"/>
        <v>-0.625</v>
      </c>
      <c r="U138" s="61">
        <f t="shared" ca="1" si="16"/>
        <v>1</v>
      </c>
      <c r="V138" s="11" t="s">
        <v>563</v>
      </c>
      <c r="W138" s="16" t="s">
        <v>24</v>
      </c>
      <c r="X138" s="3"/>
    </row>
    <row r="139" spans="1:24" ht="30" hidden="1" customHeight="1">
      <c r="A139" s="4"/>
      <c r="B139" s="3">
        <v>2</v>
      </c>
      <c r="C139" s="11" t="s">
        <v>47</v>
      </c>
      <c r="D139" s="11" t="s">
        <v>61</v>
      </c>
      <c r="E139" s="4">
        <v>34</v>
      </c>
      <c r="F139" s="11" t="s">
        <v>62</v>
      </c>
      <c r="G139" s="17" t="s">
        <v>518</v>
      </c>
      <c r="H139" s="3" t="s">
        <v>506</v>
      </c>
      <c r="I139" s="5">
        <v>57855</v>
      </c>
      <c r="J139" s="1">
        <v>40275</v>
      </c>
      <c r="K139" s="60">
        <f t="shared" ca="1" si="12"/>
        <v>15</v>
      </c>
      <c r="L139" s="14">
        <v>8</v>
      </c>
      <c r="M139" s="14" t="s">
        <v>634</v>
      </c>
      <c r="N139" s="14">
        <f t="shared" si="13"/>
        <v>16</v>
      </c>
      <c r="O139" s="14">
        <f t="shared" si="14"/>
        <v>21</v>
      </c>
      <c r="P139" s="1">
        <f t="shared" si="15"/>
        <v>47940</v>
      </c>
      <c r="Q139" s="1"/>
      <c r="R139" s="3"/>
      <c r="S139" s="3"/>
      <c r="T139" s="62">
        <f t="shared" ca="1" si="17"/>
        <v>2.1875</v>
      </c>
      <c r="U139" s="61">
        <f t="shared" ca="1" si="16"/>
        <v>3</v>
      </c>
      <c r="V139" s="11" t="s">
        <v>563</v>
      </c>
      <c r="W139" s="11" t="s">
        <v>24</v>
      </c>
      <c r="X139" s="3"/>
    </row>
    <row r="140" spans="1:24" ht="30" hidden="1" customHeight="1">
      <c r="A140" s="4"/>
      <c r="B140" s="3">
        <v>2</v>
      </c>
      <c r="C140" s="11" t="s">
        <v>47</v>
      </c>
      <c r="D140" s="11" t="s">
        <v>61</v>
      </c>
      <c r="E140" s="4">
        <v>33</v>
      </c>
      <c r="F140" s="11" t="s">
        <v>62</v>
      </c>
      <c r="G140" s="17" t="s">
        <v>518</v>
      </c>
      <c r="H140" s="3" t="s">
        <v>506</v>
      </c>
      <c r="I140" s="5">
        <v>57855</v>
      </c>
      <c r="J140" s="1">
        <v>40275</v>
      </c>
      <c r="K140" s="60">
        <f t="shared" ca="1" si="12"/>
        <v>15</v>
      </c>
      <c r="L140" s="14">
        <v>8</v>
      </c>
      <c r="M140" s="14" t="s">
        <v>634</v>
      </c>
      <c r="N140" s="14">
        <f t="shared" si="13"/>
        <v>16</v>
      </c>
      <c r="O140" s="14">
        <f t="shared" si="14"/>
        <v>21</v>
      </c>
      <c r="P140" s="1">
        <f t="shared" si="15"/>
        <v>47940</v>
      </c>
      <c r="Q140" s="1"/>
      <c r="R140" s="3"/>
      <c r="S140" s="3"/>
      <c r="T140" s="62">
        <f t="shared" ca="1" si="17"/>
        <v>2.1875</v>
      </c>
      <c r="U140" s="61">
        <f t="shared" ca="1" si="16"/>
        <v>3</v>
      </c>
      <c r="V140" s="11" t="s">
        <v>563</v>
      </c>
      <c r="W140" s="11" t="s">
        <v>26</v>
      </c>
      <c r="X140" s="3"/>
    </row>
    <row r="141" spans="1:24" ht="30" hidden="1" customHeight="1">
      <c r="A141" s="4"/>
      <c r="B141" s="3">
        <v>2</v>
      </c>
      <c r="C141" s="11" t="s">
        <v>47</v>
      </c>
      <c r="D141" s="11" t="s">
        <v>64</v>
      </c>
      <c r="E141" s="4">
        <v>24</v>
      </c>
      <c r="F141" s="11" t="s">
        <v>65</v>
      </c>
      <c r="G141" s="17" t="s">
        <v>518</v>
      </c>
      <c r="H141" s="3" t="s">
        <v>506</v>
      </c>
      <c r="I141" s="5">
        <v>3914</v>
      </c>
      <c r="J141" s="1">
        <v>34639</v>
      </c>
      <c r="K141" s="60">
        <f t="shared" ca="1" si="12"/>
        <v>30</v>
      </c>
      <c r="L141" s="14">
        <v>15</v>
      </c>
      <c r="M141" s="14" t="s">
        <v>634</v>
      </c>
      <c r="N141" s="14">
        <f t="shared" si="13"/>
        <v>30</v>
      </c>
      <c r="O141" s="14">
        <f t="shared" si="14"/>
        <v>40</v>
      </c>
      <c r="P141" s="1">
        <f t="shared" si="15"/>
        <v>49239</v>
      </c>
      <c r="Q141" s="1"/>
      <c r="R141" s="3"/>
      <c r="S141" s="3"/>
      <c r="T141" s="62">
        <f t="shared" ca="1" si="17"/>
        <v>2</v>
      </c>
      <c r="U141" s="61">
        <f t="shared" ca="1" si="16"/>
        <v>2</v>
      </c>
      <c r="V141" s="11" t="s">
        <v>563</v>
      </c>
      <c r="W141" s="11" t="s">
        <v>66</v>
      </c>
      <c r="X141" s="3"/>
    </row>
    <row r="142" spans="1:24" ht="30" hidden="1" customHeight="1">
      <c r="A142" s="4"/>
      <c r="B142" s="3">
        <v>2</v>
      </c>
      <c r="C142" s="11" t="s">
        <v>47</v>
      </c>
      <c r="D142" s="11" t="s">
        <v>64</v>
      </c>
      <c r="E142" s="4">
        <v>1</v>
      </c>
      <c r="F142" s="11" t="s">
        <v>67</v>
      </c>
      <c r="G142" s="17" t="s">
        <v>518</v>
      </c>
      <c r="H142" s="3" t="s">
        <v>506</v>
      </c>
      <c r="I142" s="5">
        <v>3914</v>
      </c>
      <c r="J142" s="1">
        <v>34639</v>
      </c>
      <c r="K142" s="60">
        <f t="shared" ca="1" si="12"/>
        <v>30</v>
      </c>
      <c r="L142" s="14">
        <v>15</v>
      </c>
      <c r="M142" s="14" t="s">
        <v>634</v>
      </c>
      <c r="N142" s="14">
        <f t="shared" si="13"/>
        <v>30</v>
      </c>
      <c r="O142" s="14">
        <f t="shared" si="14"/>
        <v>40</v>
      </c>
      <c r="P142" s="1">
        <f t="shared" si="15"/>
        <v>49239</v>
      </c>
      <c r="Q142" s="1"/>
      <c r="R142" s="3"/>
      <c r="S142" s="3"/>
      <c r="T142" s="62">
        <f t="shared" ca="1" si="17"/>
        <v>2</v>
      </c>
      <c r="U142" s="61">
        <f t="shared" ca="1" si="16"/>
        <v>2</v>
      </c>
      <c r="V142" s="11" t="s">
        <v>563</v>
      </c>
      <c r="W142" s="11" t="s">
        <v>24</v>
      </c>
      <c r="X142" s="3"/>
    </row>
    <row r="143" spans="1:24" ht="30" hidden="1" customHeight="1">
      <c r="A143" s="4"/>
      <c r="B143" s="3">
        <v>2</v>
      </c>
      <c r="C143" s="11" t="s">
        <v>47</v>
      </c>
      <c r="D143" s="11" t="s">
        <v>64</v>
      </c>
      <c r="E143" s="4">
        <v>2</v>
      </c>
      <c r="F143" s="11" t="s">
        <v>67</v>
      </c>
      <c r="G143" s="17" t="s">
        <v>518</v>
      </c>
      <c r="H143" s="3" t="s">
        <v>506</v>
      </c>
      <c r="I143" s="5">
        <v>3914</v>
      </c>
      <c r="J143" s="1">
        <v>34639</v>
      </c>
      <c r="K143" s="60">
        <f t="shared" ca="1" si="12"/>
        <v>30</v>
      </c>
      <c r="L143" s="14">
        <v>15</v>
      </c>
      <c r="M143" s="14" t="s">
        <v>634</v>
      </c>
      <c r="N143" s="14">
        <f t="shared" si="13"/>
        <v>30</v>
      </c>
      <c r="O143" s="14">
        <f t="shared" si="14"/>
        <v>40</v>
      </c>
      <c r="P143" s="1">
        <f t="shared" si="15"/>
        <v>49239</v>
      </c>
      <c r="Q143" s="1"/>
      <c r="R143" s="3"/>
      <c r="S143" s="3"/>
      <c r="T143" s="62">
        <f t="shared" ca="1" si="17"/>
        <v>2</v>
      </c>
      <c r="U143" s="61">
        <f t="shared" ca="1" si="16"/>
        <v>2</v>
      </c>
      <c r="V143" s="11" t="s">
        <v>563</v>
      </c>
      <c r="W143" s="11" t="s">
        <v>24</v>
      </c>
      <c r="X143" s="3"/>
    </row>
    <row r="144" spans="1:24" ht="30" hidden="1" customHeight="1">
      <c r="A144" s="4"/>
      <c r="B144" s="3">
        <v>2</v>
      </c>
      <c r="C144" s="11" t="s">
        <v>47</v>
      </c>
      <c r="D144" s="11" t="s">
        <v>64</v>
      </c>
      <c r="E144" s="4">
        <v>3</v>
      </c>
      <c r="F144" s="11" t="s">
        <v>67</v>
      </c>
      <c r="G144" s="17" t="s">
        <v>518</v>
      </c>
      <c r="H144" s="3" t="s">
        <v>506</v>
      </c>
      <c r="I144" s="5">
        <v>3914</v>
      </c>
      <c r="J144" s="1">
        <v>34639</v>
      </c>
      <c r="K144" s="60">
        <f t="shared" ca="1" si="12"/>
        <v>30</v>
      </c>
      <c r="L144" s="14">
        <v>15</v>
      </c>
      <c r="M144" s="14" t="s">
        <v>634</v>
      </c>
      <c r="N144" s="14">
        <f t="shared" si="13"/>
        <v>30</v>
      </c>
      <c r="O144" s="14">
        <f t="shared" si="14"/>
        <v>40</v>
      </c>
      <c r="P144" s="1">
        <f t="shared" si="15"/>
        <v>49239</v>
      </c>
      <c r="Q144" s="1"/>
      <c r="R144" s="3"/>
      <c r="S144" s="3"/>
      <c r="T144" s="62">
        <f t="shared" ca="1" si="17"/>
        <v>2</v>
      </c>
      <c r="U144" s="61">
        <f t="shared" ca="1" si="16"/>
        <v>2</v>
      </c>
      <c r="V144" s="11" t="s">
        <v>563</v>
      </c>
      <c r="W144" s="11" t="s">
        <v>24</v>
      </c>
      <c r="X144" s="3"/>
    </row>
    <row r="145" spans="1:24" ht="30" hidden="1" customHeight="1">
      <c r="A145" s="4"/>
      <c r="B145" s="3">
        <v>2</v>
      </c>
      <c r="C145" s="11" t="s">
        <v>47</v>
      </c>
      <c r="D145" s="11" t="s">
        <v>64</v>
      </c>
      <c r="E145" s="4">
        <v>4</v>
      </c>
      <c r="F145" s="11" t="s">
        <v>67</v>
      </c>
      <c r="G145" s="17" t="s">
        <v>518</v>
      </c>
      <c r="H145" s="3" t="s">
        <v>506</v>
      </c>
      <c r="I145" s="5">
        <v>3914</v>
      </c>
      <c r="J145" s="1">
        <v>34639</v>
      </c>
      <c r="K145" s="60">
        <f t="shared" ca="1" si="12"/>
        <v>30</v>
      </c>
      <c r="L145" s="14">
        <v>15</v>
      </c>
      <c r="M145" s="14" t="s">
        <v>634</v>
      </c>
      <c r="N145" s="14">
        <f t="shared" si="13"/>
        <v>30</v>
      </c>
      <c r="O145" s="14">
        <f t="shared" si="14"/>
        <v>40</v>
      </c>
      <c r="P145" s="1">
        <f t="shared" si="15"/>
        <v>49239</v>
      </c>
      <c r="Q145" s="1"/>
      <c r="R145" s="3"/>
      <c r="S145" s="3"/>
      <c r="T145" s="62">
        <f t="shared" ca="1" si="17"/>
        <v>2</v>
      </c>
      <c r="U145" s="61">
        <f t="shared" ca="1" si="16"/>
        <v>2</v>
      </c>
      <c r="V145" s="11" t="s">
        <v>563</v>
      </c>
      <c r="W145" s="11" t="s">
        <v>24</v>
      </c>
      <c r="X145" s="3"/>
    </row>
    <row r="146" spans="1:24" ht="30" hidden="1" customHeight="1">
      <c r="A146" s="4"/>
      <c r="B146" s="3">
        <v>2</v>
      </c>
      <c r="C146" s="11" t="s">
        <v>47</v>
      </c>
      <c r="D146" s="11" t="s">
        <v>64</v>
      </c>
      <c r="E146" s="4">
        <v>5</v>
      </c>
      <c r="F146" s="11" t="s">
        <v>67</v>
      </c>
      <c r="G146" s="17" t="s">
        <v>518</v>
      </c>
      <c r="H146" s="3" t="s">
        <v>506</v>
      </c>
      <c r="I146" s="5">
        <v>3914</v>
      </c>
      <c r="J146" s="1">
        <v>34639</v>
      </c>
      <c r="K146" s="60">
        <f t="shared" ca="1" si="12"/>
        <v>30</v>
      </c>
      <c r="L146" s="14">
        <v>15</v>
      </c>
      <c r="M146" s="14" t="s">
        <v>634</v>
      </c>
      <c r="N146" s="14">
        <f t="shared" si="13"/>
        <v>30</v>
      </c>
      <c r="O146" s="14">
        <f t="shared" si="14"/>
        <v>40</v>
      </c>
      <c r="P146" s="1">
        <f t="shared" si="15"/>
        <v>49239</v>
      </c>
      <c r="Q146" s="1"/>
      <c r="R146" s="3"/>
      <c r="S146" s="3"/>
      <c r="T146" s="62">
        <f t="shared" ca="1" si="17"/>
        <v>2</v>
      </c>
      <c r="U146" s="61">
        <f t="shared" ca="1" si="16"/>
        <v>2</v>
      </c>
      <c r="V146" s="11" t="s">
        <v>563</v>
      </c>
      <c r="W146" s="11" t="s">
        <v>24</v>
      </c>
      <c r="X146" s="3"/>
    </row>
    <row r="147" spans="1:24" ht="30" hidden="1" customHeight="1">
      <c r="A147" s="4"/>
      <c r="B147" s="3">
        <v>2</v>
      </c>
      <c r="C147" s="11" t="s">
        <v>47</v>
      </c>
      <c r="D147" s="11" t="s">
        <v>64</v>
      </c>
      <c r="E147" s="4">
        <v>6</v>
      </c>
      <c r="F147" s="11" t="s">
        <v>67</v>
      </c>
      <c r="G147" s="17" t="s">
        <v>518</v>
      </c>
      <c r="H147" s="3" t="s">
        <v>506</v>
      </c>
      <c r="I147" s="5">
        <v>3914</v>
      </c>
      <c r="J147" s="1">
        <v>34639</v>
      </c>
      <c r="K147" s="60">
        <f t="shared" ca="1" si="12"/>
        <v>30</v>
      </c>
      <c r="L147" s="14">
        <v>15</v>
      </c>
      <c r="M147" s="14" t="s">
        <v>634</v>
      </c>
      <c r="N147" s="14">
        <f t="shared" si="13"/>
        <v>30</v>
      </c>
      <c r="O147" s="14">
        <f t="shared" si="14"/>
        <v>40</v>
      </c>
      <c r="P147" s="1">
        <f t="shared" si="15"/>
        <v>49239</v>
      </c>
      <c r="Q147" s="1"/>
      <c r="R147" s="3"/>
      <c r="S147" s="3"/>
      <c r="T147" s="62">
        <f t="shared" ca="1" si="17"/>
        <v>2</v>
      </c>
      <c r="U147" s="61">
        <f t="shared" ca="1" si="16"/>
        <v>2</v>
      </c>
      <c r="V147" s="11" t="s">
        <v>563</v>
      </c>
      <c r="W147" s="11" t="s">
        <v>24</v>
      </c>
      <c r="X147" s="3"/>
    </row>
    <row r="148" spans="1:24" ht="30" hidden="1" customHeight="1">
      <c r="A148" s="4"/>
      <c r="B148" s="3">
        <v>2</v>
      </c>
      <c r="C148" s="11" t="s">
        <v>47</v>
      </c>
      <c r="D148" s="11" t="s">
        <v>64</v>
      </c>
      <c r="E148" s="4">
        <v>7</v>
      </c>
      <c r="F148" s="11" t="s">
        <v>67</v>
      </c>
      <c r="G148" s="17" t="s">
        <v>518</v>
      </c>
      <c r="H148" s="3" t="s">
        <v>506</v>
      </c>
      <c r="I148" s="5">
        <v>3914</v>
      </c>
      <c r="J148" s="1">
        <v>34639</v>
      </c>
      <c r="K148" s="60">
        <f t="shared" ca="1" si="12"/>
        <v>30</v>
      </c>
      <c r="L148" s="14">
        <v>15</v>
      </c>
      <c r="M148" s="14" t="s">
        <v>634</v>
      </c>
      <c r="N148" s="14">
        <f t="shared" si="13"/>
        <v>30</v>
      </c>
      <c r="O148" s="14">
        <f t="shared" si="14"/>
        <v>40</v>
      </c>
      <c r="P148" s="1">
        <f t="shared" si="15"/>
        <v>49239</v>
      </c>
      <c r="Q148" s="1"/>
      <c r="R148" s="3"/>
      <c r="S148" s="3"/>
      <c r="T148" s="62">
        <f t="shared" ca="1" si="17"/>
        <v>2</v>
      </c>
      <c r="U148" s="61">
        <f t="shared" ca="1" si="16"/>
        <v>2</v>
      </c>
      <c r="V148" s="11" t="s">
        <v>563</v>
      </c>
      <c r="W148" s="11" t="s">
        <v>24</v>
      </c>
      <c r="X148" s="3"/>
    </row>
    <row r="149" spans="1:24" ht="30" hidden="1" customHeight="1">
      <c r="A149" s="4"/>
      <c r="B149" s="3">
        <v>2</v>
      </c>
      <c r="C149" s="11" t="s">
        <v>47</v>
      </c>
      <c r="D149" s="11" t="s">
        <v>64</v>
      </c>
      <c r="E149" s="4">
        <v>8</v>
      </c>
      <c r="F149" s="11" t="s">
        <v>67</v>
      </c>
      <c r="G149" s="17" t="s">
        <v>518</v>
      </c>
      <c r="H149" s="3" t="s">
        <v>506</v>
      </c>
      <c r="I149" s="5">
        <v>3914</v>
      </c>
      <c r="J149" s="1">
        <v>34639</v>
      </c>
      <c r="K149" s="60">
        <f t="shared" ca="1" si="12"/>
        <v>30</v>
      </c>
      <c r="L149" s="14">
        <v>15</v>
      </c>
      <c r="M149" s="14" t="s">
        <v>634</v>
      </c>
      <c r="N149" s="14">
        <f t="shared" si="13"/>
        <v>30</v>
      </c>
      <c r="O149" s="14">
        <f t="shared" si="14"/>
        <v>40</v>
      </c>
      <c r="P149" s="1">
        <f t="shared" si="15"/>
        <v>49239</v>
      </c>
      <c r="Q149" s="1"/>
      <c r="R149" s="3"/>
      <c r="S149" s="3"/>
      <c r="T149" s="62">
        <f t="shared" ca="1" si="17"/>
        <v>2</v>
      </c>
      <c r="U149" s="61">
        <f t="shared" ca="1" si="16"/>
        <v>2</v>
      </c>
      <c r="V149" s="11" t="s">
        <v>563</v>
      </c>
      <c r="W149" s="11" t="s">
        <v>24</v>
      </c>
      <c r="X149" s="3"/>
    </row>
    <row r="150" spans="1:24" ht="30" hidden="1" customHeight="1">
      <c r="A150" s="4"/>
      <c r="B150" s="3">
        <v>2</v>
      </c>
      <c r="C150" s="11" t="s">
        <v>47</v>
      </c>
      <c r="D150" s="11" t="s">
        <v>64</v>
      </c>
      <c r="E150" s="4">
        <v>9</v>
      </c>
      <c r="F150" s="11" t="s">
        <v>67</v>
      </c>
      <c r="G150" s="17" t="s">
        <v>518</v>
      </c>
      <c r="H150" s="3" t="s">
        <v>506</v>
      </c>
      <c r="I150" s="5">
        <v>3914</v>
      </c>
      <c r="J150" s="1">
        <v>34639</v>
      </c>
      <c r="K150" s="60">
        <f t="shared" ca="1" si="12"/>
        <v>30</v>
      </c>
      <c r="L150" s="14">
        <v>15</v>
      </c>
      <c r="M150" s="14" t="s">
        <v>634</v>
      </c>
      <c r="N150" s="14">
        <f t="shared" si="13"/>
        <v>30</v>
      </c>
      <c r="O150" s="14">
        <f t="shared" si="14"/>
        <v>40</v>
      </c>
      <c r="P150" s="1">
        <f t="shared" si="15"/>
        <v>49239</v>
      </c>
      <c r="Q150" s="1"/>
      <c r="R150" s="3"/>
      <c r="S150" s="3"/>
      <c r="T150" s="62">
        <f t="shared" ca="1" si="17"/>
        <v>2</v>
      </c>
      <c r="U150" s="61">
        <f t="shared" ca="1" si="16"/>
        <v>2</v>
      </c>
      <c r="V150" s="11" t="s">
        <v>563</v>
      </c>
      <c r="W150" s="11" t="s">
        <v>24</v>
      </c>
      <c r="X150" s="3"/>
    </row>
    <row r="151" spans="1:24" ht="30" hidden="1" customHeight="1">
      <c r="A151" s="4"/>
      <c r="B151" s="3">
        <v>2</v>
      </c>
      <c r="C151" s="11" t="s">
        <v>47</v>
      </c>
      <c r="D151" s="11" t="s">
        <v>64</v>
      </c>
      <c r="E151" s="4">
        <v>10</v>
      </c>
      <c r="F151" s="11" t="s">
        <v>67</v>
      </c>
      <c r="G151" s="17" t="s">
        <v>518</v>
      </c>
      <c r="H151" s="3" t="s">
        <v>506</v>
      </c>
      <c r="I151" s="5">
        <v>3914</v>
      </c>
      <c r="J151" s="1">
        <v>34639</v>
      </c>
      <c r="K151" s="60">
        <f t="shared" ca="1" si="12"/>
        <v>30</v>
      </c>
      <c r="L151" s="14">
        <v>15</v>
      </c>
      <c r="M151" s="14" t="s">
        <v>634</v>
      </c>
      <c r="N151" s="14">
        <f t="shared" si="13"/>
        <v>30</v>
      </c>
      <c r="O151" s="14">
        <f t="shared" si="14"/>
        <v>40</v>
      </c>
      <c r="P151" s="1">
        <f t="shared" si="15"/>
        <v>49239</v>
      </c>
      <c r="Q151" s="1"/>
      <c r="R151" s="3"/>
      <c r="S151" s="3"/>
      <c r="T151" s="62">
        <f t="shared" ca="1" si="17"/>
        <v>2</v>
      </c>
      <c r="U151" s="61">
        <f t="shared" ca="1" si="16"/>
        <v>2</v>
      </c>
      <c r="V151" s="11" t="s">
        <v>563</v>
      </c>
      <c r="W151" s="11" t="s">
        <v>24</v>
      </c>
      <c r="X151" s="3"/>
    </row>
    <row r="152" spans="1:24" ht="30" hidden="1" customHeight="1">
      <c r="A152" s="4"/>
      <c r="B152" s="3">
        <v>2</v>
      </c>
      <c r="C152" s="11" t="s">
        <v>47</v>
      </c>
      <c r="D152" s="11" t="s">
        <v>64</v>
      </c>
      <c r="E152" s="4">
        <v>22</v>
      </c>
      <c r="F152" s="11" t="s">
        <v>65</v>
      </c>
      <c r="G152" s="17" t="s">
        <v>518</v>
      </c>
      <c r="H152" s="3" t="s">
        <v>506</v>
      </c>
      <c r="I152" s="5">
        <v>3914</v>
      </c>
      <c r="J152" s="1">
        <v>34639</v>
      </c>
      <c r="K152" s="60">
        <f t="shared" ca="1" si="12"/>
        <v>30</v>
      </c>
      <c r="L152" s="14">
        <v>15</v>
      </c>
      <c r="M152" s="14" t="s">
        <v>634</v>
      </c>
      <c r="N152" s="14">
        <f t="shared" si="13"/>
        <v>30</v>
      </c>
      <c r="O152" s="14">
        <f t="shared" si="14"/>
        <v>40</v>
      </c>
      <c r="P152" s="1">
        <f t="shared" si="15"/>
        <v>49239</v>
      </c>
      <c r="Q152" s="1"/>
      <c r="R152" s="3"/>
      <c r="S152" s="3"/>
      <c r="T152" s="62">
        <f t="shared" ca="1" si="17"/>
        <v>2</v>
      </c>
      <c r="U152" s="61">
        <f t="shared" ca="1" si="16"/>
        <v>2</v>
      </c>
      <c r="V152" s="11" t="s">
        <v>563</v>
      </c>
      <c r="W152" s="11" t="s">
        <v>24</v>
      </c>
      <c r="X152" s="3"/>
    </row>
    <row r="153" spans="1:24" ht="30" hidden="1" customHeight="1">
      <c r="A153" s="4"/>
      <c r="B153" s="3">
        <v>2</v>
      </c>
      <c r="C153" s="11" t="s">
        <v>47</v>
      </c>
      <c r="D153" s="11" t="s">
        <v>64</v>
      </c>
      <c r="E153" s="4">
        <v>23</v>
      </c>
      <c r="F153" s="11" t="s">
        <v>65</v>
      </c>
      <c r="G153" s="17" t="s">
        <v>518</v>
      </c>
      <c r="H153" s="3" t="s">
        <v>506</v>
      </c>
      <c r="I153" s="5">
        <v>3914</v>
      </c>
      <c r="J153" s="1">
        <v>34639</v>
      </c>
      <c r="K153" s="60">
        <f t="shared" ca="1" si="12"/>
        <v>30</v>
      </c>
      <c r="L153" s="14">
        <v>15</v>
      </c>
      <c r="M153" s="14" t="s">
        <v>634</v>
      </c>
      <c r="N153" s="14">
        <f t="shared" si="13"/>
        <v>30</v>
      </c>
      <c r="O153" s="14">
        <f t="shared" si="14"/>
        <v>40</v>
      </c>
      <c r="P153" s="1">
        <f t="shared" si="15"/>
        <v>49239</v>
      </c>
      <c r="Q153" s="1"/>
      <c r="R153" s="3"/>
      <c r="S153" s="3"/>
      <c r="T153" s="62">
        <f t="shared" ca="1" si="17"/>
        <v>2</v>
      </c>
      <c r="U153" s="61">
        <f t="shared" ca="1" si="16"/>
        <v>2</v>
      </c>
      <c r="V153" s="11" t="s">
        <v>563</v>
      </c>
      <c r="W153" s="11" t="s">
        <v>24</v>
      </c>
      <c r="X153" s="3"/>
    </row>
    <row r="154" spans="1:24" ht="30" hidden="1" customHeight="1">
      <c r="A154" s="4"/>
      <c r="B154" s="3">
        <v>3</v>
      </c>
      <c r="C154" s="11" t="s">
        <v>68</v>
      </c>
      <c r="D154" s="11" t="s">
        <v>69</v>
      </c>
      <c r="E154" s="4">
        <v>3</v>
      </c>
      <c r="F154" s="11" t="s">
        <v>70</v>
      </c>
      <c r="G154" s="17" t="s">
        <v>518</v>
      </c>
      <c r="H154" s="3" t="s">
        <v>506</v>
      </c>
      <c r="I154" s="5">
        <v>74057</v>
      </c>
      <c r="J154" s="1">
        <v>34639</v>
      </c>
      <c r="K154" s="60">
        <f t="shared" ca="1" si="12"/>
        <v>30</v>
      </c>
      <c r="L154" s="14">
        <v>8</v>
      </c>
      <c r="M154" s="14" t="s">
        <v>634</v>
      </c>
      <c r="N154" s="14">
        <f t="shared" si="13"/>
        <v>16</v>
      </c>
      <c r="O154" s="14">
        <f t="shared" si="14"/>
        <v>21</v>
      </c>
      <c r="P154" s="1">
        <f t="shared" si="15"/>
        <v>42304</v>
      </c>
      <c r="Q154" s="1"/>
      <c r="R154" s="3"/>
      <c r="S154" s="3"/>
      <c r="T154" s="62">
        <f t="shared" ca="1" si="17"/>
        <v>-0.625</v>
      </c>
      <c r="U154" s="61">
        <f t="shared" ca="1" si="16"/>
        <v>1</v>
      </c>
      <c r="V154" s="11" t="s">
        <v>563</v>
      </c>
      <c r="W154" s="11" t="s">
        <v>41</v>
      </c>
      <c r="X154" s="3"/>
    </row>
    <row r="155" spans="1:24" ht="30" hidden="1" customHeight="1">
      <c r="A155" s="4"/>
      <c r="B155" s="3">
        <v>3</v>
      </c>
      <c r="C155" s="11" t="s">
        <v>68</v>
      </c>
      <c r="D155" s="11" t="s">
        <v>71</v>
      </c>
      <c r="E155" s="4">
        <v>28</v>
      </c>
      <c r="F155" s="11" t="s">
        <v>72</v>
      </c>
      <c r="G155" s="17" t="s">
        <v>518</v>
      </c>
      <c r="H155" s="3" t="s">
        <v>506</v>
      </c>
      <c r="I155" s="5">
        <v>65199</v>
      </c>
      <c r="J155" s="1">
        <v>34690</v>
      </c>
      <c r="K155" s="60">
        <f t="shared" ca="1" si="12"/>
        <v>30</v>
      </c>
      <c r="L155" s="14">
        <v>8</v>
      </c>
      <c r="M155" s="14" t="s">
        <v>634</v>
      </c>
      <c r="N155" s="14">
        <f t="shared" si="13"/>
        <v>16</v>
      </c>
      <c r="O155" s="14">
        <f t="shared" si="14"/>
        <v>21</v>
      </c>
      <c r="P155" s="1">
        <f t="shared" si="15"/>
        <v>42355</v>
      </c>
      <c r="Q155" s="1"/>
      <c r="R155" s="3"/>
      <c r="S155" s="3"/>
      <c r="T155" s="62">
        <f t="shared" ca="1" si="17"/>
        <v>-0.625</v>
      </c>
      <c r="U155" s="61">
        <f t="shared" ca="1" si="16"/>
        <v>1</v>
      </c>
      <c r="V155" s="11" t="s">
        <v>563</v>
      </c>
      <c r="W155" s="16" t="s">
        <v>73</v>
      </c>
      <c r="X155" s="3"/>
    </row>
    <row r="156" spans="1:24" ht="30" hidden="1" customHeight="1">
      <c r="A156" s="4"/>
      <c r="B156" s="3">
        <v>3</v>
      </c>
      <c r="C156" s="11" t="s">
        <v>68</v>
      </c>
      <c r="D156" s="11" t="s">
        <v>71</v>
      </c>
      <c r="E156" s="4">
        <v>54</v>
      </c>
      <c r="F156" s="11" t="s">
        <v>74</v>
      </c>
      <c r="G156" s="17" t="s">
        <v>518</v>
      </c>
      <c r="H156" s="3" t="s">
        <v>506</v>
      </c>
      <c r="I156" s="5">
        <v>101661</v>
      </c>
      <c r="J156" s="1">
        <v>35156</v>
      </c>
      <c r="K156" s="60">
        <f t="shared" ca="1" si="12"/>
        <v>29</v>
      </c>
      <c r="L156" s="14">
        <v>15</v>
      </c>
      <c r="M156" s="14" t="s">
        <v>634</v>
      </c>
      <c r="N156" s="14">
        <f t="shared" si="13"/>
        <v>30</v>
      </c>
      <c r="O156" s="14">
        <f t="shared" si="14"/>
        <v>40</v>
      </c>
      <c r="P156" s="1">
        <f t="shared" si="15"/>
        <v>49756</v>
      </c>
      <c r="Q156" s="1"/>
      <c r="R156" s="3"/>
      <c r="S156" s="3"/>
      <c r="T156" s="62">
        <f t="shared" ca="1" si="17"/>
        <v>2.0999999999999996</v>
      </c>
      <c r="U156" s="61">
        <f t="shared" ca="1" si="16"/>
        <v>3</v>
      </c>
      <c r="V156" s="11" t="s">
        <v>563</v>
      </c>
      <c r="W156" s="11" t="s">
        <v>22</v>
      </c>
      <c r="X156" s="3"/>
    </row>
    <row r="157" spans="1:24" ht="30" hidden="1" customHeight="1">
      <c r="A157" s="4"/>
      <c r="B157" s="3">
        <v>3</v>
      </c>
      <c r="C157" s="11" t="s">
        <v>68</v>
      </c>
      <c r="D157" s="11" t="s">
        <v>71</v>
      </c>
      <c r="E157" s="4">
        <v>32</v>
      </c>
      <c r="F157" s="11" t="s">
        <v>75</v>
      </c>
      <c r="G157" s="17" t="s">
        <v>518</v>
      </c>
      <c r="H157" s="3" t="s">
        <v>506</v>
      </c>
      <c r="I157" s="5">
        <v>91052</v>
      </c>
      <c r="J157" s="1">
        <v>34730</v>
      </c>
      <c r="K157" s="60">
        <f t="shared" ca="1" si="12"/>
        <v>30</v>
      </c>
      <c r="L157" s="14">
        <v>15</v>
      </c>
      <c r="M157" s="14" t="s">
        <v>634</v>
      </c>
      <c r="N157" s="14">
        <f t="shared" si="13"/>
        <v>30</v>
      </c>
      <c r="O157" s="14">
        <f t="shared" si="14"/>
        <v>40</v>
      </c>
      <c r="P157" s="1">
        <f t="shared" si="15"/>
        <v>49330</v>
      </c>
      <c r="Q157" s="1"/>
      <c r="R157" s="3"/>
      <c r="S157" s="3"/>
      <c r="T157" s="62">
        <f t="shared" ca="1" si="17"/>
        <v>2</v>
      </c>
      <c r="U157" s="61">
        <f t="shared" ca="1" si="16"/>
        <v>2</v>
      </c>
      <c r="V157" s="11" t="s">
        <v>563</v>
      </c>
      <c r="W157" s="11" t="s">
        <v>26</v>
      </c>
      <c r="X157" s="3"/>
    </row>
    <row r="158" spans="1:24" ht="30" hidden="1" customHeight="1">
      <c r="A158" s="4"/>
      <c r="B158" s="3">
        <v>3</v>
      </c>
      <c r="C158" s="11" t="s">
        <v>68</v>
      </c>
      <c r="D158" s="11" t="s">
        <v>71</v>
      </c>
      <c r="E158" s="4">
        <v>81</v>
      </c>
      <c r="F158" s="11" t="s">
        <v>76</v>
      </c>
      <c r="G158" s="17" t="s">
        <v>518</v>
      </c>
      <c r="H158" s="3" t="s">
        <v>506</v>
      </c>
      <c r="I158" s="5">
        <v>51870</v>
      </c>
      <c r="J158" s="1">
        <v>41059</v>
      </c>
      <c r="K158" s="60">
        <f t="shared" ca="1" si="12"/>
        <v>13</v>
      </c>
      <c r="L158" s="14">
        <v>15</v>
      </c>
      <c r="M158" s="14" t="s">
        <v>634</v>
      </c>
      <c r="N158" s="14">
        <f t="shared" si="13"/>
        <v>30</v>
      </c>
      <c r="O158" s="14">
        <f t="shared" si="14"/>
        <v>40</v>
      </c>
      <c r="P158" s="1">
        <f t="shared" si="15"/>
        <v>55659</v>
      </c>
      <c r="Q158" s="1"/>
      <c r="R158" s="3"/>
      <c r="S158" s="3"/>
      <c r="T158" s="62">
        <f t="shared" ca="1" si="17"/>
        <v>3.7</v>
      </c>
      <c r="U158" s="61">
        <f t="shared" ca="1" si="16"/>
        <v>4</v>
      </c>
      <c r="V158" s="11" t="s">
        <v>563</v>
      </c>
      <c r="W158" s="11" t="s">
        <v>77</v>
      </c>
      <c r="X158" s="3"/>
    </row>
    <row r="159" spans="1:24" ht="30" hidden="1" customHeight="1">
      <c r="A159" s="4"/>
      <c r="B159" s="3">
        <v>3</v>
      </c>
      <c r="C159" s="11" t="s">
        <v>68</v>
      </c>
      <c r="D159" s="11" t="s">
        <v>71</v>
      </c>
      <c r="E159" s="4">
        <v>82</v>
      </c>
      <c r="F159" s="11" t="s">
        <v>76</v>
      </c>
      <c r="G159" s="17" t="s">
        <v>518</v>
      </c>
      <c r="H159" s="3" t="s">
        <v>506</v>
      </c>
      <c r="I159" s="5">
        <v>51870</v>
      </c>
      <c r="J159" s="1">
        <v>41059</v>
      </c>
      <c r="K159" s="60">
        <f t="shared" ca="1" si="12"/>
        <v>13</v>
      </c>
      <c r="L159" s="14">
        <v>15</v>
      </c>
      <c r="M159" s="14" t="s">
        <v>634</v>
      </c>
      <c r="N159" s="14">
        <f t="shared" si="13"/>
        <v>30</v>
      </c>
      <c r="O159" s="14">
        <f t="shared" si="14"/>
        <v>40</v>
      </c>
      <c r="P159" s="1">
        <f t="shared" si="15"/>
        <v>55659</v>
      </c>
      <c r="Q159" s="1"/>
      <c r="R159" s="3"/>
      <c r="S159" s="3"/>
      <c r="T159" s="62">
        <f t="shared" ca="1" si="17"/>
        <v>3.7</v>
      </c>
      <c r="U159" s="61">
        <f t="shared" ca="1" si="16"/>
        <v>4</v>
      </c>
      <c r="V159" s="11" t="s">
        <v>563</v>
      </c>
      <c r="W159" s="11" t="s">
        <v>77</v>
      </c>
      <c r="X159" s="3"/>
    </row>
    <row r="160" spans="1:24" ht="30" hidden="1" customHeight="1">
      <c r="A160" s="4"/>
      <c r="B160" s="3">
        <v>3</v>
      </c>
      <c r="C160" s="11" t="s">
        <v>68</v>
      </c>
      <c r="D160" s="11" t="s">
        <v>71</v>
      </c>
      <c r="E160" s="4">
        <v>80</v>
      </c>
      <c r="F160" s="11" t="s">
        <v>78</v>
      </c>
      <c r="G160" s="17" t="s">
        <v>518</v>
      </c>
      <c r="H160" s="3" t="s">
        <v>506</v>
      </c>
      <c r="I160" s="5">
        <v>322350</v>
      </c>
      <c r="J160" s="1">
        <v>41059</v>
      </c>
      <c r="K160" s="60">
        <f t="shared" ca="1" si="12"/>
        <v>13</v>
      </c>
      <c r="L160" s="14">
        <v>15</v>
      </c>
      <c r="M160" s="14" t="s">
        <v>634</v>
      </c>
      <c r="N160" s="14">
        <f t="shared" si="13"/>
        <v>30</v>
      </c>
      <c r="O160" s="14">
        <f t="shared" si="14"/>
        <v>40</v>
      </c>
      <c r="P160" s="1">
        <f t="shared" si="15"/>
        <v>55659</v>
      </c>
      <c r="Q160" s="1"/>
      <c r="R160" s="3"/>
      <c r="S160" s="3"/>
      <c r="T160" s="62">
        <f t="shared" ca="1" si="17"/>
        <v>3.7</v>
      </c>
      <c r="U160" s="61">
        <f t="shared" ca="1" si="16"/>
        <v>4</v>
      </c>
      <c r="V160" s="11" t="s">
        <v>563</v>
      </c>
      <c r="W160" s="11" t="s">
        <v>79</v>
      </c>
      <c r="X160" s="3"/>
    </row>
    <row r="161" spans="1:25" ht="30" hidden="1" customHeight="1">
      <c r="A161" s="4"/>
      <c r="B161" s="3">
        <v>3</v>
      </c>
      <c r="C161" s="11" t="s">
        <v>68</v>
      </c>
      <c r="D161" s="11" t="s">
        <v>81</v>
      </c>
      <c r="E161" s="4">
        <v>9</v>
      </c>
      <c r="F161" s="11" t="s">
        <v>82</v>
      </c>
      <c r="G161" s="17" t="s">
        <v>518</v>
      </c>
      <c r="H161" s="3" t="s">
        <v>506</v>
      </c>
      <c r="I161" s="5">
        <v>76014</v>
      </c>
      <c r="J161" s="1">
        <v>34639</v>
      </c>
      <c r="K161" s="60">
        <f t="shared" ca="1" si="12"/>
        <v>30</v>
      </c>
      <c r="L161" s="14">
        <v>15</v>
      </c>
      <c r="M161" s="14" t="s">
        <v>634</v>
      </c>
      <c r="N161" s="14">
        <f t="shared" si="13"/>
        <v>30</v>
      </c>
      <c r="O161" s="14">
        <f t="shared" si="14"/>
        <v>40</v>
      </c>
      <c r="P161" s="1">
        <f t="shared" si="15"/>
        <v>49239</v>
      </c>
      <c r="Q161" s="1"/>
      <c r="R161" s="3"/>
      <c r="S161" s="3"/>
      <c r="T161" s="62">
        <f t="shared" ca="1" si="17"/>
        <v>2</v>
      </c>
      <c r="U161" s="61">
        <f t="shared" ca="1" si="16"/>
        <v>2</v>
      </c>
      <c r="V161" s="11" t="s">
        <v>563</v>
      </c>
      <c r="W161" s="11" t="s">
        <v>73</v>
      </c>
      <c r="X161" s="3"/>
    </row>
    <row r="162" spans="1:25" ht="30" hidden="1" customHeight="1">
      <c r="A162" s="4"/>
      <c r="B162" s="3">
        <v>3</v>
      </c>
      <c r="C162" s="11" t="s">
        <v>68</v>
      </c>
      <c r="D162" s="11" t="s">
        <v>539</v>
      </c>
      <c r="E162" s="4"/>
      <c r="F162" s="11" t="s">
        <v>540</v>
      </c>
      <c r="G162" s="17" t="s">
        <v>519</v>
      </c>
      <c r="H162" s="3" t="s">
        <v>509</v>
      </c>
      <c r="I162" s="5">
        <v>81000</v>
      </c>
      <c r="J162" s="1">
        <v>34639</v>
      </c>
      <c r="K162" s="60">
        <f t="shared" ca="1" si="12"/>
        <v>30</v>
      </c>
      <c r="L162" s="14">
        <v>6</v>
      </c>
      <c r="M162" s="14" t="s">
        <v>635</v>
      </c>
      <c r="N162" s="14">
        <f t="shared" si="13"/>
        <v>19.200000000000003</v>
      </c>
      <c r="O162" s="14">
        <f t="shared" si="14"/>
        <v>26</v>
      </c>
      <c r="P162" s="1">
        <f t="shared" si="15"/>
        <v>41647</v>
      </c>
      <c r="Q162" s="1"/>
      <c r="R162" s="3"/>
      <c r="S162" s="8"/>
      <c r="T162" s="62">
        <f t="shared" ca="1" si="17"/>
        <v>0.31250000000000089</v>
      </c>
      <c r="U162" s="61">
        <f t="shared" ca="1" si="16"/>
        <v>1</v>
      </c>
      <c r="V162" s="11" t="s">
        <v>563</v>
      </c>
      <c r="W162" s="11" t="s">
        <v>24</v>
      </c>
      <c r="X162" s="3" t="s">
        <v>522</v>
      </c>
    </row>
    <row r="163" spans="1:25" ht="30" hidden="1" customHeight="1">
      <c r="A163" s="4"/>
      <c r="B163" s="3">
        <v>4</v>
      </c>
      <c r="C163" s="11" t="s">
        <v>83</v>
      </c>
      <c r="D163" s="11" t="s">
        <v>84</v>
      </c>
      <c r="E163" s="4">
        <v>1</v>
      </c>
      <c r="F163" s="11" t="s">
        <v>85</v>
      </c>
      <c r="G163" s="17" t="s">
        <v>518</v>
      </c>
      <c r="H163" s="3" t="s">
        <v>506</v>
      </c>
      <c r="I163" s="5">
        <v>63757</v>
      </c>
      <c r="J163" s="1">
        <v>34690</v>
      </c>
      <c r="K163" s="60">
        <f t="shared" ca="1" si="12"/>
        <v>30</v>
      </c>
      <c r="L163" s="14">
        <v>15</v>
      </c>
      <c r="M163" s="14" t="s">
        <v>636</v>
      </c>
      <c r="N163" s="14">
        <f t="shared" si="13"/>
        <v>24</v>
      </c>
      <c r="O163" s="14">
        <f t="shared" si="14"/>
        <v>32</v>
      </c>
      <c r="P163" s="1">
        <f t="shared" si="15"/>
        <v>46370</v>
      </c>
      <c r="Q163" s="1"/>
      <c r="R163" s="3"/>
      <c r="S163" s="3"/>
      <c r="T163" s="62">
        <f t="shared" ca="1" si="17"/>
        <v>1.25</v>
      </c>
      <c r="U163" s="61">
        <f t="shared" ca="1" si="16"/>
        <v>2</v>
      </c>
      <c r="V163" s="11" t="s">
        <v>563</v>
      </c>
      <c r="W163" s="11" t="s">
        <v>86</v>
      </c>
      <c r="X163" s="3"/>
    </row>
    <row r="164" spans="1:25" ht="30" hidden="1" customHeight="1">
      <c r="A164" s="4"/>
      <c r="B164" s="3">
        <v>11</v>
      </c>
      <c r="C164" s="11" t="s">
        <v>90</v>
      </c>
      <c r="D164" s="11" t="s">
        <v>599</v>
      </c>
      <c r="E164" s="4" t="s">
        <v>595</v>
      </c>
      <c r="F164" s="11" t="s">
        <v>600</v>
      </c>
      <c r="G164" s="17" t="s">
        <v>519</v>
      </c>
      <c r="H164" s="3" t="s">
        <v>507</v>
      </c>
      <c r="I164" s="5">
        <v>11550000</v>
      </c>
      <c r="J164" s="1">
        <v>39766</v>
      </c>
      <c r="K164" s="60">
        <f t="shared" ca="1" si="12"/>
        <v>16</v>
      </c>
      <c r="L164" s="14">
        <v>5</v>
      </c>
      <c r="M164" s="14" t="s">
        <v>635</v>
      </c>
      <c r="N164" s="14">
        <f t="shared" si="13"/>
        <v>16</v>
      </c>
      <c r="O164" s="14">
        <f t="shared" si="14"/>
        <v>21</v>
      </c>
      <c r="P164" s="1">
        <f t="shared" si="15"/>
        <v>45606</v>
      </c>
      <c r="Q164" s="1"/>
      <c r="R164" s="3"/>
      <c r="S164" s="3"/>
      <c r="T164" s="62">
        <f t="shared" ca="1" si="17"/>
        <v>2</v>
      </c>
      <c r="U164" s="61">
        <f t="shared" ca="1" si="16"/>
        <v>2</v>
      </c>
      <c r="V164" s="11" t="s">
        <v>563</v>
      </c>
      <c r="W164" s="11" t="s">
        <v>24</v>
      </c>
      <c r="X164" s="3"/>
    </row>
    <row r="165" spans="1:25" ht="30" hidden="1" customHeight="1">
      <c r="A165" s="4"/>
      <c r="B165" s="3">
        <v>11</v>
      </c>
      <c r="C165" s="11" t="s">
        <v>90</v>
      </c>
      <c r="D165" s="11" t="s">
        <v>601</v>
      </c>
      <c r="E165" s="4" t="s">
        <v>595</v>
      </c>
      <c r="F165" s="11" t="s">
        <v>602</v>
      </c>
      <c r="G165" s="17" t="s">
        <v>519</v>
      </c>
      <c r="H165" s="3" t="s">
        <v>507</v>
      </c>
      <c r="I165" s="5">
        <v>3255000</v>
      </c>
      <c r="J165" s="1">
        <v>39766</v>
      </c>
      <c r="K165" s="60">
        <f t="shared" ca="1" si="12"/>
        <v>16</v>
      </c>
      <c r="L165" s="14">
        <v>5</v>
      </c>
      <c r="M165" s="14" t="s">
        <v>635</v>
      </c>
      <c r="N165" s="14">
        <f t="shared" si="13"/>
        <v>16</v>
      </c>
      <c r="O165" s="14">
        <f t="shared" si="14"/>
        <v>21</v>
      </c>
      <c r="P165" s="1">
        <f t="shared" si="15"/>
        <v>45606</v>
      </c>
      <c r="Q165" s="1"/>
      <c r="R165" s="3"/>
      <c r="S165" s="3"/>
      <c r="T165" s="62">
        <f t="shared" ca="1" si="17"/>
        <v>2</v>
      </c>
      <c r="U165" s="61">
        <f t="shared" ca="1" si="16"/>
        <v>2</v>
      </c>
      <c r="V165" s="11" t="s">
        <v>563</v>
      </c>
      <c r="W165" s="11" t="s">
        <v>24</v>
      </c>
      <c r="X165" s="3"/>
    </row>
    <row r="166" spans="1:25" ht="30" hidden="1" customHeight="1">
      <c r="A166" s="4"/>
      <c r="B166" s="3">
        <v>11</v>
      </c>
      <c r="C166" s="11" t="s">
        <v>90</v>
      </c>
      <c r="D166" s="11" t="s">
        <v>603</v>
      </c>
      <c r="E166" s="4" t="s">
        <v>595</v>
      </c>
      <c r="F166" s="11" t="s">
        <v>604</v>
      </c>
      <c r="G166" s="17" t="s">
        <v>519</v>
      </c>
      <c r="H166" s="3" t="s">
        <v>507</v>
      </c>
      <c r="I166" s="5">
        <v>3465000</v>
      </c>
      <c r="J166" s="1">
        <v>39766</v>
      </c>
      <c r="K166" s="60">
        <f t="shared" ca="1" si="12"/>
        <v>16</v>
      </c>
      <c r="L166" s="14">
        <v>5</v>
      </c>
      <c r="M166" s="14" t="s">
        <v>635</v>
      </c>
      <c r="N166" s="14">
        <f t="shared" si="13"/>
        <v>16</v>
      </c>
      <c r="O166" s="14">
        <f t="shared" si="14"/>
        <v>21</v>
      </c>
      <c r="P166" s="1">
        <f t="shared" si="15"/>
        <v>45606</v>
      </c>
      <c r="Q166" s="1"/>
      <c r="R166" s="3"/>
      <c r="S166" s="3"/>
      <c r="T166" s="62">
        <f t="shared" ca="1" si="17"/>
        <v>2</v>
      </c>
      <c r="U166" s="61">
        <f t="shared" ca="1" si="16"/>
        <v>2</v>
      </c>
      <c r="V166" s="11" t="s">
        <v>563</v>
      </c>
      <c r="W166" s="11" t="s">
        <v>24</v>
      </c>
      <c r="X166" s="3"/>
    </row>
    <row r="167" spans="1:25" ht="30" hidden="1" customHeight="1">
      <c r="A167" s="4"/>
      <c r="B167" s="3">
        <v>11</v>
      </c>
      <c r="C167" s="11" t="s">
        <v>90</v>
      </c>
      <c r="D167" s="11" t="s">
        <v>605</v>
      </c>
      <c r="E167" s="4" t="s">
        <v>595</v>
      </c>
      <c r="F167" s="11" t="s">
        <v>606</v>
      </c>
      <c r="G167" s="17" t="s">
        <v>519</v>
      </c>
      <c r="H167" s="3" t="s">
        <v>507</v>
      </c>
      <c r="I167" s="5">
        <v>10920000</v>
      </c>
      <c r="J167" s="1">
        <v>39766</v>
      </c>
      <c r="K167" s="60">
        <f t="shared" ca="1" si="12"/>
        <v>16</v>
      </c>
      <c r="L167" s="14">
        <v>5</v>
      </c>
      <c r="M167" s="14" t="s">
        <v>635</v>
      </c>
      <c r="N167" s="14">
        <f t="shared" si="13"/>
        <v>16</v>
      </c>
      <c r="O167" s="14">
        <f t="shared" si="14"/>
        <v>21</v>
      </c>
      <c r="P167" s="1">
        <f t="shared" si="15"/>
        <v>45606</v>
      </c>
      <c r="Q167" s="1"/>
      <c r="R167" s="3"/>
      <c r="S167" s="3"/>
      <c r="T167" s="62">
        <f t="shared" ca="1" si="17"/>
        <v>2</v>
      </c>
      <c r="U167" s="61">
        <f t="shared" ca="1" si="16"/>
        <v>2</v>
      </c>
      <c r="V167" s="11" t="s">
        <v>563</v>
      </c>
      <c r="W167" s="11" t="s">
        <v>24</v>
      </c>
      <c r="X167" s="3"/>
    </row>
    <row r="168" spans="1:25" ht="30" hidden="1" customHeight="1">
      <c r="A168" s="4"/>
      <c r="B168" s="3">
        <v>11</v>
      </c>
      <c r="C168" s="11" t="s">
        <v>90</v>
      </c>
      <c r="D168" s="11" t="s">
        <v>616</v>
      </c>
      <c r="E168" s="4" t="s">
        <v>595</v>
      </c>
      <c r="F168" s="11" t="s">
        <v>617</v>
      </c>
      <c r="G168" s="17" t="s">
        <v>519</v>
      </c>
      <c r="H168" s="3" t="s">
        <v>507</v>
      </c>
      <c r="I168" s="5">
        <v>2289000</v>
      </c>
      <c r="J168" s="1">
        <v>39766</v>
      </c>
      <c r="K168" s="60">
        <f t="shared" ca="1" si="12"/>
        <v>16</v>
      </c>
      <c r="L168" s="14">
        <v>5</v>
      </c>
      <c r="M168" s="14" t="s">
        <v>635</v>
      </c>
      <c r="N168" s="14">
        <f t="shared" si="13"/>
        <v>16</v>
      </c>
      <c r="O168" s="14">
        <f t="shared" si="14"/>
        <v>21</v>
      </c>
      <c r="P168" s="1">
        <f t="shared" si="15"/>
        <v>45606</v>
      </c>
      <c r="Q168" s="1"/>
      <c r="R168" s="3"/>
      <c r="S168" s="3"/>
      <c r="T168" s="62">
        <f t="shared" ca="1" si="17"/>
        <v>2</v>
      </c>
      <c r="U168" s="61">
        <f t="shared" ca="1" si="16"/>
        <v>2</v>
      </c>
      <c r="V168" s="11" t="s">
        <v>563</v>
      </c>
      <c r="W168" s="11" t="s">
        <v>24</v>
      </c>
      <c r="X168" s="3"/>
    </row>
    <row r="169" spans="1:25" ht="30" hidden="1" customHeight="1">
      <c r="A169" s="4"/>
      <c r="B169" s="3">
        <v>11</v>
      </c>
      <c r="C169" s="11" t="s">
        <v>90</v>
      </c>
      <c r="D169" s="11" t="s">
        <v>607</v>
      </c>
      <c r="E169" s="4" t="s">
        <v>595</v>
      </c>
      <c r="F169" s="11" t="s">
        <v>608</v>
      </c>
      <c r="G169" s="17" t="s">
        <v>519</v>
      </c>
      <c r="H169" s="3" t="s">
        <v>507</v>
      </c>
      <c r="I169" s="5">
        <v>1291500</v>
      </c>
      <c r="J169" s="1">
        <v>40736</v>
      </c>
      <c r="K169" s="60">
        <f t="shared" ca="1" si="12"/>
        <v>14</v>
      </c>
      <c r="L169" s="14">
        <v>5</v>
      </c>
      <c r="M169" s="14" t="s">
        <v>635</v>
      </c>
      <c r="N169" s="14">
        <f t="shared" si="13"/>
        <v>16</v>
      </c>
      <c r="O169" s="14">
        <f t="shared" si="14"/>
        <v>21</v>
      </c>
      <c r="P169" s="1">
        <f t="shared" si="15"/>
        <v>46576</v>
      </c>
      <c r="Q169" s="1"/>
      <c r="R169" s="3"/>
      <c r="S169" s="3"/>
      <c r="T169" s="62">
        <f t="shared" ca="1" si="17"/>
        <v>2.375</v>
      </c>
      <c r="U169" s="61">
        <f t="shared" ca="1" si="16"/>
        <v>3</v>
      </c>
      <c r="V169" s="11" t="s">
        <v>563</v>
      </c>
      <c r="W169" s="11" t="s">
        <v>24</v>
      </c>
      <c r="X169" s="3"/>
    </row>
    <row r="170" spans="1:25" ht="30" hidden="1" customHeight="1">
      <c r="A170" s="4"/>
      <c r="B170" s="3">
        <v>11</v>
      </c>
      <c r="C170" s="11" t="s">
        <v>90</v>
      </c>
      <c r="D170" s="11" t="s">
        <v>609</v>
      </c>
      <c r="E170" s="4" t="s">
        <v>595</v>
      </c>
      <c r="F170" s="11" t="s">
        <v>610</v>
      </c>
      <c r="G170" s="17" t="s">
        <v>519</v>
      </c>
      <c r="H170" s="3" t="s">
        <v>507</v>
      </c>
      <c r="I170" s="5">
        <v>3672000</v>
      </c>
      <c r="J170" s="1">
        <v>42403</v>
      </c>
      <c r="K170" s="60">
        <f t="shared" ca="1" si="12"/>
        <v>9</v>
      </c>
      <c r="L170" s="14">
        <v>5</v>
      </c>
      <c r="M170" s="14" t="s">
        <v>635</v>
      </c>
      <c r="N170" s="14">
        <f t="shared" si="13"/>
        <v>16</v>
      </c>
      <c r="O170" s="14">
        <f t="shared" si="14"/>
        <v>21</v>
      </c>
      <c r="P170" s="1">
        <f t="shared" si="15"/>
        <v>48243</v>
      </c>
      <c r="Q170" s="1"/>
      <c r="R170" s="3"/>
      <c r="S170" s="3"/>
      <c r="T170" s="62">
        <f t="shared" ca="1" si="17"/>
        <v>3.3125</v>
      </c>
      <c r="U170" s="61">
        <f t="shared" ca="1" si="16"/>
        <v>4</v>
      </c>
      <c r="V170" s="11" t="s">
        <v>563</v>
      </c>
      <c r="W170" s="11" t="s">
        <v>24</v>
      </c>
      <c r="X170" s="3"/>
    </row>
    <row r="171" spans="1:25" ht="30" hidden="1" customHeight="1">
      <c r="A171" s="4"/>
      <c r="B171" s="3">
        <v>11</v>
      </c>
      <c r="C171" s="11" t="s">
        <v>90</v>
      </c>
      <c r="D171" s="11" t="s">
        <v>611</v>
      </c>
      <c r="E171" s="4" t="s">
        <v>595</v>
      </c>
      <c r="F171" s="11" t="s">
        <v>612</v>
      </c>
      <c r="G171" s="17" t="s">
        <v>519</v>
      </c>
      <c r="H171" s="3" t="s">
        <v>507</v>
      </c>
      <c r="I171" s="5">
        <v>2410200</v>
      </c>
      <c r="J171" s="1">
        <v>34642</v>
      </c>
      <c r="K171" s="60">
        <f t="shared" ca="1" si="12"/>
        <v>30</v>
      </c>
      <c r="L171" s="14">
        <v>5</v>
      </c>
      <c r="M171" s="14" t="s">
        <v>635</v>
      </c>
      <c r="N171" s="14">
        <f t="shared" si="13"/>
        <v>16</v>
      </c>
      <c r="O171" s="14">
        <f t="shared" si="14"/>
        <v>21</v>
      </c>
      <c r="P171" s="1">
        <f t="shared" si="15"/>
        <v>40482</v>
      </c>
      <c r="Q171" s="1"/>
      <c r="R171" s="3"/>
      <c r="S171" s="3"/>
      <c r="T171" s="62">
        <f t="shared" ca="1" si="17"/>
        <v>-0.625</v>
      </c>
      <c r="U171" s="61">
        <f t="shared" ca="1" si="16"/>
        <v>1</v>
      </c>
      <c r="V171" s="11" t="s">
        <v>563</v>
      </c>
      <c r="W171" s="11" t="s">
        <v>24</v>
      </c>
      <c r="X171" s="3"/>
    </row>
    <row r="172" spans="1:25" ht="30" hidden="1" customHeight="1">
      <c r="A172" s="4"/>
      <c r="B172" s="3">
        <v>11</v>
      </c>
      <c r="C172" s="11" t="s">
        <v>90</v>
      </c>
      <c r="D172" s="11" t="s">
        <v>613</v>
      </c>
      <c r="E172" s="4" t="s">
        <v>595</v>
      </c>
      <c r="F172" s="11" t="s">
        <v>614</v>
      </c>
      <c r="G172" s="17" t="s">
        <v>519</v>
      </c>
      <c r="H172" s="3" t="s">
        <v>507</v>
      </c>
      <c r="I172" s="5">
        <v>1944000</v>
      </c>
      <c r="J172" s="1">
        <v>43113</v>
      </c>
      <c r="K172" s="60">
        <f t="shared" ca="1" si="12"/>
        <v>7</v>
      </c>
      <c r="L172" s="14">
        <v>5</v>
      </c>
      <c r="M172" s="14" t="s">
        <v>635</v>
      </c>
      <c r="N172" s="14">
        <f t="shared" si="13"/>
        <v>16</v>
      </c>
      <c r="O172" s="14">
        <f t="shared" si="14"/>
        <v>21</v>
      </c>
      <c r="P172" s="1">
        <f t="shared" si="15"/>
        <v>48953</v>
      </c>
      <c r="Q172" s="1"/>
      <c r="R172" s="3"/>
      <c r="S172" s="3"/>
      <c r="T172" s="62">
        <f t="shared" ca="1" si="17"/>
        <v>3.6875</v>
      </c>
      <c r="U172" s="61">
        <f t="shared" ca="1" si="16"/>
        <v>4</v>
      </c>
      <c r="V172" s="11" t="s">
        <v>563</v>
      </c>
      <c r="W172" s="11" t="s">
        <v>24</v>
      </c>
      <c r="X172" s="3"/>
      <c r="Y172" s="22" t="s">
        <v>615</v>
      </c>
    </row>
    <row r="173" spans="1:25" ht="30" hidden="1" customHeight="1">
      <c r="A173" s="3" t="s">
        <v>15</v>
      </c>
      <c r="B173" s="3">
        <v>11</v>
      </c>
      <c r="C173" s="11" t="s">
        <v>90</v>
      </c>
      <c r="D173" s="11" t="s">
        <v>92</v>
      </c>
      <c r="E173" s="4">
        <v>166</v>
      </c>
      <c r="F173" s="11" t="s">
        <v>93</v>
      </c>
      <c r="G173" s="17" t="s">
        <v>519</v>
      </c>
      <c r="H173" s="3" t="s">
        <v>507</v>
      </c>
      <c r="I173" s="5">
        <v>126144</v>
      </c>
      <c r="J173" s="1">
        <v>42717</v>
      </c>
      <c r="K173" s="60">
        <f t="shared" ca="1" si="12"/>
        <v>8</v>
      </c>
      <c r="L173" s="14">
        <v>5</v>
      </c>
      <c r="M173" s="14" t="s">
        <v>635</v>
      </c>
      <c r="N173" s="14">
        <f t="shared" si="13"/>
        <v>16</v>
      </c>
      <c r="O173" s="14">
        <f t="shared" si="14"/>
        <v>21</v>
      </c>
      <c r="P173" s="1">
        <f t="shared" si="15"/>
        <v>48557</v>
      </c>
      <c r="Q173" s="7"/>
      <c r="R173" s="3"/>
      <c r="S173" s="3"/>
      <c r="T173" s="62">
        <f t="shared" ca="1" si="17"/>
        <v>3.5</v>
      </c>
      <c r="U173" s="61">
        <f t="shared" ca="1" si="16"/>
        <v>4</v>
      </c>
      <c r="V173" s="11" t="s">
        <v>563</v>
      </c>
      <c r="W173" s="16" t="s">
        <v>24</v>
      </c>
      <c r="X173" s="3"/>
    </row>
    <row r="174" spans="1:25" ht="30" hidden="1" customHeight="1">
      <c r="A174" s="3" t="s">
        <v>15</v>
      </c>
      <c r="B174" s="3">
        <v>11</v>
      </c>
      <c r="C174" s="11" t="s">
        <v>90</v>
      </c>
      <c r="D174" s="11" t="s">
        <v>94</v>
      </c>
      <c r="E174" s="4">
        <v>109</v>
      </c>
      <c r="F174" s="11" t="s">
        <v>95</v>
      </c>
      <c r="G174" s="17" t="s">
        <v>518</v>
      </c>
      <c r="H174" s="3" t="s">
        <v>506</v>
      </c>
      <c r="I174" s="5">
        <v>270839</v>
      </c>
      <c r="J174" s="1">
        <v>36522</v>
      </c>
      <c r="K174" s="60">
        <f t="shared" ca="1" si="12"/>
        <v>25</v>
      </c>
      <c r="L174" s="14">
        <v>5</v>
      </c>
      <c r="M174" s="14" t="s">
        <v>635</v>
      </c>
      <c r="N174" s="14">
        <f t="shared" si="13"/>
        <v>16</v>
      </c>
      <c r="O174" s="14">
        <f t="shared" si="14"/>
        <v>21</v>
      </c>
      <c r="P174" s="1">
        <f t="shared" si="15"/>
        <v>44187</v>
      </c>
      <c r="Q174" s="7"/>
      <c r="R174" s="3"/>
      <c r="S174" s="3"/>
      <c r="T174" s="62">
        <f t="shared" ca="1" si="17"/>
        <v>0.3125</v>
      </c>
      <c r="U174" s="61">
        <f t="shared" ca="1" si="16"/>
        <v>1</v>
      </c>
      <c r="V174" s="11" t="s">
        <v>563</v>
      </c>
      <c r="W174" s="11" t="s">
        <v>24</v>
      </c>
      <c r="X174" s="3" t="s">
        <v>508</v>
      </c>
    </row>
    <row r="175" spans="1:25" ht="30" customHeight="1">
      <c r="A175" s="3" t="s">
        <v>15</v>
      </c>
      <c r="B175" s="3">
        <v>11</v>
      </c>
      <c r="C175" s="11" t="s">
        <v>90</v>
      </c>
      <c r="D175" s="11" t="s">
        <v>96</v>
      </c>
      <c r="E175" s="4">
        <v>118</v>
      </c>
      <c r="F175" s="11" t="s">
        <v>97</v>
      </c>
      <c r="G175" s="17" t="s">
        <v>518</v>
      </c>
      <c r="H175" s="3" t="s">
        <v>506</v>
      </c>
      <c r="I175" s="5">
        <v>152670</v>
      </c>
      <c r="J175" s="1">
        <v>37425</v>
      </c>
      <c r="K175" s="60">
        <f t="shared" ca="1" si="12"/>
        <v>23</v>
      </c>
      <c r="L175" s="14">
        <v>5</v>
      </c>
      <c r="M175" s="14" t="s">
        <v>635</v>
      </c>
      <c r="N175" s="14">
        <f t="shared" si="13"/>
        <v>16</v>
      </c>
      <c r="O175" s="14">
        <f t="shared" si="14"/>
        <v>21</v>
      </c>
      <c r="P175" s="1">
        <f t="shared" si="15"/>
        <v>45090</v>
      </c>
      <c r="Q175" s="7"/>
      <c r="R175" s="8"/>
      <c r="S175" s="3" t="s">
        <v>98</v>
      </c>
      <c r="T175" s="62">
        <f t="shared" ca="1" si="17"/>
        <v>0.6875</v>
      </c>
      <c r="U175" s="61">
        <f t="shared" ca="1" si="16"/>
        <v>1</v>
      </c>
      <c r="V175" s="11" t="s">
        <v>563</v>
      </c>
      <c r="W175" s="11" t="s">
        <v>24</v>
      </c>
      <c r="X175" s="3"/>
    </row>
    <row r="176" spans="1:25" ht="30" hidden="1" customHeight="1">
      <c r="A176" s="3" t="s">
        <v>15</v>
      </c>
      <c r="B176" s="3">
        <v>11</v>
      </c>
      <c r="C176" s="11" t="s">
        <v>90</v>
      </c>
      <c r="D176" s="11" t="s">
        <v>99</v>
      </c>
      <c r="E176" s="4">
        <v>137</v>
      </c>
      <c r="F176" s="11" t="s">
        <v>100</v>
      </c>
      <c r="G176" s="17" t="s">
        <v>519</v>
      </c>
      <c r="H176" s="3" t="s">
        <v>507</v>
      </c>
      <c r="I176" s="5">
        <v>387720</v>
      </c>
      <c r="J176" s="1">
        <v>41977</v>
      </c>
      <c r="K176" s="60">
        <f t="shared" ca="1" si="12"/>
        <v>10</v>
      </c>
      <c r="L176" s="14">
        <v>5</v>
      </c>
      <c r="M176" s="14" t="s">
        <v>635</v>
      </c>
      <c r="N176" s="14">
        <f t="shared" si="13"/>
        <v>16</v>
      </c>
      <c r="O176" s="14">
        <f t="shared" si="14"/>
        <v>21</v>
      </c>
      <c r="P176" s="1">
        <f t="shared" si="15"/>
        <v>47817</v>
      </c>
      <c r="Q176" s="7"/>
      <c r="R176" s="3"/>
      <c r="S176" s="3"/>
      <c r="T176" s="62">
        <f t="shared" ca="1" si="17"/>
        <v>3.125</v>
      </c>
      <c r="U176" s="61">
        <f t="shared" ca="1" si="16"/>
        <v>4</v>
      </c>
      <c r="V176" s="11" t="s">
        <v>563</v>
      </c>
      <c r="W176" s="11" t="s">
        <v>101</v>
      </c>
      <c r="X176" s="3"/>
    </row>
    <row r="177" spans="1:24" ht="30" hidden="1" customHeight="1">
      <c r="A177" s="3" t="s">
        <v>15</v>
      </c>
      <c r="B177" s="3">
        <v>11</v>
      </c>
      <c r="C177" s="11" t="s">
        <v>90</v>
      </c>
      <c r="D177" s="11" t="s">
        <v>104</v>
      </c>
      <c r="E177" s="4">
        <v>22</v>
      </c>
      <c r="F177" s="11" t="s">
        <v>105</v>
      </c>
      <c r="G177" s="17" t="s">
        <v>519</v>
      </c>
      <c r="H177" s="3" t="s">
        <v>509</v>
      </c>
      <c r="I177" s="5">
        <v>392040</v>
      </c>
      <c r="J177" s="1">
        <v>34648</v>
      </c>
      <c r="K177" s="60">
        <f t="shared" ca="1" si="12"/>
        <v>30</v>
      </c>
      <c r="L177" s="14">
        <v>5</v>
      </c>
      <c r="M177" s="14" t="s">
        <v>635</v>
      </c>
      <c r="N177" s="14">
        <f t="shared" si="13"/>
        <v>16</v>
      </c>
      <c r="O177" s="14">
        <f t="shared" si="14"/>
        <v>21</v>
      </c>
      <c r="P177" s="1">
        <f t="shared" si="15"/>
        <v>40488</v>
      </c>
      <c r="Q177" s="7"/>
      <c r="R177" s="3"/>
      <c r="S177" s="3"/>
      <c r="T177" s="62">
        <f t="shared" ca="1" si="17"/>
        <v>-0.625</v>
      </c>
      <c r="U177" s="61">
        <f t="shared" ca="1" si="16"/>
        <v>1</v>
      </c>
      <c r="V177" s="11" t="s">
        <v>563</v>
      </c>
      <c r="W177" s="11" t="s">
        <v>24</v>
      </c>
      <c r="X177" s="3" t="s">
        <v>511</v>
      </c>
    </row>
    <row r="178" spans="1:24" ht="30" customHeight="1">
      <c r="A178" s="3" t="s">
        <v>15</v>
      </c>
      <c r="B178" s="3">
        <v>11</v>
      </c>
      <c r="C178" s="11" t="s">
        <v>90</v>
      </c>
      <c r="D178" s="11" t="s">
        <v>106</v>
      </c>
      <c r="E178" s="4">
        <v>27</v>
      </c>
      <c r="F178" s="11" t="s">
        <v>107</v>
      </c>
      <c r="G178" s="17" t="s">
        <v>518</v>
      </c>
      <c r="H178" s="3" t="s">
        <v>506</v>
      </c>
      <c r="I178" s="5">
        <v>233810</v>
      </c>
      <c r="J178" s="1">
        <v>34648</v>
      </c>
      <c r="K178" s="60">
        <f t="shared" ca="1" si="12"/>
        <v>30</v>
      </c>
      <c r="L178" s="14">
        <v>5</v>
      </c>
      <c r="M178" s="14" t="s">
        <v>635</v>
      </c>
      <c r="N178" s="14">
        <f t="shared" si="13"/>
        <v>16</v>
      </c>
      <c r="O178" s="14">
        <f t="shared" si="14"/>
        <v>21</v>
      </c>
      <c r="P178" s="1">
        <f t="shared" si="15"/>
        <v>42313</v>
      </c>
      <c r="Q178" s="7"/>
      <c r="R178" s="8"/>
      <c r="S178" s="8" t="s">
        <v>108</v>
      </c>
      <c r="T178" s="62">
        <f t="shared" ca="1" si="17"/>
        <v>-0.625</v>
      </c>
      <c r="U178" s="61">
        <f t="shared" ca="1" si="16"/>
        <v>1</v>
      </c>
      <c r="V178" s="11" t="s">
        <v>563</v>
      </c>
      <c r="W178" s="11" t="s">
        <v>24</v>
      </c>
      <c r="X178" s="3"/>
    </row>
    <row r="179" spans="1:24" ht="30" hidden="1" customHeight="1">
      <c r="A179" s="3" t="s">
        <v>15</v>
      </c>
      <c r="B179" s="3">
        <v>11</v>
      </c>
      <c r="C179" s="11" t="s">
        <v>90</v>
      </c>
      <c r="D179" s="11" t="s">
        <v>109</v>
      </c>
      <c r="E179" s="4">
        <v>25</v>
      </c>
      <c r="F179" s="11" t="s">
        <v>110</v>
      </c>
      <c r="G179" s="17" t="s">
        <v>519</v>
      </c>
      <c r="H179" s="3" t="s">
        <v>507</v>
      </c>
      <c r="I179" s="5">
        <v>1115000</v>
      </c>
      <c r="J179" s="1">
        <v>34652</v>
      </c>
      <c r="K179" s="60">
        <f t="shared" ca="1" si="12"/>
        <v>30</v>
      </c>
      <c r="L179" s="14">
        <v>5</v>
      </c>
      <c r="M179" s="14" t="s">
        <v>635</v>
      </c>
      <c r="N179" s="14">
        <f t="shared" si="13"/>
        <v>16</v>
      </c>
      <c r="O179" s="14">
        <f t="shared" si="14"/>
        <v>21</v>
      </c>
      <c r="P179" s="1">
        <f t="shared" si="15"/>
        <v>40492</v>
      </c>
      <c r="Q179" s="7"/>
      <c r="R179" s="3"/>
      <c r="S179" s="3"/>
      <c r="T179" s="62">
        <f t="shared" ca="1" si="17"/>
        <v>-0.625</v>
      </c>
      <c r="U179" s="61">
        <f t="shared" ca="1" si="16"/>
        <v>1</v>
      </c>
      <c r="V179" s="11" t="s">
        <v>563</v>
      </c>
      <c r="W179" s="11" t="s">
        <v>24</v>
      </c>
      <c r="X179" s="3" t="s">
        <v>510</v>
      </c>
    </row>
    <row r="180" spans="1:24" ht="30" hidden="1" customHeight="1">
      <c r="A180" s="3" t="s">
        <v>15</v>
      </c>
      <c r="B180" s="3">
        <v>11</v>
      </c>
      <c r="C180" s="11" t="s">
        <v>90</v>
      </c>
      <c r="D180" s="11" t="s">
        <v>111</v>
      </c>
      <c r="E180" s="4">
        <v>144</v>
      </c>
      <c r="F180" s="11" t="s">
        <v>112</v>
      </c>
      <c r="G180" s="17" t="s">
        <v>519</v>
      </c>
      <c r="H180" s="3" t="s">
        <v>509</v>
      </c>
      <c r="I180" s="5">
        <v>518400</v>
      </c>
      <c r="J180" s="1">
        <v>42305</v>
      </c>
      <c r="K180" s="60">
        <f t="shared" ca="1" si="12"/>
        <v>9</v>
      </c>
      <c r="L180" s="14">
        <v>5</v>
      </c>
      <c r="M180" s="14" t="s">
        <v>635</v>
      </c>
      <c r="N180" s="14">
        <f t="shared" si="13"/>
        <v>16</v>
      </c>
      <c r="O180" s="14">
        <f t="shared" si="14"/>
        <v>21</v>
      </c>
      <c r="P180" s="1">
        <f t="shared" si="15"/>
        <v>48145</v>
      </c>
      <c r="Q180" s="7"/>
      <c r="R180" s="3"/>
      <c r="S180" s="3"/>
      <c r="T180" s="62">
        <f t="shared" ca="1" si="17"/>
        <v>3.3125</v>
      </c>
      <c r="U180" s="61">
        <f t="shared" ca="1" si="16"/>
        <v>4</v>
      </c>
      <c r="V180" s="11" t="s">
        <v>563</v>
      </c>
      <c r="W180" s="11" t="s">
        <v>24</v>
      </c>
      <c r="X180" s="3"/>
    </row>
    <row r="181" spans="1:24" ht="30" hidden="1" customHeight="1">
      <c r="A181" s="3"/>
      <c r="B181" s="3">
        <v>11</v>
      </c>
      <c r="C181" s="11" t="s">
        <v>90</v>
      </c>
      <c r="D181" s="11" t="s">
        <v>111</v>
      </c>
      <c r="E181" s="3" t="s">
        <v>549</v>
      </c>
      <c r="F181" s="11" t="s">
        <v>550</v>
      </c>
      <c r="G181" s="17" t="s">
        <v>519</v>
      </c>
      <c r="H181" s="3" t="s">
        <v>509</v>
      </c>
      <c r="I181" s="5">
        <v>885600</v>
      </c>
      <c r="J181" s="1">
        <v>35018</v>
      </c>
      <c r="K181" s="60">
        <f t="shared" ca="1" si="12"/>
        <v>29</v>
      </c>
      <c r="L181" s="14">
        <v>5</v>
      </c>
      <c r="M181" s="14" t="s">
        <v>635</v>
      </c>
      <c r="N181" s="14">
        <f t="shared" si="13"/>
        <v>16</v>
      </c>
      <c r="O181" s="14">
        <f t="shared" si="14"/>
        <v>21</v>
      </c>
      <c r="P181" s="1">
        <f t="shared" si="15"/>
        <v>40858</v>
      </c>
      <c r="Q181" s="7"/>
      <c r="R181" s="3"/>
      <c r="S181" s="3"/>
      <c r="T181" s="62">
        <f t="shared" ca="1" si="17"/>
        <v>-0.4375</v>
      </c>
      <c r="U181" s="61">
        <f t="shared" ca="1" si="16"/>
        <v>1</v>
      </c>
      <c r="V181" s="11" t="s">
        <v>563</v>
      </c>
      <c r="W181" s="11" t="s">
        <v>24</v>
      </c>
      <c r="X181" s="3" t="s">
        <v>510</v>
      </c>
    </row>
    <row r="182" spans="1:24" ht="30" hidden="1" customHeight="1">
      <c r="A182" s="3" t="s">
        <v>15</v>
      </c>
      <c r="B182" s="3">
        <v>11</v>
      </c>
      <c r="C182" s="11" t="s">
        <v>90</v>
      </c>
      <c r="D182" s="11" t="s">
        <v>113</v>
      </c>
      <c r="E182" s="4">
        <v>133</v>
      </c>
      <c r="F182" s="11" t="s">
        <v>114</v>
      </c>
      <c r="G182" s="17" t="s">
        <v>519</v>
      </c>
      <c r="H182" s="3" t="s">
        <v>507</v>
      </c>
      <c r="I182" s="5">
        <v>347760</v>
      </c>
      <c r="J182" s="1">
        <v>41893</v>
      </c>
      <c r="K182" s="60">
        <f t="shared" ca="1" si="12"/>
        <v>10</v>
      </c>
      <c r="L182" s="14">
        <v>5</v>
      </c>
      <c r="M182" s="14" t="s">
        <v>635</v>
      </c>
      <c r="N182" s="14">
        <f t="shared" si="13"/>
        <v>16</v>
      </c>
      <c r="O182" s="14">
        <f t="shared" si="14"/>
        <v>21</v>
      </c>
      <c r="P182" s="1">
        <f t="shared" si="15"/>
        <v>47733</v>
      </c>
      <c r="Q182" s="7"/>
      <c r="R182" s="3"/>
      <c r="S182" s="3"/>
      <c r="T182" s="62">
        <f t="shared" ca="1" si="17"/>
        <v>3.125</v>
      </c>
      <c r="U182" s="61">
        <f t="shared" ca="1" si="16"/>
        <v>4</v>
      </c>
      <c r="V182" s="11" t="s">
        <v>563</v>
      </c>
      <c r="W182" s="11" t="s">
        <v>24</v>
      </c>
      <c r="X182" s="3"/>
    </row>
    <row r="183" spans="1:24" ht="30" customHeight="1">
      <c r="A183" s="3" t="s">
        <v>15</v>
      </c>
      <c r="B183" s="3">
        <v>11</v>
      </c>
      <c r="C183" s="11" t="s">
        <v>90</v>
      </c>
      <c r="D183" s="11" t="s">
        <v>115</v>
      </c>
      <c r="E183" s="4">
        <v>151</v>
      </c>
      <c r="F183" s="11" t="s">
        <v>116</v>
      </c>
      <c r="G183" s="17" t="s">
        <v>518</v>
      </c>
      <c r="H183" s="3" t="s">
        <v>506</v>
      </c>
      <c r="I183" s="5">
        <v>163836</v>
      </c>
      <c r="J183" s="1">
        <v>42423</v>
      </c>
      <c r="K183" s="60">
        <f t="shared" ca="1" si="12"/>
        <v>9</v>
      </c>
      <c r="L183" s="14">
        <v>5</v>
      </c>
      <c r="M183" s="14" t="s">
        <v>635</v>
      </c>
      <c r="N183" s="14">
        <f t="shared" si="13"/>
        <v>16</v>
      </c>
      <c r="O183" s="14">
        <f t="shared" si="14"/>
        <v>21</v>
      </c>
      <c r="P183" s="1">
        <f t="shared" si="15"/>
        <v>50088</v>
      </c>
      <c r="Q183" s="7"/>
      <c r="R183" s="3"/>
      <c r="S183" s="3"/>
      <c r="T183" s="62">
        <f t="shared" ca="1" si="17"/>
        <v>3.3125</v>
      </c>
      <c r="U183" s="61">
        <f t="shared" ca="1" si="16"/>
        <v>4</v>
      </c>
      <c r="V183" s="11" t="s">
        <v>563</v>
      </c>
      <c r="W183" s="11" t="s">
        <v>26</v>
      </c>
      <c r="X183" s="3"/>
    </row>
    <row r="184" spans="1:24" ht="30" hidden="1" customHeight="1">
      <c r="A184" s="3" t="s">
        <v>15</v>
      </c>
      <c r="B184" s="3">
        <v>11</v>
      </c>
      <c r="C184" s="11" t="s">
        <v>90</v>
      </c>
      <c r="D184" s="11" t="s">
        <v>117</v>
      </c>
      <c r="E184" s="4">
        <v>138</v>
      </c>
      <c r="F184" s="11" t="s">
        <v>118</v>
      </c>
      <c r="G184" s="17" t="s">
        <v>519</v>
      </c>
      <c r="H184" s="3" t="s">
        <v>509</v>
      </c>
      <c r="I184" s="5">
        <v>939600</v>
      </c>
      <c r="J184" s="1">
        <v>42019</v>
      </c>
      <c r="K184" s="60">
        <f t="shared" ca="1" si="12"/>
        <v>10</v>
      </c>
      <c r="L184" s="14">
        <v>5</v>
      </c>
      <c r="M184" s="14" t="s">
        <v>635</v>
      </c>
      <c r="N184" s="14">
        <f t="shared" si="13"/>
        <v>16</v>
      </c>
      <c r="O184" s="14">
        <f t="shared" si="14"/>
        <v>21</v>
      </c>
      <c r="P184" s="1">
        <f t="shared" si="15"/>
        <v>47859</v>
      </c>
      <c r="Q184" s="7"/>
      <c r="R184" s="3"/>
      <c r="S184" s="3"/>
      <c r="T184" s="62">
        <f t="shared" ca="1" si="17"/>
        <v>3.125</v>
      </c>
      <c r="U184" s="61">
        <f t="shared" ca="1" si="16"/>
        <v>4</v>
      </c>
      <c r="V184" s="11" t="s">
        <v>563</v>
      </c>
      <c r="W184" s="11" t="s">
        <v>24</v>
      </c>
      <c r="X184" s="3"/>
    </row>
    <row r="185" spans="1:24" ht="30" hidden="1" customHeight="1">
      <c r="A185" s="4"/>
      <c r="B185" s="3">
        <v>11</v>
      </c>
      <c r="C185" s="11" t="s">
        <v>119</v>
      </c>
      <c r="D185" s="11" t="s">
        <v>120</v>
      </c>
      <c r="E185" s="4">
        <v>34</v>
      </c>
      <c r="F185" s="11" t="s">
        <v>121</v>
      </c>
      <c r="G185" s="17" t="s">
        <v>519</v>
      </c>
      <c r="H185" s="3" t="s">
        <v>509</v>
      </c>
      <c r="I185" s="5">
        <v>201852</v>
      </c>
      <c r="J185" s="1">
        <v>34922</v>
      </c>
      <c r="K185" s="60">
        <f t="shared" ca="1" si="12"/>
        <v>29</v>
      </c>
      <c r="L185" s="14">
        <v>5</v>
      </c>
      <c r="M185" s="14" t="s">
        <v>635</v>
      </c>
      <c r="N185" s="14">
        <f t="shared" si="13"/>
        <v>16</v>
      </c>
      <c r="O185" s="14">
        <f t="shared" si="14"/>
        <v>21</v>
      </c>
      <c r="P185" s="1">
        <f t="shared" si="15"/>
        <v>40762</v>
      </c>
      <c r="Q185" s="1"/>
      <c r="R185" s="8"/>
      <c r="S185" s="6" t="s">
        <v>98</v>
      </c>
      <c r="T185" s="62">
        <f t="shared" ca="1" si="17"/>
        <v>-0.4375</v>
      </c>
      <c r="U185" s="61">
        <f t="shared" ca="1" si="16"/>
        <v>1</v>
      </c>
      <c r="V185" s="11" t="s">
        <v>563</v>
      </c>
      <c r="W185" s="16" t="s">
        <v>122</v>
      </c>
      <c r="X185" s="3" t="s">
        <v>510</v>
      </c>
    </row>
    <row r="186" spans="1:24" ht="30" hidden="1" customHeight="1">
      <c r="A186" s="4"/>
      <c r="B186" s="3">
        <v>11</v>
      </c>
      <c r="C186" s="11" t="s">
        <v>119</v>
      </c>
      <c r="D186" s="11" t="s">
        <v>120</v>
      </c>
      <c r="E186" s="4">
        <v>80</v>
      </c>
      <c r="F186" s="11" t="s">
        <v>123</v>
      </c>
      <c r="G186" s="17" t="s">
        <v>519</v>
      </c>
      <c r="H186" s="3" t="s">
        <v>509</v>
      </c>
      <c r="I186" s="5">
        <v>146796</v>
      </c>
      <c r="J186" s="1">
        <v>39688</v>
      </c>
      <c r="K186" s="60">
        <f t="shared" ca="1" si="12"/>
        <v>16</v>
      </c>
      <c r="L186" s="14">
        <v>5</v>
      </c>
      <c r="M186" s="14" t="s">
        <v>635</v>
      </c>
      <c r="N186" s="14">
        <f t="shared" si="13"/>
        <v>16</v>
      </c>
      <c r="O186" s="14">
        <f t="shared" si="14"/>
        <v>21</v>
      </c>
      <c r="P186" s="1">
        <f t="shared" si="15"/>
        <v>45528</v>
      </c>
      <c r="Q186" s="1"/>
      <c r="R186" s="8"/>
      <c r="S186" s="6" t="s">
        <v>98</v>
      </c>
      <c r="T186" s="62">
        <f t="shared" ca="1" si="17"/>
        <v>2</v>
      </c>
      <c r="U186" s="61">
        <f t="shared" ca="1" si="16"/>
        <v>2</v>
      </c>
      <c r="V186" s="11" t="s">
        <v>563</v>
      </c>
      <c r="W186" s="11" t="s">
        <v>122</v>
      </c>
      <c r="X186" s="3" t="s">
        <v>512</v>
      </c>
    </row>
    <row r="187" spans="1:24" ht="30" hidden="1" customHeight="1">
      <c r="A187" s="4"/>
      <c r="B187" s="3">
        <v>11</v>
      </c>
      <c r="C187" s="11" t="s">
        <v>119</v>
      </c>
      <c r="D187" s="11" t="s">
        <v>120</v>
      </c>
      <c r="E187" s="4">
        <v>121</v>
      </c>
      <c r="F187" s="11" t="s">
        <v>124</v>
      </c>
      <c r="G187" s="17" t="s">
        <v>519</v>
      </c>
      <c r="H187" s="3" t="s">
        <v>509</v>
      </c>
      <c r="I187" s="5">
        <v>147567</v>
      </c>
      <c r="J187" s="1">
        <v>41225</v>
      </c>
      <c r="K187" s="60">
        <f t="shared" ca="1" si="12"/>
        <v>12</v>
      </c>
      <c r="L187" s="14">
        <v>5</v>
      </c>
      <c r="M187" s="14" t="s">
        <v>635</v>
      </c>
      <c r="N187" s="14">
        <f t="shared" si="13"/>
        <v>16</v>
      </c>
      <c r="O187" s="14">
        <f t="shared" si="14"/>
        <v>21</v>
      </c>
      <c r="P187" s="1">
        <f t="shared" si="15"/>
        <v>47065</v>
      </c>
      <c r="Q187" s="1"/>
      <c r="R187" s="3"/>
      <c r="S187" s="3"/>
      <c r="T187" s="62">
        <f t="shared" ca="1" si="17"/>
        <v>2.75</v>
      </c>
      <c r="U187" s="61">
        <f t="shared" ca="1" si="16"/>
        <v>3</v>
      </c>
      <c r="V187" s="11" t="s">
        <v>563</v>
      </c>
      <c r="W187" s="11" t="s">
        <v>122</v>
      </c>
      <c r="X187" s="3"/>
    </row>
    <row r="188" spans="1:24" ht="30" customHeight="1">
      <c r="A188" s="4"/>
      <c r="B188" s="3">
        <v>11</v>
      </c>
      <c r="C188" s="11" t="s">
        <v>119</v>
      </c>
      <c r="D188" s="11" t="s">
        <v>120</v>
      </c>
      <c r="E188" s="4">
        <v>16</v>
      </c>
      <c r="F188" s="11" t="s">
        <v>125</v>
      </c>
      <c r="G188" s="17" t="s">
        <v>518</v>
      </c>
      <c r="H188" s="3" t="s">
        <v>506</v>
      </c>
      <c r="I188" s="5">
        <v>11630</v>
      </c>
      <c r="J188" s="1">
        <v>34653</v>
      </c>
      <c r="K188" s="60">
        <f t="shared" ca="1" si="12"/>
        <v>30</v>
      </c>
      <c r="L188" s="14">
        <v>5</v>
      </c>
      <c r="M188" s="14" t="s">
        <v>635</v>
      </c>
      <c r="N188" s="14">
        <f t="shared" si="13"/>
        <v>16</v>
      </c>
      <c r="O188" s="14">
        <f t="shared" si="14"/>
        <v>21</v>
      </c>
      <c r="P188" s="1">
        <f t="shared" si="15"/>
        <v>42318</v>
      </c>
      <c r="Q188" s="1"/>
      <c r="R188" s="3"/>
      <c r="S188" s="3"/>
      <c r="T188" s="62">
        <f t="shared" ca="1" si="17"/>
        <v>-0.625</v>
      </c>
      <c r="U188" s="61">
        <f t="shared" ca="1" si="16"/>
        <v>1</v>
      </c>
      <c r="V188" s="11" t="s">
        <v>563</v>
      </c>
      <c r="W188" s="11" t="s">
        <v>24</v>
      </c>
      <c r="X188" s="3"/>
    </row>
    <row r="189" spans="1:24" ht="30" customHeight="1">
      <c r="A189" s="4"/>
      <c r="B189" s="3">
        <v>11</v>
      </c>
      <c r="C189" s="11" t="s">
        <v>119</v>
      </c>
      <c r="D189" s="11" t="s">
        <v>120</v>
      </c>
      <c r="E189" s="4">
        <v>22</v>
      </c>
      <c r="F189" s="11" t="s">
        <v>126</v>
      </c>
      <c r="G189" s="17" t="s">
        <v>518</v>
      </c>
      <c r="H189" s="3" t="s">
        <v>506</v>
      </c>
      <c r="I189" s="5">
        <v>191580</v>
      </c>
      <c r="J189" s="1">
        <v>34653</v>
      </c>
      <c r="K189" s="60">
        <f t="shared" ca="1" si="12"/>
        <v>30</v>
      </c>
      <c r="L189" s="14">
        <v>5</v>
      </c>
      <c r="M189" s="14" t="s">
        <v>635</v>
      </c>
      <c r="N189" s="14">
        <f t="shared" si="13"/>
        <v>16</v>
      </c>
      <c r="O189" s="14">
        <f t="shared" si="14"/>
        <v>21</v>
      </c>
      <c r="P189" s="1">
        <f t="shared" si="15"/>
        <v>42318</v>
      </c>
      <c r="Q189" s="1"/>
      <c r="R189" s="8"/>
      <c r="S189" s="8" t="s">
        <v>108</v>
      </c>
      <c r="T189" s="62">
        <f t="shared" ca="1" si="17"/>
        <v>-0.625</v>
      </c>
      <c r="U189" s="61">
        <f t="shared" ca="1" si="16"/>
        <v>1</v>
      </c>
      <c r="V189" s="11" t="s">
        <v>563</v>
      </c>
      <c r="W189" s="11" t="s">
        <v>24</v>
      </c>
      <c r="X189" s="3"/>
    </row>
    <row r="190" spans="1:24" ht="30" hidden="1" customHeight="1">
      <c r="A190" s="4"/>
      <c r="B190" s="3">
        <v>11</v>
      </c>
      <c r="C190" s="11" t="s">
        <v>119</v>
      </c>
      <c r="D190" s="11" t="s">
        <v>120</v>
      </c>
      <c r="E190" s="4">
        <v>25</v>
      </c>
      <c r="F190" s="11" t="s">
        <v>127</v>
      </c>
      <c r="G190" s="17" t="s">
        <v>519</v>
      </c>
      <c r="H190" s="3" t="s">
        <v>507</v>
      </c>
      <c r="I190" s="5">
        <v>386250</v>
      </c>
      <c r="J190" s="1">
        <v>34653</v>
      </c>
      <c r="K190" s="60">
        <f t="shared" ca="1" si="12"/>
        <v>30</v>
      </c>
      <c r="L190" s="14">
        <v>5</v>
      </c>
      <c r="M190" s="14" t="s">
        <v>635</v>
      </c>
      <c r="N190" s="14">
        <f t="shared" si="13"/>
        <v>16</v>
      </c>
      <c r="O190" s="14">
        <f t="shared" si="14"/>
        <v>21</v>
      </c>
      <c r="P190" s="1">
        <f t="shared" si="15"/>
        <v>40493</v>
      </c>
      <c r="Q190" s="1"/>
      <c r="R190" s="3"/>
      <c r="S190" s="3"/>
      <c r="T190" s="62">
        <f t="shared" ca="1" si="17"/>
        <v>-0.625</v>
      </c>
      <c r="U190" s="61">
        <f t="shared" ca="1" si="16"/>
        <v>1</v>
      </c>
      <c r="V190" s="11" t="s">
        <v>563</v>
      </c>
      <c r="W190" s="11" t="s">
        <v>24</v>
      </c>
      <c r="X190" s="3"/>
    </row>
    <row r="191" spans="1:24" ht="30" hidden="1" customHeight="1">
      <c r="A191" s="4"/>
      <c r="B191" s="3">
        <v>11</v>
      </c>
      <c r="C191" s="11" t="s">
        <v>119</v>
      </c>
      <c r="D191" s="11" t="s">
        <v>120</v>
      </c>
      <c r="E191" s="4">
        <v>26</v>
      </c>
      <c r="F191" s="11" t="s">
        <v>128</v>
      </c>
      <c r="G191" s="17" t="s">
        <v>519</v>
      </c>
      <c r="H191" s="3" t="s">
        <v>507</v>
      </c>
      <c r="I191" s="5">
        <v>157590</v>
      </c>
      <c r="J191" s="1">
        <v>34653</v>
      </c>
      <c r="K191" s="60">
        <f t="shared" ca="1" si="12"/>
        <v>30</v>
      </c>
      <c r="L191" s="14">
        <v>5</v>
      </c>
      <c r="M191" s="14" t="s">
        <v>635</v>
      </c>
      <c r="N191" s="14">
        <f t="shared" si="13"/>
        <v>16</v>
      </c>
      <c r="O191" s="14">
        <f t="shared" si="14"/>
        <v>21</v>
      </c>
      <c r="P191" s="1">
        <f t="shared" si="15"/>
        <v>40493</v>
      </c>
      <c r="Q191" s="1"/>
      <c r="R191" s="8"/>
      <c r="S191" s="8" t="s">
        <v>108</v>
      </c>
      <c r="T191" s="62">
        <f t="shared" ca="1" si="17"/>
        <v>-0.625</v>
      </c>
      <c r="U191" s="61">
        <f t="shared" ca="1" si="16"/>
        <v>1</v>
      </c>
      <c r="V191" s="11" t="s">
        <v>563</v>
      </c>
      <c r="W191" s="16" t="s">
        <v>24</v>
      </c>
      <c r="X191" s="3" t="s">
        <v>513</v>
      </c>
    </row>
    <row r="192" spans="1:24" ht="30" hidden="1" customHeight="1">
      <c r="A192" s="4"/>
      <c r="B192" s="3">
        <v>11</v>
      </c>
      <c r="C192" s="11" t="s">
        <v>119</v>
      </c>
      <c r="D192" s="11" t="s">
        <v>120</v>
      </c>
      <c r="E192" s="4">
        <v>28</v>
      </c>
      <c r="F192" s="11" t="s">
        <v>129</v>
      </c>
      <c r="G192" s="17" t="s">
        <v>519</v>
      </c>
      <c r="H192" s="3" t="s">
        <v>509</v>
      </c>
      <c r="I192" s="5">
        <v>230720</v>
      </c>
      <c r="J192" s="1">
        <v>34653</v>
      </c>
      <c r="K192" s="60">
        <f t="shared" ca="1" si="12"/>
        <v>30</v>
      </c>
      <c r="L192" s="14">
        <v>5</v>
      </c>
      <c r="M192" s="14" t="s">
        <v>635</v>
      </c>
      <c r="N192" s="14">
        <f t="shared" si="13"/>
        <v>16</v>
      </c>
      <c r="O192" s="14">
        <f t="shared" si="14"/>
        <v>21</v>
      </c>
      <c r="P192" s="1">
        <f t="shared" si="15"/>
        <v>40493</v>
      </c>
      <c r="Q192" s="1"/>
      <c r="R192" s="3"/>
      <c r="S192" s="3"/>
      <c r="T192" s="62">
        <f t="shared" ca="1" si="17"/>
        <v>-0.625</v>
      </c>
      <c r="U192" s="61">
        <f t="shared" ca="1" si="16"/>
        <v>1</v>
      </c>
      <c r="V192" s="11" t="s">
        <v>563</v>
      </c>
      <c r="W192" s="11" t="s">
        <v>24</v>
      </c>
      <c r="X192" s="3"/>
    </row>
    <row r="193" spans="1:28" ht="30" hidden="1" customHeight="1">
      <c r="A193" s="4"/>
      <c r="B193" s="3">
        <v>11</v>
      </c>
      <c r="C193" s="11" t="s">
        <v>119</v>
      </c>
      <c r="D193" s="11" t="s">
        <v>120</v>
      </c>
      <c r="E193" s="4">
        <v>31</v>
      </c>
      <c r="F193" s="11" t="s">
        <v>130</v>
      </c>
      <c r="G193" s="17" t="s">
        <v>518</v>
      </c>
      <c r="H193" s="3" t="s">
        <v>506</v>
      </c>
      <c r="I193" s="5">
        <v>61800</v>
      </c>
      <c r="J193" s="1">
        <v>34799</v>
      </c>
      <c r="K193" s="60">
        <f t="shared" ca="1" si="12"/>
        <v>30</v>
      </c>
      <c r="L193" s="14">
        <v>5</v>
      </c>
      <c r="M193" s="14" t="s">
        <v>635</v>
      </c>
      <c r="N193" s="14">
        <f t="shared" si="13"/>
        <v>16</v>
      </c>
      <c r="O193" s="14">
        <f t="shared" si="14"/>
        <v>21</v>
      </c>
      <c r="P193" s="1">
        <f t="shared" si="15"/>
        <v>42464</v>
      </c>
      <c r="Q193" s="1"/>
      <c r="R193" s="3"/>
      <c r="S193" s="3"/>
      <c r="T193" s="62">
        <f t="shared" ca="1" si="17"/>
        <v>-0.625</v>
      </c>
      <c r="U193" s="61">
        <f t="shared" ca="1" si="16"/>
        <v>1</v>
      </c>
      <c r="V193" s="11" t="s">
        <v>563</v>
      </c>
      <c r="W193" s="16" t="s">
        <v>24</v>
      </c>
      <c r="X193" s="3"/>
    </row>
    <row r="194" spans="1:28" ht="30" hidden="1" customHeight="1">
      <c r="A194" s="4"/>
      <c r="B194" s="3">
        <v>11</v>
      </c>
      <c r="C194" s="11" t="s">
        <v>119</v>
      </c>
      <c r="D194" s="11" t="s">
        <v>120</v>
      </c>
      <c r="E194" s="4">
        <v>32</v>
      </c>
      <c r="F194" s="11" t="s">
        <v>131</v>
      </c>
      <c r="G194" s="17" t="s">
        <v>518</v>
      </c>
      <c r="H194" s="3" t="s">
        <v>506</v>
      </c>
      <c r="I194" s="5">
        <v>57680</v>
      </c>
      <c r="J194" s="1">
        <v>34817</v>
      </c>
      <c r="K194" s="60">
        <f t="shared" ca="1" si="12"/>
        <v>30</v>
      </c>
      <c r="L194" s="14">
        <v>5</v>
      </c>
      <c r="M194" s="14" t="s">
        <v>635</v>
      </c>
      <c r="N194" s="14">
        <f t="shared" si="13"/>
        <v>16</v>
      </c>
      <c r="O194" s="14">
        <f t="shared" si="14"/>
        <v>21</v>
      </c>
      <c r="P194" s="1">
        <f t="shared" si="15"/>
        <v>42482</v>
      </c>
      <c r="Q194" s="1"/>
      <c r="R194" s="8" t="s">
        <v>132</v>
      </c>
      <c r="S194" s="9" t="s">
        <v>132</v>
      </c>
      <c r="T194" s="62">
        <f t="shared" ca="1" si="17"/>
        <v>-0.625</v>
      </c>
      <c r="U194" s="61">
        <f t="shared" ca="1" si="16"/>
        <v>1</v>
      </c>
      <c r="V194" s="11" t="s">
        <v>563</v>
      </c>
      <c r="W194" s="16" t="s">
        <v>24</v>
      </c>
      <c r="X194" s="3"/>
    </row>
    <row r="195" spans="1:28" ht="30" hidden="1" customHeight="1">
      <c r="A195" s="4"/>
      <c r="B195" s="3">
        <v>11</v>
      </c>
      <c r="C195" s="11" t="s">
        <v>119</v>
      </c>
      <c r="D195" s="11" t="s">
        <v>120</v>
      </c>
      <c r="E195" s="4">
        <v>36</v>
      </c>
      <c r="F195" s="11" t="s">
        <v>133</v>
      </c>
      <c r="G195" s="17" t="s">
        <v>518</v>
      </c>
      <c r="H195" s="3" t="s">
        <v>506</v>
      </c>
      <c r="I195" s="5">
        <v>65817</v>
      </c>
      <c r="J195" s="1">
        <v>35013</v>
      </c>
      <c r="K195" s="60">
        <f t="shared" ca="1" si="12"/>
        <v>29</v>
      </c>
      <c r="L195" s="14">
        <v>5</v>
      </c>
      <c r="M195" s="14" t="s">
        <v>635</v>
      </c>
      <c r="N195" s="14">
        <f t="shared" si="13"/>
        <v>16</v>
      </c>
      <c r="O195" s="14">
        <f t="shared" si="14"/>
        <v>21</v>
      </c>
      <c r="P195" s="1">
        <f t="shared" si="15"/>
        <v>42678</v>
      </c>
      <c r="Q195" s="1"/>
      <c r="R195" s="3"/>
      <c r="S195" s="3"/>
      <c r="T195" s="62">
        <f t="shared" ca="1" si="17"/>
        <v>-0.4375</v>
      </c>
      <c r="U195" s="61">
        <f t="shared" ca="1" si="16"/>
        <v>1</v>
      </c>
      <c r="V195" s="11" t="s">
        <v>563</v>
      </c>
      <c r="W195" s="16" t="s">
        <v>24</v>
      </c>
      <c r="X195" s="3"/>
    </row>
    <row r="196" spans="1:28" ht="30" hidden="1" customHeight="1">
      <c r="A196" s="4"/>
      <c r="B196" s="3">
        <v>11</v>
      </c>
      <c r="C196" s="11" t="s">
        <v>119</v>
      </c>
      <c r="D196" s="11" t="s">
        <v>120</v>
      </c>
      <c r="E196" s="4">
        <v>61</v>
      </c>
      <c r="F196" s="11" t="s">
        <v>134</v>
      </c>
      <c r="G196" s="17" t="s">
        <v>518</v>
      </c>
      <c r="H196" s="3" t="s">
        <v>506</v>
      </c>
      <c r="I196" s="5">
        <v>57680</v>
      </c>
      <c r="J196" s="1">
        <v>35212</v>
      </c>
      <c r="K196" s="60">
        <f t="shared" ref="K196:K259" ca="1" si="18">DATEDIF(J196,TODAY(),"y")</f>
        <v>29</v>
      </c>
      <c r="L196" s="14">
        <v>5</v>
      </c>
      <c r="M196" s="14" t="s">
        <v>635</v>
      </c>
      <c r="N196" s="14">
        <f t="shared" ref="N196:N259" si="19">L196*IF(M196="水質",3.2,(IF(M196="事務",2,IF(M196="電子",2.1,IF(M196="自動車",3.1,1.6)))))</f>
        <v>16</v>
      </c>
      <c r="O196" s="14">
        <f t="shared" ref="O196:O259" si="20">ROUND(4/3*N196,0)</f>
        <v>21</v>
      </c>
      <c r="P196" s="1">
        <f t="shared" ref="P196:P259" si="21">J196+365*IF(G196="事後",O196,N196)</f>
        <v>42877</v>
      </c>
      <c r="Q196" s="1"/>
      <c r="R196" s="3"/>
      <c r="S196" s="3"/>
      <c r="T196" s="62">
        <f t="shared" ca="1" si="17"/>
        <v>-0.4375</v>
      </c>
      <c r="U196" s="61">
        <f t="shared" ref="U196:U259" ca="1" si="22">IF(T196&gt;1,ROUNDUP(T196,0),1)</f>
        <v>1</v>
      </c>
      <c r="V196" s="11" t="s">
        <v>563</v>
      </c>
      <c r="W196" s="11" t="s">
        <v>24</v>
      </c>
      <c r="X196" s="3"/>
    </row>
    <row r="197" spans="1:28" s="10" customFormat="1" ht="30" hidden="1" customHeight="1">
      <c r="A197" s="4"/>
      <c r="B197" s="3">
        <v>11</v>
      </c>
      <c r="C197" s="11" t="s">
        <v>119</v>
      </c>
      <c r="D197" s="11" t="s">
        <v>120</v>
      </c>
      <c r="E197" s="4">
        <v>62</v>
      </c>
      <c r="F197" s="11" t="s">
        <v>134</v>
      </c>
      <c r="G197" s="17" t="s">
        <v>518</v>
      </c>
      <c r="H197" s="3" t="s">
        <v>506</v>
      </c>
      <c r="I197" s="5">
        <v>57680</v>
      </c>
      <c r="J197" s="1">
        <v>35212</v>
      </c>
      <c r="K197" s="60">
        <f t="shared" ca="1" si="18"/>
        <v>29</v>
      </c>
      <c r="L197" s="14">
        <v>5</v>
      </c>
      <c r="M197" s="14" t="s">
        <v>635</v>
      </c>
      <c r="N197" s="14">
        <f t="shared" si="19"/>
        <v>16</v>
      </c>
      <c r="O197" s="14">
        <f t="shared" si="20"/>
        <v>21</v>
      </c>
      <c r="P197" s="1">
        <f t="shared" si="21"/>
        <v>42877</v>
      </c>
      <c r="Q197" s="1"/>
      <c r="R197" s="3"/>
      <c r="S197" s="3"/>
      <c r="T197" s="62">
        <f t="shared" ref="T197:T260" ca="1" si="23">(-3/N197*K197+5)</f>
        <v>-0.4375</v>
      </c>
      <c r="U197" s="61">
        <f t="shared" ca="1" si="22"/>
        <v>1</v>
      </c>
      <c r="V197" s="11" t="s">
        <v>563</v>
      </c>
      <c r="W197" s="16" t="s">
        <v>24</v>
      </c>
      <c r="X197" s="3"/>
      <c r="Y197" s="20"/>
      <c r="AB197"/>
    </row>
    <row r="198" spans="1:28" ht="30" hidden="1" customHeight="1">
      <c r="A198" s="4"/>
      <c r="B198" s="3">
        <v>11</v>
      </c>
      <c r="C198" s="11" t="s">
        <v>119</v>
      </c>
      <c r="D198" s="11" t="s">
        <v>120</v>
      </c>
      <c r="E198" s="4">
        <v>73</v>
      </c>
      <c r="F198" s="11" t="s">
        <v>135</v>
      </c>
      <c r="G198" s="17" t="s">
        <v>519</v>
      </c>
      <c r="H198" s="3" t="s">
        <v>509</v>
      </c>
      <c r="I198" s="5">
        <v>133350</v>
      </c>
      <c r="J198" s="1">
        <v>36417</v>
      </c>
      <c r="K198" s="60">
        <f t="shared" ca="1" si="18"/>
        <v>25</v>
      </c>
      <c r="L198" s="14">
        <v>5</v>
      </c>
      <c r="M198" s="14" t="s">
        <v>635</v>
      </c>
      <c r="N198" s="14">
        <f t="shared" si="19"/>
        <v>16</v>
      </c>
      <c r="O198" s="14">
        <f t="shared" si="20"/>
        <v>21</v>
      </c>
      <c r="P198" s="1">
        <f t="shared" si="21"/>
        <v>42257</v>
      </c>
      <c r="Q198" s="1"/>
      <c r="R198" s="3"/>
      <c r="S198" s="3"/>
      <c r="T198" s="62">
        <f t="shared" ca="1" si="23"/>
        <v>0.3125</v>
      </c>
      <c r="U198" s="61">
        <f t="shared" ca="1" si="22"/>
        <v>1</v>
      </c>
      <c r="V198" s="11" t="s">
        <v>563</v>
      </c>
      <c r="W198" s="11" t="s">
        <v>24</v>
      </c>
      <c r="X198" s="3"/>
    </row>
    <row r="199" spans="1:28" ht="30" hidden="1" customHeight="1">
      <c r="A199" s="4"/>
      <c r="B199" s="3">
        <v>11</v>
      </c>
      <c r="C199" s="11" t="s">
        <v>119</v>
      </c>
      <c r="D199" s="11" t="s">
        <v>120</v>
      </c>
      <c r="E199" s="4">
        <v>74</v>
      </c>
      <c r="F199" s="11" t="s">
        <v>136</v>
      </c>
      <c r="G199" s="17" t="s">
        <v>519</v>
      </c>
      <c r="H199" s="3" t="s">
        <v>509</v>
      </c>
      <c r="I199" s="5">
        <v>151200</v>
      </c>
      <c r="J199" s="1">
        <v>36616</v>
      </c>
      <c r="K199" s="60">
        <f t="shared" ca="1" si="18"/>
        <v>25</v>
      </c>
      <c r="L199" s="14">
        <v>5</v>
      </c>
      <c r="M199" s="14" t="s">
        <v>635</v>
      </c>
      <c r="N199" s="14">
        <f t="shared" si="19"/>
        <v>16</v>
      </c>
      <c r="O199" s="14">
        <f t="shared" si="20"/>
        <v>21</v>
      </c>
      <c r="P199" s="1">
        <f t="shared" si="21"/>
        <v>42456</v>
      </c>
      <c r="Q199" s="1"/>
      <c r="R199" s="3"/>
      <c r="S199" s="3"/>
      <c r="T199" s="62">
        <f t="shared" ca="1" si="23"/>
        <v>0.3125</v>
      </c>
      <c r="U199" s="61">
        <f t="shared" ca="1" si="22"/>
        <v>1</v>
      </c>
      <c r="V199" s="11" t="s">
        <v>563</v>
      </c>
      <c r="W199" s="11" t="s">
        <v>24</v>
      </c>
      <c r="X199" s="3"/>
    </row>
    <row r="200" spans="1:28" ht="30" hidden="1" customHeight="1">
      <c r="A200" s="4"/>
      <c r="B200" s="3">
        <v>11</v>
      </c>
      <c r="C200" s="11" t="s">
        <v>119</v>
      </c>
      <c r="D200" s="11" t="s">
        <v>120</v>
      </c>
      <c r="E200" s="3" t="s">
        <v>549</v>
      </c>
      <c r="F200" s="11" t="s">
        <v>551</v>
      </c>
      <c r="G200" s="17" t="s">
        <v>519</v>
      </c>
      <c r="H200" s="3" t="s">
        <v>509</v>
      </c>
      <c r="I200" s="37" t="s">
        <v>549</v>
      </c>
      <c r="J200" s="1">
        <v>39861</v>
      </c>
      <c r="K200" s="60">
        <f t="shared" ca="1" si="18"/>
        <v>16</v>
      </c>
      <c r="L200" s="14">
        <v>5</v>
      </c>
      <c r="M200" s="14" t="s">
        <v>635</v>
      </c>
      <c r="N200" s="14">
        <f t="shared" si="19"/>
        <v>16</v>
      </c>
      <c r="O200" s="14">
        <f t="shared" si="20"/>
        <v>21</v>
      </c>
      <c r="P200" s="1">
        <f t="shared" si="21"/>
        <v>45701</v>
      </c>
      <c r="Q200" s="1"/>
      <c r="R200" s="3"/>
      <c r="S200" s="3"/>
      <c r="T200" s="62">
        <f t="shared" ca="1" si="23"/>
        <v>2</v>
      </c>
      <c r="U200" s="61">
        <f t="shared" ca="1" si="22"/>
        <v>2</v>
      </c>
      <c r="V200" s="11" t="s">
        <v>563</v>
      </c>
      <c r="W200" s="11" t="s">
        <v>24</v>
      </c>
      <c r="X200" s="3"/>
    </row>
    <row r="201" spans="1:28" ht="30" hidden="1" customHeight="1">
      <c r="A201" s="4"/>
      <c r="B201" s="3">
        <v>11</v>
      </c>
      <c r="C201" s="11" t="s">
        <v>119</v>
      </c>
      <c r="D201" s="11" t="s">
        <v>120</v>
      </c>
      <c r="E201" s="4">
        <v>77</v>
      </c>
      <c r="F201" s="11" t="s">
        <v>137</v>
      </c>
      <c r="G201" s="17" t="s">
        <v>519</v>
      </c>
      <c r="H201" s="3" t="s">
        <v>509</v>
      </c>
      <c r="I201" s="5">
        <v>154136</v>
      </c>
      <c r="J201" s="1">
        <v>39156</v>
      </c>
      <c r="K201" s="60">
        <f t="shared" ca="1" si="18"/>
        <v>18</v>
      </c>
      <c r="L201" s="14">
        <v>5</v>
      </c>
      <c r="M201" s="14" t="s">
        <v>635</v>
      </c>
      <c r="N201" s="14">
        <f t="shared" si="19"/>
        <v>16</v>
      </c>
      <c r="O201" s="14">
        <f t="shared" si="20"/>
        <v>21</v>
      </c>
      <c r="P201" s="1">
        <f t="shared" si="21"/>
        <v>44996</v>
      </c>
      <c r="Q201" s="1"/>
      <c r="R201" s="3"/>
      <c r="S201" s="3"/>
      <c r="T201" s="62">
        <f t="shared" ca="1" si="23"/>
        <v>1.625</v>
      </c>
      <c r="U201" s="61">
        <f t="shared" ca="1" si="22"/>
        <v>2</v>
      </c>
      <c r="V201" s="11" t="s">
        <v>563</v>
      </c>
      <c r="W201" s="11" t="s">
        <v>24</v>
      </c>
      <c r="X201" s="3" t="s">
        <v>508</v>
      </c>
    </row>
    <row r="202" spans="1:28" ht="30" hidden="1" customHeight="1">
      <c r="A202" s="4"/>
      <c r="B202" s="3">
        <v>11</v>
      </c>
      <c r="C202" s="11" t="s">
        <v>119</v>
      </c>
      <c r="D202" s="11" t="s">
        <v>120</v>
      </c>
      <c r="E202" s="4">
        <v>79</v>
      </c>
      <c r="F202" s="11" t="s">
        <v>138</v>
      </c>
      <c r="G202" s="17" t="s">
        <v>519</v>
      </c>
      <c r="H202" s="3" t="s">
        <v>507</v>
      </c>
      <c r="I202" s="5">
        <v>134318</v>
      </c>
      <c r="J202" s="1">
        <v>39280</v>
      </c>
      <c r="K202" s="60">
        <f t="shared" ca="1" si="18"/>
        <v>18</v>
      </c>
      <c r="L202" s="14">
        <v>5</v>
      </c>
      <c r="M202" s="14" t="s">
        <v>635</v>
      </c>
      <c r="N202" s="14">
        <f t="shared" si="19"/>
        <v>16</v>
      </c>
      <c r="O202" s="14">
        <f t="shared" si="20"/>
        <v>21</v>
      </c>
      <c r="P202" s="1">
        <f t="shared" si="21"/>
        <v>45120</v>
      </c>
      <c r="Q202" s="1"/>
      <c r="R202" s="3"/>
      <c r="S202" s="3"/>
      <c r="T202" s="62">
        <f t="shared" ca="1" si="23"/>
        <v>1.625</v>
      </c>
      <c r="U202" s="61">
        <f t="shared" ca="1" si="22"/>
        <v>2</v>
      </c>
      <c r="V202" s="11" t="s">
        <v>563</v>
      </c>
      <c r="W202" s="11" t="s">
        <v>24</v>
      </c>
      <c r="X202" s="3" t="s">
        <v>514</v>
      </c>
    </row>
    <row r="203" spans="1:28" ht="30" hidden="1" customHeight="1">
      <c r="A203" s="4"/>
      <c r="B203" s="3">
        <v>11</v>
      </c>
      <c r="C203" s="11" t="s">
        <v>119</v>
      </c>
      <c r="D203" s="11" t="s">
        <v>120</v>
      </c>
      <c r="E203" s="4">
        <v>122</v>
      </c>
      <c r="F203" s="11" t="s">
        <v>139</v>
      </c>
      <c r="G203" s="17" t="s">
        <v>519</v>
      </c>
      <c r="H203" s="3" t="s">
        <v>509</v>
      </c>
      <c r="I203" s="5">
        <v>65100</v>
      </c>
      <c r="J203" s="1">
        <v>41225</v>
      </c>
      <c r="K203" s="60">
        <f t="shared" ca="1" si="18"/>
        <v>12</v>
      </c>
      <c r="L203" s="14">
        <v>5</v>
      </c>
      <c r="M203" s="14" t="s">
        <v>635</v>
      </c>
      <c r="N203" s="14">
        <f t="shared" si="19"/>
        <v>16</v>
      </c>
      <c r="O203" s="14">
        <f t="shared" si="20"/>
        <v>21</v>
      </c>
      <c r="P203" s="1">
        <f t="shared" si="21"/>
        <v>47065</v>
      </c>
      <c r="Q203" s="1"/>
      <c r="R203" s="3"/>
      <c r="S203" s="3"/>
      <c r="T203" s="62">
        <f t="shared" ca="1" si="23"/>
        <v>2.75</v>
      </c>
      <c r="U203" s="61">
        <f t="shared" ca="1" si="22"/>
        <v>3</v>
      </c>
      <c r="V203" s="11" t="s">
        <v>563</v>
      </c>
      <c r="W203" s="11" t="s">
        <v>24</v>
      </c>
      <c r="X203" s="3"/>
    </row>
    <row r="204" spans="1:28" ht="30" hidden="1" customHeight="1">
      <c r="A204" s="4"/>
      <c r="B204" s="3">
        <v>11</v>
      </c>
      <c r="C204" s="11" t="s">
        <v>119</v>
      </c>
      <c r="D204" s="16" t="s">
        <v>120</v>
      </c>
      <c r="E204" s="4">
        <v>123</v>
      </c>
      <c r="F204" s="11" t="s">
        <v>140</v>
      </c>
      <c r="G204" s="17" t="s">
        <v>519</v>
      </c>
      <c r="H204" s="3" t="s">
        <v>507</v>
      </c>
      <c r="I204" s="5">
        <v>183750</v>
      </c>
      <c r="J204" s="1">
        <v>41564</v>
      </c>
      <c r="K204" s="60">
        <f t="shared" ca="1" si="18"/>
        <v>11</v>
      </c>
      <c r="L204" s="14">
        <v>5</v>
      </c>
      <c r="M204" s="14" t="s">
        <v>635</v>
      </c>
      <c r="N204" s="14">
        <f t="shared" si="19"/>
        <v>16</v>
      </c>
      <c r="O204" s="14">
        <f t="shared" si="20"/>
        <v>21</v>
      </c>
      <c r="P204" s="1">
        <f t="shared" si="21"/>
        <v>47404</v>
      </c>
      <c r="Q204" s="1"/>
      <c r="R204" s="3"/>
      <c r="S204" s="3"/>
      <c r="T204" s="62">
        <f t="shared" ca="1" si="23"/>
        <v>2.9375</v>
      </c>
      <c r="U204" s="61">
        <f t="shared" ca="1" si="22"/>
        <v>3</v>
      </c>
      <c r="V204" s="11" t="s">
        <v>563</v>
      </c>
      <c r="W204" s="11" t="s">
        <v>24</v>
      </c>
      <c r="X204" s="3"/>
    </row>
    <row r="205" spans="1:28" ht="30" hidden="1" customHeight="1">
      <c r="A205" s="4"/>
      <c r="B205" s="6">
        <v>11</v>
      </c>
      <c r="C205" s="16" t="s">
        <v>119</v>
      </c>
      <c r="D205" s="16" t="s">
        <v>120</v>
      </c>
      <c r="E205" s="4">
        <v>124</v>
      </c>
      <c r="F205" s="11" t="s">
        <v>141</v>
      </c>
      <c r="G205" s="17" t="s">
        <v>519</v>
      </c>
      <c r="H205" s="3" t="s">
        <v>507</v>
      </c>
      <c r="I205" s="5">
        <v>294000</v>
      </c>
      <c r="J205" s="1">
        <v>41564</v>
      </c>
      <c r="K205" s="60">
        <f t="shared" ca="1" si="18"/>
        <v>11</v>
      </c>
      <c r="L205" s="14">
        <v>5</v>
      </c>
      <c r="M205" s="14" t="s">
        <v>635</v>
      </c>
      <c r="N205" s="14">
        <f t="shared" si="19"/>
        <v>16</v>
      </c>
      <c r="O205" s="14">
        <f t="shared" si="20"/>
        <v>21</v>
      </c>
      <c r="P205" s="1">
        <f t="shared" si="21"/>
        <v>47404</v>
      </c>
      <c r="Q205" s="1"/>
      <c r="R205" s="3"/>
      <c r="S205" s="3"/>
      <c r="T205" s="62">
        <f t="shared" ca="1" si="23"/>
        <v>2.9375</v>
      </c>
      <c r="U205" s="61">
        <f t="shared" ca="1" si="22"/>
        <v>3</v>
      </c>
      <c r="V205" s="11" t="s">
        <v>563</v>
      </c>
      <c r="W205" s="11" t="s">
        <v>24</v>
      </c>
      <c r="X205" s="3"/>
    </row>
    <row r="206" spans="1:28" ht="30" hidden="1" customHeight="1">
      <c r="A206" s="4"/>
      <c r="B206" s="6">
        <v>11</v>
      </c>
      <c r="C206" s="16" t="s">
        <v>119</v>
      </c>
      <c r="D206" s="16" t="s">
        <v>120</v>
      </c>
      <c r="E206" s="4">
        <v>125</v>
      </c>
      <c r="F206" s="11" t="s">
        <v>142</v>
      </c>
      <c r="G206" s="17" t="s">
        <v>519</v>
      </c>
      <c r="H206" s="3" t="s">
        <v>507</v>
      </c>
      <c r="I206" s="5">
        <v>183750</v>
      </c>
      <c r="J206" s="1">
        <v>41564</v>
      </c>
      <c r="K206" s="60">
        <f t="shared" ca="1" si="18"/>
        <v>11</v>
      </c>
      <c r="L206" s="14">
        <v>5</v>
      </c>
      <c r="M206" s="14" t="s">
        <v>635</v>
      </c>
      <c r="N206" s="14">
        <f t="shared" si="19"/>
        <v>16</v>
      </c>
      <c r="O206" s="14">
        <f t="shared" si="20"/>
        <v>21</v>
      </c>
      <c r="P206" s="1">
        <f t="shared" si="21"/>
        <v>47404</v>
      </c>
      <c r="Q206" s="1"/>
      <c r="R206" s="3"/>
      <c r="S206" s="3"/>
      <c r="T206" s="62">
        <f t="shared" ca="1" si="23"/>
        <v>2.9375</v>
      </c>
      <c r="U206" s="61">
        <f t="shared" ca="1" si="22"/>
        <v>3</v>
      </c>
      <c r="V206" s="11" t="s">
        <v>563</v>
      </c>
      <c r="W206" s="11" t="s">
        <v>24</v>
      </c>
      <c r="X206" s="3"/>
    </row>
    <row r="207" spans="1:28" ht="30" customHeight="1">
      <c r="A207" s="4"/>
      <c r="B207" s="3">
        <v>11</v>
      </c>
      <c r="C207" s="11" t="s">
        <v>119</v>
      </c>
      <c r="D207" s="11" t="s">
        <v>120</v>
      </c>
      <c r="E207" s="4">
        <v>69</v>
      </c>
      <c r="F207" s="11" t="s">
        <v>143</v>
      </c>
      <c r="G207" s="17" t="s">
        <v>518</v>
      </c>
      <c r="H207" s="3" t="s">
        <v>506</v>
      </c>
      <c r="I207" s="5">
        <v>54810</v>
      </c>
      <c r="J207" s="1">
        <v>36552</v>
      </c>
      <c r="K207" s="60">
        <f t="shared" ca="1" si="18"/>
        <v>25</v>
      </c>
      <c r="L207" s="14">
        <v>5</v>
      </c>
      <c r="M207" s="14" t="s">
        <v>635</v>
      </c>
      <c r="N207" s="14">
        <f t="shared" si="19"/>
        <v>16</v>
      </c>
      <c r="O207" s="14">
        <f t="shared" si="20"/>
        <v>21</v>
      </c>
      <c r="P207" s="1">
        <f t="shared" si="21"/>
        <v>44217</v>
      </c>
      <c r="Q207" s="1"/>
      <c r="R207" s="3"/>
      <c r="S207" s="3"/>
      <c r="T207" s="62">
        <f t="shared" ca="1" si="23"/>
        <v>0.3125</v>
      </c>
      <c r="U207" s="61">
        <f t="shared" ca="1" si="22"/>
        <v>1</v>
      </c>
      <c r="V207" s="11" t="s">
        <v>563</v>
      </c>
      <c r="W207" s="11" t="s">
        <v>26</v>
      </c>
      <c r="X207" s="3"/>
    </row>
    <row r="208" spans="1:28" ht="30" hidden="1" customHeight="1">
      <c r="A208" s="3" t="s">
        <v>15</v>
      </c>
      <c r="B208" s="3">
        <v>11</v>
      </c>
      <c r="C208" s="11" t="s">
        <v>90</v>
      </c>
      <c r="D208" s="11" t="s">
        <v>144</v>
      </c>
      <c r="E208" s="4">
        <v>162</v>
      </c>
      <c r="F208" s="11" t="s">
        <v>145</v>
      </c>
      <c r="G208" s="17" t="s">
        <v>519</v>
      </c>
      <c r="H208" s="3" t="s">
        <v>509</v>
      </c>
      <c r="I208" s="5">
        <v>143100</v>
      </c>
      <c r="J208" s="1">
        <v>42705</v>
      </c>
      <c r="K208" s="60">
        <f t="shared" ca="1" si="18"/>
        <v>8</v>
      </c>
      <c r="L208" s="14">
        <v>5</v>
      </c>
      <c r="M208" s="14" t="s">
        <v>635</v>
      </c>
      <c r="N208" s="14">
        <f t="shared" si="19"/>
        <v>16</v>
      </c>
      <c r="O208" s="14">
        <f t="shared" si="20"/>
        <v>21</v>
      </c>
      <c r="P208" s="1">
        <f t="shared" si="21"/>
        <v>48545</v>
      </c>
      <c r="Q208" s="7"/>
      <c r="R208" s="3"/>
      <c r="S208" s="3"/>
      <c r="T208" s="62">
        <f t="shared" ca="1" si="23"/>
        <v>3.5</v>
      </c>
      <c r="U208" s="61">
        <f t="shared" ca="1" si="22"/>
        <v>4</v>
      </c>
      <c r="V208" s="11" t="s">
        <v>563</v>
      </c>
      <c r="W208" s="11" t="s">
        <v>122</v>
      </c>
      <c r="X208" s="3"/>
    </row>
    <row r="209" spans="1:25" ht="30" customHeight="1">
      <c r="A209" s="4"/>
      <c r="B209" s="3">
        <v>11</v>
      </c>
      <c r="C209" s="11" t="s">
        <v>119</v>
      </c>
      <c r="D209" s="11" t="s">
        <v>146</v>
      </c>
      <c r="E209" s="4">
        <v>1</v>
      </c>
      <c r="F209" s="11" t="s">
        <v>147</v>
      </c>
      <c r="G209" s="17" t="s">
        <v>518</v>
      </c>
      <c r="H209" s="3" t="s">
        <v>506</v>
      </c>
      <c r="I209" s="5">
        <v>148320</v>
      </c>
      <c r="J209" s="1">
        <v>34729</v>
      </c>
      <c r="K209" s="60">
        <f t="shared" ca="1" si="18"/>
        <v>30</v>
      </c>
      <c r="L209" s="14">
        <v>10</v>
      </c>
      <c r="M209" s="14" t="s">
        <v>637</v>
      </c>
      <c r="N209" s="14">
        <f t="shared" si="19"/>
        <v>21</v>
      </c>
      <c r="O209" s="14">
        <f t="shared" si="20"/>
        <v>28</v>
      </c>
      <c r="P209" s="1">
        <f t="shared" si="21"/>
        <v>44949</v>
      </c>
      <c r="Q209" s="1"/>
      <c r="R209" s="3" t="s">
        <v>132</v>
      </c>
      <c r="S209" s="3"/>
      <c r="T209" s="62">
        <f t="shared" ca="1" si="23"/>
        <v>0.71428571428571441</v>
      </c>
      <c r="U209" s="61">
        <f t="shared" ca="1" si="22"/>
        <v>1</v>
      </c>
      <c r="V209" s="11" t="s">
        <v>563</v>
      </c>
      <c r="W209" s="11" t="s">
        <v>26</v>
      </c>
      <c r="X209" s="3"/>
    </row>
    <row r="210" spans="1:25" ht="30" hidden="1" customHeight="1">
      <c r="A210" s="4"/>
      <c r="B210" s="3">
        <v>11</v>
      </c>
      <c r="C210" s="11" t="s">
        <v>119</v>
      </c>
      <c r="D210" s="11" t="s">
        <v>148</v>
      </c>
      <c r="E210" s="4">
        <v>24</v>
      </c>
      <c r="F210" s="11" t="s">
        <v>149</v>
      </c>
      <c r="G210" s="17" t="s">
        <v>518</v>
      </c>
      <c r="H210" s="3" t="s">
        <v>506</v>
      </c>
      <c r="I210" s="5">
        <v>99750</v>
      </c>
      <c r="J210" s="1">
        <v>40534</v>
      </c>
      <c r="K210" s="60">
        <f t="shared" ca="1" si="18"/>
        <v>14</v>
      </c>
      <c r="L210" s="14">
        <v>5</v>
      </c>
      <c r="M210" s="14" t="s">
        <v>635</v>
      </c>
      <c r="N210" s="14">
        <f t="shared" si="19"/>
        <v>16</v>
      </c>
      <c r="O210" s="14">
        <f t="shared" si="20"/>
        <v>21</v>
      </c>
      <c r="P210" s="1">
        <f t="shared" si="21"/>
        <v>48199</v>
      </c>
      <c r="Q210" s="1"/>
      <c r="R210" s="3"/>
      <c r="S210" s="3"/>
      <c r="T210" s="62">
        <f t="shared" ca="1" si="23"/>
        <v>2.375</v>
      </c>
      <c r="U210" s="61">
        <f t="shared" ca="1" si="22"/>
        <v>3</v>
      </c>
      <c r="V210" s="11" t="s">
        <v>563</v>
      </c>
      <c r="W210" s="11" t="s">
        <v>24</v>
      </c>
      <c r="X210" s="3"/>
    </row>
    <row r="211" spans="1:25" ht="30" hidden="1" customHeight="1">
      <c r="A211" s="3" t="s">
        <v>15</v>
      </c>
      <c r="B211" s="3">
        <v>11</v>
      </c>
      <c r="C211" s="11" t="s">
        <v>90</v>
      </c>
      <c r="D211" s="11" t="s">
        <v>150</v>
      </c>
      <c r="E211" s="4">
        <v>126</v>
      </c>
      <c r="F211" s="11" t="s">
        <v>151</v>
      </c>
      <c r="G211" s="17" t="s">
        <v>519</v>
      </c>
      <c r="H211" s="3" t="s">
        <v>509</v>
      </c>
      <c r="I211" s="5">
        <v>607950</v>
      </c>
      <c r="J211" s="1">
        <v>41122</v>
      </c>
      <c r="K211" s="60">
        <f t="shared" ca="1" si="18"/>
        <v>13</v>
      </c>
      <c r="L211" s="14">
        <v>5</v>
      </c>
      <c r="M211" s="14" t="s">
        <v>635</v>
      </c>
      <c r="N211" s="14">
        <f t="shared" si="19"/>
        <v>16</v>
      </c>
      <c r="O211" s="14">
        <f t="shared" si="20"/>
        <v>21</v>
      </c>
      <c r="P211" s="1">
        <f t="shared" si="21"/>
        <v>46962</v>
      </c>
      <c r="Q211" s="7"/>
      <c r="R211" s="3"/>
      <c r="S211" s="3"/>
      <c r="T211" s="62">
        <f t="shared" ca="1" si="23"/>
        <v>2.5625</v>
      </c>
      <c r="U211" s="61">
        <f t="shared" ca="1" si="22"/>
        <v>3</v>
      </c>
      <c r="V211" s="11" t="s">
        <v>563</v>
      </c>
      <c r="W211" s="11" t="s">
        <v>24</v>
      </c>
      <c r="X211" s="3"/>
    </row>
    <row r="212" spans="1:25" ht="30" hidden="1" customHeight="1">
      <c r="A212" s="3" t="s">
        <v>15</v>
      </c>
      <c r="B212" s="3">
        <v>11</v>
      </c>
      <c r="C212" s="11" t="s">
        <v>90</v>
      </c>
      <c r="D212" s="11" t="s">
        <v>152</v>
      </c>
      <c r="E212" s="4">
        <v>130</v>
      </c>
      <c r="F212" s="11" t="s">
        <v>153</v>
      </c>
      <c r="G212" s="17" t="s">
        <v>519</v>
      </c>
      <c r="H212" s="3" t="s">
        <v>507</v>
      </c>
      <c r="I212" s="5">
        <v>537180</v>
      </c>
      <c r="J212" s="1">
        <v>41507</v>
      </c>
      <c r="K212" s="60">
        <f t="shared" ca="1" si="18"/>
        <v>11</v>
      </c>
      <c r="L212" s="14">
        <v>5</v>
      </c>
      <c r="M212" s="14" t="s">
        <v>635</v>
      </c>
      <c r="N212" s="14">
        <f t="shared" si="19"/>
        <v>16</v>
      </c>
      <c r="O212" s="14">
        <f t="shared" si="20"/>
        <v>21</v>
      </c>
      <c r="P212" s="1">
        <f t="shared" si="21"/>
        <v>47347</v>
      </c>
      <c r="Q212" s="7"/>
      <c r="R212" s="3"/>
      <c r="S212" s="3"/>
      <c r="T212" s="62">
        <f t="shared" ca="1" si="23"/>
        <v>2.9375</v>
      </c>
      <c r="U212" s="61">
        <f t="shared" ca="1" si="22"/>
        <v>3</v>
      </c>
      <c r="V212" s="11" t="s">
        <v>563</v>
      </c>
      <c r="W212" s="11" t="s">
        <v>24</v>
      </c>
      <c r="X212" s="3"/>
    </row>
    <row r="213" spans="1:25" ht="30" hidden="1" customHeight="1">
      <c r="A213" s="3" t="s">
        <v>15</v>
      </c>
      <c r="B213" s="3">
        <v>11</v>
      </c>
      <c r="C213" s="11" t="s">
        <v>90</v>
      </c>
      <c r="D213" s="11" t="s">
        <v>154</v>
      </c>
      <c r="E213" s="4">
        <v>157</v>
      </c>
      <c r="F213" s="11" t="s">
        <v>155</v>
      </c>
      <c r="G213" s="17" t="s">
        <v>518</v>
      </c>
      <c r="H213" s="3" t="s">
        <v>506</v>
      </c>
      <c r="I213" s="5">
        <v>113292</v>
      </c>
      <c r="J213" s="1">
        <v>42674</v>
      </c>
      <c r="K213" s="60">
        <f t="shared" ca="1" si="18"/>
        <v>8</v>
      </c>
      <c r="L213" s="14">
        <v>5</v>
      </c>
      <c r="M213" s="14" t="s">
        <v>635</v>
      </c>
      <c r="N213" s="14">
        <f t="shared" si="19"/>
        <v>16</v>
      </c>
      <c r="O213" s="14">
        <f t="shared" si="20"/>
        <v>21</v>
      </c>
      <c r="P213" s="1">
        <f t="shared" si="21"/>
        <v>50339</v>
      </c>
      <c r="Q213" s="7"/>
      <c r="R213" s="3"/>
      <c r="S213" s="3"/>
      <c r="T213" s="62">
        <f t="shared" ca="1" si="23"/>
        <v>3.5</v>
      </c>
      <c r="U213" s="61">
        <f t="shared" ca="1" si="22"/>
        <v>4</v>
      </c>
      <c r="V213" s="11" t="s">
        <v>563</v>
      </c>
      <c r="W213" s="16" t="s">
        <v>24</v>
      </c>
      <c r="X213" s="3"/>
    </row>
    <row r="214" spans="1:25" ht="30" hidden="1" customHeight="1">
      <c r="A214" s="3" t="s">
        <v>15</v>
      </c>
      <c r="B214" s="3">
        <v>11</v>
      </c>
      <c r="C214" s="11" t="s">
        <v>90</v>
      </c>
      <c r="D214" s="11" t="s">
        <v>156</v>
      </c>
      <c r="E214" s="4">
        <v>169</v>
      </c>
      <c r="F214" s="11" t="s">
        <v>157</v>
      </c>
      <c r="G214" s="17" t="s">
        <v>519</v>
      </c>
      <c r="H214" s="3" t="s">
        <v>507</v>
      </c>
      <c r="I214" s="5">
        <v>356400</v>
      </c>
      <c r="J214" s="1">
        <v>42720</v>
      </c>
      <c r="K214" s="60">
        <f t="shared" ca="1" si="18"/>
        <v>8</v>
      </c>
      <c r="L214" s="14">
        <v>5</v>
      </c>
      <c r="M214" s="14" t="s">
        <v>635</v>
      </c>
      <c r="N214" s="14">
        <f t="shared" si="19"/>
        <v>16</v>
      </c>
      <c r="O214" s="14">
        <f t="shared" si="20"/>
        <v>21</v>
      </c>
      <c r="P214" s="1">
        <f t="shared" si="21"/>
        <v>48560</v>
      </c>
      <c r="Q214" s="7"/>
      <c r="R214" s="3"/>
      <c r="S214" s="3"/>
      <c r="T214" s="62">
        <f t="shared" ca="1" si="23"/>
        <v>3.5</v>
      </c>
      <c r="U214" s="61">
        <f t="shared" ca="1" si="22"/>
        <v>4</v>
      </c>
      <c r="V214" s="11" t="s">
        <v>563</v>
      </c>
      <c r="W214" s="16" t="s">
        <v>24</v>
      </c>
      <c r="X214" s="3"/>
    </row>
    <row r="215" spans="1:25" ht="30" hidden="1" customHeight="1">
      <c r="A215" s="3" t="s">
        <v>15</v>
      </c>
      <c r="B215" s="3">
        <v>11</v>
      </c>
      <c r="C215" s="11" t="s">
        <v>90</v>
      </c>
      <c r="D215" s="11" t="s">
        <v>158</v>
      </c>
      <c r="E215" s="4">
        <v>168</v>
      </c>
      <c r="F215" s="11" t="s">
        <v>660</v>
      </c>
      <c r="G215" s="17" t="s">
        <v>519</v>
      </c>
      <c r="H215" s="3" t="s">
        <v>507</v>
      </c>
      <c r="I215" s="5">
        <v>313200</v>
      </c>
      <c r="J215" s="1">
        <v>42720</v>
      </c>
      <c r="K215" s="60">
        <f t="shared" ca="1" si="18"/>
        <v>8</v>
      </c>
      <c r="L215" s="14">
        <v>5</v>
      </c>
      <c r="M215" s="14" t="s">
        <v>635</v>
      </c>
      <c r="N215" s="14">
        <f t="shared" si="19"/>
        <v>16</v>
      </c>
      <c r="O215" s="14">
        <f t="shared" si="20"/>
        <v>21</v>
      </c>
      <c r="P215" s="1">
        <f t="shared" si="21"/>
        <v>48560</v>
      </c>
      <c r="Q215" s="7"/>
      <c r="R215" s="3"/>
      <c r="S215" s="3"/>
      <c r="T215" s="62">
        <f t="shared" ca="1" si="23"/>
        <v>3.5</v>
      </c>
      <c r="U215" s="61">
        <f t="shared" ca="1" si="22"/>
        <v>4</v>
      </c>
      <c r="V215" s="11" t="s">
        <v>563</v>
      </c>
      <c r="W215" s="16" t="s">
        <v>24</v>
      </c>
      <c r="X215" s="3"/>
    </row>
    <row r="216" spans="1:25" ht="30" hidden="1" customHeight="1">
      <c r="A216" s="3"/>
      <c r="B216" s="3">
        <v>11</v>
      </c>
      <c r="C216" s="11" t="s">
        <v>90</v>
      </c>
      <c r="D216" s="11" t="s">
        <v>552</v>
      </c>
      <c r="E216" s="3" t="s">
        <v>549</v>
      </c>
      <c r="F216" s="11" t="s">
        <v>553</v>
      </c>
      <c r="G216" s="17" t="s">
        <v>519</v>
      </c>
      <c r="H216" s="3" t="s">
        <v>507</v>
      </c>
      <c r="I216" s="37" t="s">
        <v>549</v>
      </c>
      <c r="J216" s="1">
        <v>34618</v>
      </c>
      <c r="K216" s="60">
        <f t="shared" ca="1" si="18"/>
        <v>30</v>
      </c>
      <c r="L216" s="14">
        <v>5</v>
      </c>
      <c r="M216" s="14" t="s">
        <v>635</v>
      </c>
      <c r="N216" s="14">
        <f t="shared" si="19"/>
        <v>16</v>
      </c>
      <c r="O216" s="14">
        <f t="shared" si="20"/>
        <v>21</v>
      </c>
      <c r="P216" s="1">
        <f t="shared" si="21"/>
        <v>40458</v>
      </c>
      <c r="Q216" s="7"/>
      <c r="R216" s="3"/>
      <c r="S216" s="3"/>
      <c r="T216" s="62">
        <f t="shared" ca="1" si="23"/>
        <v>-0.625</v>
      </c>
      <c r="U216" s="61">
        <f t="shared" ca="1" si="22"/>
        <v>1</v>
      </c>
      <c r="V216" s="11" t="s">
        <v>563</v>
      </c>
      <c r="W216" s="16" t="s">
        <v>24</v>
      </c>
      <c r="X216" s="3"/>
    </row>
    <row r="217" spans="1:25" ht="30" hidden="1" customHeight="1">
      <c r="A217" s="3" t="s">
        <v>15</v>
      </c>
      <c r="B217" s="3">
        <v>11</v>
      </c>
      <c r="C217" s="11" t="s">
        <v>90</v>
      </c>
      <c r="D217" s="11" t="s">
        <v>160</v>
      </c>
      <c r="E217" s="4">
        <v>10</v>
      </c>
      <c r="F217" s="11" t="s">
        <v>161</v>
      </c>
      <c r="G217" s="17" t="s">
        <v>519</v>
      </c>
      <c r="H217" s="3" t="s">
        <v>507</v>
      </c>
      <c r="I217" s="5">
        <v>83160</v>
      </c>
      <c r="J217" s="1">
        <v>34648</v>
      </c>
      <c r="K217" s="60">
        <f t="shared" ca="1" si="18"/>
        <v>30</v>
      </c>
      <c r="L217" s="14">
        <v>5</v>
      </c>
      <c r="M217" s="14" t="s">
        <v>635</v>
      </c>
      <c r="N217" s="14">
        <f t="shared" si="19"/>
        <v>16</v>
      </c>
      <c r="O217" s="14">
        <f t="shared" si="20"/>
        <v>21</v>
      </c>
      <c r="P217" s="1">
        <f t="shared" si="21"/>
        <v>40488</v>
      </c>
      <c r="Q217" s="7"/>
      <c r="R217" s="3"/>
      <c r="S217" s="3"/>
      <c r="T217" s="62">
        <f t="shared" ca="1" si="23"/>
        <v>-0.625</v>
      </c>
      <c r="U217" s="61">
        <f t="shared" ca="1" si="22"/>
        <v>1</v>
      </c>
      <c r="V217" s="11" t="s">
        <v>563</v>
      </c>
      <c r="W217" s="11" t="s">
        <v>24</v>
      </c>
      <c r="X217" s="3" t="s">
        <v>514</v>
      </c>
    </row>
    <row r="218" spans="1:25" ht="30" hidden="1" customHeight="1">
      <c r="A218" s="3" t="s">
        <v>15</v>
      </c>
      <c r="B218" s="3">
        <v>11</v>
      </c>
      <c r="C218" s="11" t="s">
        <v>90</v>
      </c>
      <c r="D218" s="11" t="s">
        <v>162</v>
      </c>
      <c r="E218" s="4">
        <v>15</v>
      </c>
      <c r="F218" s="11" t="s">
        <v>163</v>
      </c>
      <c r="G218" s="17" t="s">
        <v>519</v>
      </c>
      <c r="H218" s="3" t="s">
        <v>507</v>
      </c>
      <c r="I218" s="5">
        <v>286200</v>
      </c>
      <c r="J218" s="1">
        <v>34648</v>
      </c>
      <c r="K218" s="60">
        <f t="shared" ca="1" si="18"/>
        <v>30</v>
      </c>
      <c r="L218" s="14">
        <v>5</v>
      </c>
      <c r="M218" s="14" t="s">
        <v>635</v>
      </c>
      <c r="N218" s="14">
        <f t="shared" si="19"/>
        <v>16</v>
      </c>
      <c r="O218" s="14">
        <f t="shared" si="20"/>
        <v>21</v>
      </c>
      <c r="P218" s="1">
        <f t="shared" si="21"/>
        <v>40488</v>
      </c>
      <c r="Q218" s="7"/>
      <c r="R218" s="3"/>
      <c r="S218" s="3"/>
      <c r="T218" s="62">
        <f t="shared" ca="1" si="23"/>
        <v>-0.625</v>
      </c>
      <c r="U218" s="61">
        <f t="shared" ca="1" si="22"/>
        <v>1</v>
      </c>
      <c r="V218" s="11" t="s">
        <v>563</v>
      </c>
      <c r="W218" s="11" t="s">
        <v>24</v>
      </c>
      <c r="X218" s="3" t="s">
        <v>514</v>
      </c>
    </row>
    <row r="219" spans="1:25" ht="30" customHeight="1">
      <c r="A219" s="3" t="s">
        <v>15</v>
      </c>
      <c r="B219" s="3">
        <v>11</v>
      </c>
      <c r="C219" s="11" t="s">
        <v>90</v>
      </c>
      <c r="D219" s="11" t="s">
        <v>164</v>
      </c>
      <c r="E219" s="4">
        <v>140</v>
      </c>
      <c r="F219" s="11" t="s">
        <v>165</v>
      </c>
      <c r="G219" s="17" t="s">
        <v>518</v>
      </c>
      <c r="H219" s="3" t="s">
        <v>506</v>
      </c>
      <c r="I219" s="5">
        <v>181440</v>
      </c>
      <c r="J219" s="1">
        <v>42277</v>
      </c>
      <c r="K219" s="60">
        <f t="shared" ca="1" si="18"/>
        <v>9</v>
      </c>
      <c r="L219" s="14">
        <v>5</v>
      </c>
      <c r="M219" s="14" t="s">
        <v>635</v>
      </c>
      <c r="N219" s="14">
        <f t="shared" si="19"/>
        <v>16</v>
      </c>
      <c r="O219" s="14">
        <f t="shared" si="20"/>
        <v>21</v>
      </c>
      <c r="P219" s="1">
        <f t="shared" si="21"/>
        <v>49942</v>
      </c>
      <c r="Q219" s="7"/>
      <c r="R219" s="3"/>
      <c r="S219" s="3"/>
      <c r="T219" s="62">
        <f t="shared" ca="1" si="23"/>
        <v>3.3125</v>
      </c>
      <c r="U219" s="61">
        <f t="shared" ca="1" si="22"/>
        <v>4</v>
      </c>
      <c r="V219" s="11" t="s">
        <v>563</v>
      </c>
      <c r="W219" s="11" t="s">
        <v>26</v>
      </c>
      <c r="X219" s="3"/>
    </row>
    <row r="220" spans="1:25" ht="30" customHeight="1">
      <c r="A220" s="3" t="s">
        <v>15</v>
      </c>
      <c r="B220" s="3">
        <v>11</v>
      </c>
      <c r="C220" s="11" t="s">
        <v>90</v>
      </c>
      <c r="D220" s="11" t="s">
        <v>166</v>
      </c>
      <c r="E220" s="4">
        <v>152</v>
      </c>
      <c r="F220" s="11" t="s">
        <v>167</v>
      </c>
      <c r="G220" s="17" t="s">
        <v>518</v>
      </c>
      <c r="H220" s="3" t="s">
        <v>506</v>
      </c>
      <c r="I220" s="5">
        <v>219456</v>
      </c>
      <c r="J220" s="1">
        <v>42423</v>
      </c>
      <c r="K220" s="60">
        <f t="shared" ca="1" si="18"/>
        <v>9</v>
      </c>
      <c r="L220" s="14">
        <v>5</v>
      </c>
      <c r="M220" s="14" t="s">
        <v>635</v>
      </c>
      <c r="N220" s="14">
        <f t="shared" si="19"/>
        <v>16</v>
      </c>
      <c r="O220" s="14">
        <f t="shared" si="20"/>
        <v>21</v>
      </c>
      <c r="P220" s="1">
        <f t="shared" si="21"/>
        <v>50088</v>
      </c>
      <c r="Q220" s="7"/>
      <c r="R220" s="3"/>
      <c r="S220" s="3"/>
      <c r="T220" s="62">
        <f t="shared" ca="1" si="23"/>
        <v>3.3125</v>
      </c>
      <c r="U220" s="61">
        <f t="shared" ca="1" si="22"/>
        <v>4</v>
      </c>
      <c r="V220" s="11" t="s">
        <v>563</v>
      </c>
      <c r="W220" s="11" t="s">
        <v>26</v>
      </c>
      <c r="X220" s="3"/>
    </row>
    <row r="221" spans="1:25" ht="30" hidden="1" customHeight="1">
      <c r="A221" s="3"/>
      <c r="B221" s="3">
        <v>11</v>
      </c>
      <c r="C221" s="11" t="s">
        <v>90</v>
      </c>
      <c r="D221" s="38" t="s">
        <v>560</v>
      </c>
      <c r="E221" s="3" t="s">
        <v>549</v>
      </c>
      <c r="F221" s="11" t="s">
        <v>561</v>
      </c>
      <c r="G221" s="17" t="s">
        <v>518</v>
      </c>
      <c r="H221" s="3" t="s">
        <v>506</v>
      </c>
      <c r="I221" s="18">
        <v>183600</v>
      </c>
      <c r="J221" s="1">
        <v>34731</v>
      </c>
      <c r="K221" s="60">
        <f t="shared" ca="1" si="18"/>
        <v>30</v>
      </c>
      <c r="L221" s="14">
        <v>5</v>
      </c>
      <c r="M221" s="14" t="s">
        <v>635</v>
      </c>
      <c r="N221" s="14">
        <f t="shared" si="19"/>
        <v>16</v>
      </c>
      <c r="O221" s="14">
        <f t="shared" si="20"/>
        <v>21</v>
      </c>
      <c r="P221" s="1">
        <f t="shared" si="21"/>
        <v>42396</v>
      </c>
      <c r="Q221" s="7"/>
      <c r="R221" s="3"/>
      <c r="S221" s="3"/>
      <c r="T221" s="62">
        <f t="shared" ca="1" si="23"/>
        <v>-0.625</v>
      </c>
      <c r="U221" s="61">
        <f t="shared" ca="1" si="22"/>
        <v>1</v>
      </c>
      <c r="V221" s="11" t="s">
        <v>563</v>
      </c>
      <c r="W221" s="11" t="s">
        <v>24</v>
      </c>
      <c r="X221" s="3" t="s">
        <v>510</v>
      </c>
    </row>
    <row r="222" spans="1:25" ht="30" hidden="1" customHeight="1">
      <c r="A222" s="3" t="s">
        <v>15</v>
      </c>
      <c r="B222" s="3">
        <v>11</v>
      </c>
      <c r="C222" s="11" t="s">
        <v>90</v>
      </c>
      <c r="D222" s="11" t="s">
        <v>168</v>
      </c>
      <c r="E222" s="4">
        <v>16</v>
      </c>
      <c r="F222" s="11" t="s">
        <v>169</v>
      </c>
      <c r="G222" s="17" t="s">
        <v>519</v>
      </c>
      <c r="H222" s="3" t="s">
        <v>509</v>
      </c>
      <c r="I222" s="5">
        <v>216300</v>
      </c>
      <c r="J222" s="1">
        <v>34648</v>
      </c>
      <c r="K222" s="60">
        <f t="shared" ca="1" si="18"/>
        <v>30</v>
      </c>
      <c r="L222" s="14">
        <v>5</v>
      </c>
      <c r="M222" s="14" t="s">
        <v>635</v>
      </c>
      <c r="N222" s="14">
        <f t="shared" si="19"/>
        <v>16</v>
      </c>
      <c r="O222" s="14">
        <f t="shared" si="20"/>
        <v>21</v>
      </c>
      <c r="P222" s="1">
        <f t="shared" si="21"/>
        <v>40488</v>
      </c>
      <c r="Q222" s="7"/>
      <c r="R222" s="3"/>
      <c r="S222" s="3"/>
      <c r="T222" s="62">
        <f t="shared" ca="1" si="23"/>
        <v>-0.625</v>
      </c>
      <c r="U222" s="61">
        <f t="shared" ca="1" si="22"/>
        <v>1</v>
      </c>
      <c r="V222" s="11" t="s">
        <v>563</v>
      </c>
      <c r="W222" s="11" t="s">
        <v>24</v>
      </c>
      <c r="X222" s="3"/>
    </row>
    <row r="223" spans="1:25" ht="30" hidden="1" customHeight="1">
      <c r="A223" s="3"/>
      <c r="B223" s="3">
        <v>11</v>
      </c>
      <c r="C223" s="11" t="s">
        <v>90</v>
      </c>
      <c r="D223" s="38" t="s">
        <v>541</v>
      </c>
      <c r="E223" s="4"/>
      <c r="F223" s="11" t="s">
        <v>545</v>
      </c>
      <c r="G223" s="17" t="s">
        <v>519</v>
      </c>
      <c r="H223" s="3" t="s">
        <v>507</v>
      </c>
      <c r="I223" s="5">
        <v>367200</v>
      </c>
      <c r="J223" s="1">
        <v>43113</v>
      </c>
      <c r="K223" s="60">
        <f t="shared" ca="1" si="18"/>
        <v>7</v>
      </c>
      <c r="L223" s="14">
        <v>5</v>
      </c>
      <c r="M223" s="14" t="s">
        <v>635</v>
      </c>
      <c r="N223" s="14">
        <f t="shared" si="19"/>
        <v>16</v>
      </c>
      <c r="O223" s="14">
        <f t="shared" si="20"/>
        <v>21</v>
      </c>
      <c r="P223" s="1">
        <f t="shared" si="21"/>
        <v>48953</v>
      </c>
      <c r="Q223" s="7"/>
      <c r="R223" s="3"/>
      <c r="S223" s="3"/>
      <c r="T223" s="62">
        <f t="shared" ca="1" si="23"/>
        <v>3.6875</v>
      </c>
      <c r="U223" s="61">
        <f t="shared" ca="1" si="22"/>
        <v>4</v>
      </c>
      <c r="V223" s="11" t="s">
        <v>563</v>
      </c>
      <c r="W223" s="11" t="s">
        <v>24</v>
      </c>
      <c r="X223" s="3" t="s">
        <v>522</v>
      </c>
      <c r="Y223" s="21" t="s">
        <v>593</v>
      </c>
    </row>
    <row r="224" spans="1:25" ht="30" hidden="1" customHeight="1">
      <c r="A224" s="3"/>
      <c r="B224" s="3">
        <v>11</v>
      </c>
      <c r="C224" s="11" t="s">
        <v>90</v>
      </c>
      <c r="D224" s="38" t="s">
        <v>542</v>
      </c>
      <c r="E224" s="4"/>
      <c r="F224" s="11" t="s">
        <v>546</v>
      </c>
      <c r="G224" s="17" t="s">
        <v>519</v>
      </c>
      <c r="H224" s="3" t="s">
        <v>507</v>
      </c>
      <c r="I224" s="5">
        <v>594000</v>
      </c>
      <c r="J224" s="1">
        <v>43113</v>
      </c>
      <c r="K224" s="60">
        <f t="shared" ca="1" si="18"/>
        <v>7</v>
      </c>
      <c r="L224" s="14">
        <v>5</v>
      </c>
      <c r="M224" s="14" t="s">
        <v>635</v>
      </c>
      <c r="N224" s="14">
        <f t="shared" si="19"/>
        <v>16</v>
      </c>
      <c r="O224" s="14">
        <f t="shared" si="20"/>
        <v>21</v>
      </c>
      <c r="P224" s="1">
        <f t="shared" si="21"/>
        <v>48953</v>
      </c>
      <c r="Q224" s="7"/>
      <c r="R224" s="3"/>
      <c r="S224" s="3"/>
      <c r="T224" s="62">
        <f t="shared" ca="1" si="23"/>
        <v>3.6875</v>
      </c>
      <c r="U224" s="61">
        <f t="shared" ca="1" si="22"/>
        <v>4</v>
      </c>
      <c r="V224" s="11" t="s">
        <v>563</v>
      </c>
      <c r="W224" s="11" t="s">
        <v>24</v>
      </c>
      <c r="X224" s="3" t="s">
        <v>522</v>
      </c>
      <c r="Y224" s="21" t="s">
        <v>593</v>
      </c>
    </row>
    <row r="225" spans="1:28" ht="30" hidden="1" customHeight="1">
      <c r="A225" s="3"/>
      <c r="B225" s="3">
        <v>11</v>
      </c>
      <c r="C225" s="11" t="s">
        <v>90</v>
      </c>
      <c r="D225" s="38" t="s">
        <v>543</v>
      </c>
      <c r="E225" s="4"/>
      <c r="F225" s="11" t="s">
        <v>548</v>
      </c>
      <c r="G225" s="17" t="s">
        <v>519</v>
      </c>
      <c r="H225" s="3" t="s">
        <v>509</v>
      </c>
      <c r="I225" s="5"/>
      <c r="J225" s="1">
        <v>43113</v>
      </c>
      <c r="K225" s="60">
        <f t="shared" ca="1" si="18"/>
        <v>7</v>
      </c>
      <c r="L225" s="14">
        <v>5</v>
      </c>
      <c r="M225" s="14" t="s">
        <v>635</v>
      </c>
      <c r="N225" s="14">
        <f t="shared" si="19"/>
        <v>16</v>
      </c>
      <c r="O225" s="14">
        <f t="shared" si="20"/>
        <v>21</v>
      </c>
      <c r="P225" s="1">
        <f t="shared" si="21"/>
        <v>48953</v>
      </c>
      <c r="Q225" s="7"/>
      <c r="R225" s="3"/>
      <c r="S225" s="3"/>
      <c r="T225" s="62">
        <f t="shared" ca="1" si="23"/>
        <v>3.6875</v>
      </c>
      <c r="U225" s="61">
        <f t="shared" ca="1" si="22"/>
        <v>4</v>
      </c>
      <c r="V225" s="11" t="s">
        <v>563</v>
      </c>
      <c r="W225" s="11" t="s">
        <v>24</v>
      </c>
      <c r="X225" s="3" t="s">
        <v>522</v>
      </c>
      <c r="Y225" s="21" t="s">
        <v>593</v>
      </c>
    </row>
    <row r="226" spans="1:28" ht="30" hidden="1" customHeight="1">
      <c r="A226" s="3"/>
      <c r="B226" s="3">
        <v>11</v>
      </c>
      <c r="C226" s="11" t="s">
        <v>90</v>
      </c>
      <c r="D226" s="38" t="s">
        <v>554</v>
      </c>
      <c r="E226" s="3" t="s">
        <v>549</v>
      </c>
      <c r="F226" s="11" t="s">
        <v>555</v>
      </c>
      <c r="G226" s="17" t="s">
        <v>519</v>
      </c>
      <c r="H226" s="3" t="s">
        <v>509</v>
      </c>
      <c r="I226" s="37" t="s">
        <v>549</v>
      </c>
      <c r="J226" s="1">
        <v>34618</v>
      </c>
      <c r="K226" s="60">
        <f t="shared" ca="1" si="18"/>
        <v>30</v>
      </c>
      <c r="L226" s="14">
        <v>5</v>
      </c>
      <c r="M226" s="14" t="s">
        <v>635</v>
      </c>
      <c r="N226" s="14">
        <f t="shared" si="19"/>
        <v>16</v>
      </c>
      <c r="O226" s="14">
        <f t="shared" si="20"/>
        <v>21</v>
      </c>
      <c r="P226" s="1">
        <f t="shared" si="21"/>
        <v>40458</v>
      </c>
      <c r="Q226" s="7"/>
      <c r="R226" s="3"/>
      <c r="S226" s="3"/>
      <c r="T226" s="62">
        <f t="shared" ca="1" si="23"/>
        <v>-0.625</v>
      </c>
      <c r="U226" s="61">
        <f t="shared" ca="1" si="22"/>
        <v>1</v>
      </c>
      <c r="V226" s="11" t="s">
        <v>563</v>
      </c>
      <c r="W226" s="11" t="s">
        <v>24</v>
      </c>
      <c r="X226" s="3"/>
    </row>
    <row r="227" spans="1:28" ht="30" hidden="1" customHeight="1">
      <c r="A227" s="3"/>
      <c r="B227" s="3">
        <v>11</v>
      </c>
      <c r="C227" s="11" t="s">
        <v>90</v>
      </c>
      <c r="D227" s="38" t="s">
        <v>557</v>
      </c>
      <c r="E227" s="3" t="s">
        <v>549</v>
      </c>
      <c r="F227" s="11" t="s">
        <v>556</v>
      </c>
      <c r="G227" s="17" t="s">
        <v>519</v>
      </c>
      <c r="H227" s="3" t="s">
        <v>509</v>
      </c>
      <c r="I227" s="37" t="s">
        <v>549</v>
      </c>
      <c r="J227" s="1">
        <v>34618</v>
      </c>
      <c r="K227" s="60">
        <f t="shared" ca="1" si="18"/>
        <v>30</v>
      </c>
      <c r="L227" s="14">
        <v>5</v>
      </c>
      <c r="M227" s="14" t="s">
        <v>635</v>
      </c>
      <c r="N227" s="14">
        <f t="shared" si="19"/>
        <v>16</v>
      </c>
      <c r="O227" s="14">
        <f t="shared" si="20"/>
        <v>21</v>
      </c>
      <c r="P227" s="1">
        <f t="shared" si="21"/>
        <v>40458</v>
      </c>
      <c r="Q227" s="7"/>
      <c r="R227" s="3"/>
      <c r="S227" s="3"/>
      <c r="T227" s="62">
        <f t="shared" ca="1" si="23"/>
        <v>-0.625</v>
      </c>
      <c r="U227" s="61">
        <f t="shared" ca="1" si="22"/>
        <v>1</v>
      </c>
      <c r="V227" s="11" t="s">
        <v>563</v>
      </c>
      <c r="W227" s="11" t="s">
        <v>24</v>
      </c>
      <c r="X227" s="3"/>
    </row>
    <row r="228" spans="1:28" ht="30" hidden="1" customHeight="1">
      <c r="A228" s="3"/>
      <c r="B228" s="3">
        <v>11</v>
      </c>
      <c r="C228" s="11" t="s">
        <v>90</v>
      </c>
      <c r="D228" s="38" t="s">
        <v>544</v>
      </c>
      <c r="E228" s="4"/>
      <c r="F228" s="11" t="s">
        <v>547</v>
      </c>
      <c r="G228" s="17" t="s">
        <v>519</v>
      </c>
      <c r="H228" s="3" t="s">
        <v>509</v>
      </c>
      <c r="I228" s="5">
        <v>80892</v>
      </c>
      <c r="J228" s="1">
        <v>43113</v>
      </c>
      <c r="K228" s="60">
        <f t="shared" ca="1" si="18"/>
        <v>7</v>
      </c>
      <c r="L228" s="14">
        <v>5</v>
      </c>
      <c r="M228" s="14" t="s">
        <v>635</v>
      </c>
      <c r="N228" s="14">
        <f t="shared" si="19"/>
        <v>16</v>
      </c>
      <c r="O228" s="14">
        <f t="shared" si="20"/>
        <v>21</v>
      </c>
      <c r="P228" s="1">
        <f t="shared" si="21"/>
        <v>48953</v>
      </c>
      <c r="Q228" s="7"/>
      <c r="R228" s="3"/>
      <c r="S228" s="3"/>
      <c r="T228" s="62">
        <f t="shared" ca="1" si="23"/>
        <v>3.6875</v>
      </c>
      <c r="U228" s="61">
        <f t="shared" ca="1" si="22"/>
        <v>4</v>
      </c>
      <c r="V228" s="11" t="s">
        <v>563</v>
      </c>
      <c r="W228" s="11" t="s">
        <v>24</v>
      </c>
      <c r="X228" s="3" t="s">
        <v>522</v>
      </c>
      <c r="Y228" s="21" t="s">
        <v>593</v>
      </c>
    </row>
    <row r="229" spans="1:28" ht="30" hidden="1" customHeight="1">
      <c r="A229" s="3"/>
      <c r="B229" s="3">
        <v>11</v>
      </c>
      <c r="C229" s="11" t="s">
        <v>90</v>
      </c>
      <c r="D229" s="38" t="s">
        <v>558</v>
      </c>
      <c r="E229" s="3" t="s">
        <v>549</v>
      </c>
      <c r="F229" s="11" t="s">
        <v>659</v>
      </c>
      <c r="G229" s="17" t="s">
        <v>519</v>
      </c>
      <c r="H229" s="3" t="s">
        <v>509</v>
      </c>
      <c r="I229" s="19">
        <v>38850</v>
      </c>
      <c r="J229" s="1">
        <v>35879</v>
      </c>
      <c r="K229" s="60">
        <f t="shared" ca="1" si="18"/>
        <v>27</v>
      </c>
      <c r="L229" s="14">
        <v>5</v>
      </c>
      <c r="M229" s="14" t="s">
        <v>635</v>
      </c>
      <c r="N229" s="14">
        <f t="shared" si="19"/>
        <v>16</v>
      </c>
      <c r="O229" s="14">
        <f t="shared" si="20"/>
        <v>21</v>
      </c>
      <c r="P229" s="1">
        <f t="shared" si="21"/>
        <v>41719</v>
      </c>
      <c r="Q229" s="7"/>
      <c r="R229" s="3"/>
      <c r="S229" s="3"/>
      <c r="T229" s="62">
        <f t="shared" ca="1" si="23"/>
        <v>-6.25E-2</v>
      </c>
      <c r="U229" s="61">
        <f t="shared" ca="1" si="22"/>
        <v>1</v>
      </c>
      <c r="V229" s="11" t="s">
        <v>563</v>
      </c>
      <c r="W229" s="11" t="s">
        <v>24</v>
      </c>
      <c r="X229" s="3"/>
    </row>
    <row r="230" spans="1:28" ht="30" hidden="1" customHeight="1">
      <c r="A230" s="4"/>
      <c r="B230" s="3">
        <v>19</v>
      </c>
      <c r="C230" s="11" t="s">
        <v>170</v>
      </c>
      <c r="D230" s="11" t="s">
        <v>171</v>
      </c>
      <c r="E230" s="4">
        <v>11</v>
      </c>
      <c r="F230" s="11" t="s">
        <v>172</v>
      </c>
      <c r="G230" s="17" t="s">
        <v>518</v>
      </c>
      <c r="H230" s="3" t="s">
        <v>506</v>
      </c>
      <c r="I230" s="5">
        <v>89404</v>
      </c>
      <c r="J230" s="1">
        <v>34690</v>
      </c>
      <c r="K230" s="60">
        <f t="shared" ca="1" si="18"/>
        <v>30</v>
      </c>
      <c r="L230" s="14">
        <v>7</v>
      </c>
      <c r="M230" s="14" t="s">
        <v>634</v>
      </c>
      <c r="N230" s="14">
        <f t="shared" si="19"/>
        <v>14</v>
      </c>
      <c r="O230" s="14">
        <f t="shared" si="20"/>
        <v>19</v>
      </c>
      <c r="P230" s="1">
        <f t="shared" si="21"/>
        <v>41625</v>
      </c>
      <c r="Q230" s="1"/>
      <c r="R230" s="3"/>
      <c r="S230" s="3"/>
      <c r="T230" s="62">
        <f t="shared" ca="1" si="23"/>
        <v>-1.4285714285714279</v>
      </c>
      <c r="U230" s="61">
        <f t="shared" ca="1" si="22"/>
        <v>1</v>
      </c>
      <c r="V230" s="11" t="s">
        <v>563</v>
      </c>
      <c r="W230" s="11" t="s">
        <v>86</v>
      </c>
      <c r="X230" s="3"/>
    </row>
    <row r="231" spans="1:28" ht="30" hidden="1" customHeight="1">
      <c r="A231" s="4"/>
      <c r="B231" s="3">
        <v>21</v>
      </c>
      <c r="C231" s="11" t="s">
        <v>173</v>
      </c>
      <c r="D231" s="11" t="s">
        <v>174</v>
      </c>
      <c r="E231" s="4">
        <v>1</v>
      </c>
      <c r="F231" s="11" t="s">
        <v>175</v>
      </c>
      <c r="G231" s="17" t="s">
        <v>518</v>
      </c>
      <c r="H231" s="3" t="s">
        <v>506</v>
      </c>
      <c r="I231" s="5">
        <v>80752</v>
      </c>
      <c r="J231" s="1">
        <v>34639</v>
      </c>
      <c r="K231" s="60">
        <f t="shared" ca="1" si="18"/>
        <v>30</v>
      </c>
      <c r="L231" s="14">
        <v>8</v>
      </c>
      <c r="M231" s="14" t="s">
        <v>637</v>
      </c>
      <c r="N231" s="14">
        <f t="shared" si="19"/>
        <v>16.8</v>
      </c>
      <c r="O231" s="14">
        <f t="shared" si="20"/>
        <v>22</v>
      </c>
      <c r="P231" s="1">
        <f t="shared" si="21"/>
        <v>42669</v>
      </c>
      <c r="Q231" s="1"/>
      <c r="R231" s="3"/>
      <c r="S231" s="3"/>
      <c r="T231" s="62">
        <f t="shared" ca="1" si="23"/>
        <v>-0.35714285714285765</v>
      </c>
      <c r="U231" s="61">
        <f t="shared" ca="1" si="22"/>
        <v>1</v>
      </c>
      <c r="V231" s="11" t="s">
        <v>563</v>
      </c>
      <c r="W231" s="11" t="s">
        <v>33</v>
      </c>
      <c r="X231" s="3"/>
    </row>
    <row r="232" spans="1:28" ht="30" hidden="1" customHeight="1">
      <c r="A232" s="4"/>
      <c r="B232" s="3">
        <v>21</v>
      </c>
      <c r="C232" s="11" t="s">
        <v>173</v>
      </c>
      <c r="D232" s="11" t="s">
        <v>174</v>
      </c>
      <c r="E232" s="4">
        <v>4</v>
      </c>
      <c r="F232" s="11" t="s">
        <v>176</v>
      </c>
      <c r="G232" s="17" t="s">
        <v>518</v>
      </c>
      <c r="H232" s="3" t="s">
        <v>506</v>
      </c>
      <c r="I232" s="5">
        <v>157590</v>
      </c>
      <c r="J232" s="1">
        <v>34639</v>
      </c>
      <c r="K232" s="60">
        <f t="shared" ca="1" si="18"/>
        <v>30</v>
      </c>
      <c r="L232" s="14">
        <v>8</v>
      </c>
      <c r="M232" s="14" t="s">
        <v>637</v>
      </c>
      <c r="N232" s="14">
        <f t="shared" si="19"/>
        <v>16.8</v>
      </c>
      <c r="O232" s="14">
        <f t="shared" si="20"/>
        <v>22</v>
      </c>
      <c r="P232" s="1">
        <f t="shared" si="21"/>
        <v>42669</v>
      </c>
      <c r="Q232" s="1"/>
      <c r="R232" s="9"/>
      <c r="S232" s="9"/>
      <c r="T232" s="62">
        <f t="shared" ca="1" si="23"/>
        <v>-0.35714285714285765</v>
      </c>
      <c r="U232" s="61">
        <f t="shared" ca="1" si="22"/>
        <v>1</v>
      </c>
      <c r="V232" s="11" t="s">
        <v>563</v>
      </c>
      <c r="W232" s="11" t="s">
        <v>33</v>
      </c>
      <c r="X232" s="3"/>
    </row>
    <row r="233" spans="1:28" ht="30" hidden="1" customHeight="1">
      <c r="A233" s="4"/>
      <c r="B233" s="3">
        <v>21</v>
      </c>
      <c r="C233" s="11" t="s">
        <v>173</v>
      </c>
      <c r="D233" s="11" t="s">
        <v>174</v>
      </c>
      <c r="E233" s="4">
        <v>19</v>
      </c>
      <c r="F233" s="11" t="s">
        <v>177</v>
      </c>
      <c r="G233" s="17" t="s">
        <v>518</v>
      </c>
      <c r="H233" s="3" t="s">
        <v>506</v>
      </c>
      <c r="I233" s="5">
        <v>173250</v>
      </c>
      <c r="J233" s="1">
        <v>37678</v>
      </c>
      <c r="K233" s="60">
        <f t="shared" ca="1" si="18"/>
        <v>22</v>
      </c>
      <c r="L233" s="14">
        <v>5</v>
      </c>
      <c r="M233" s="14" t="s">
        <v>637</v>
      </c>
      <c r="N233" s="14">
        <f t="shared" si="19"/>
        <v>10.5</v>
      </c>
      <c r="O233" s="14">
        <f t="shared" si="20"/>
        <v>14</v>
      </c>
      <c r="P233" s="1">
        <f t="shared" si="21"/>
        <v>42788</v>
      </c>
      <c r="Q233" s="1"/>
      <c r="R233" s="3"/>
      <c r="S233" s="3"/>
      <c r="T233" s="62">
        <f t="shared" ca="1" si="23"/>
        <v>-1.2857142857142856</v>
      </c>
      <c r="U233" s="61">
        <f t="shared" ca="1" si="22"/>
        <v>1</v>
      </c>
      <c r="V233" s="11" t="s">
        <v>563</v>
      </c>
      <c r="W233" s="11" t="s">
        <v>33</v>
      </c>
      <c r="X233" s="3"/>
    </row>
    <row r="234" spans="1:28" ht="30" hidden="1" customHeight="1">
      <c r="A234" s="4"/>
      <c r="B234" s="3">
        <v>21</v>
      </c>
      <c r="C234" s="11" t="s">
        <v>173</v>
      </c>
      <c r="D234" s="11" t="s">
        <v>180</v>
      </c>
      <c r="E234" s="4">
        <v>4</v>
      </c>
      <c r="F234" s="11" t="s">
        <v>181</v>
      </c>
      <c r="G234" s="17" t="s">
        <v>518</v>
      </c>
      <c r="H234" s="3" t="s">
        <v>506</v>
      </c>
      <c r="I234" s="5">
        <v>74160</v>
      </c>
      <c r="J234" s="1">
        <v>34730</v>
      </c>
      <c r="K234" s="60">
        <f t="shared" ca="1" si="18"/>
        <v>30</v>
      </c>
      <c r="L234" s="14">
        <v>5</v>
      </c>
      <c r="M234" s="14" t="s">
        <v>637</v>
      </c>
      <c r="N234" s="14">
        <f t="shared" si="19"/>
        <v>10.5</v>
      </c>
      <c r="O234" s="14">
        <f t="shared" si="20"/>
        <v>14</v>
      </c>
      <c r="P234" s="1">
        <f t="shared" si="21"/>
        <v>39840</v>
      </c>
      <c r="Q234" s="1"/>
      <c r="R234" s="3"/>
      <c r="S234" s="3"/>
      <c r="T234" s="62">
        <f t="shared" ca="1" si="23"/>
        <v>-3.5714285714285712</v>
      </c>
      <c r="U234" s="61">
        <f t="shared" ca="1" si="22"/>
        <v>1</v>
      </c>
      <c r="V234" s="11" t="s">
        <v>563</v>
      </c>
      <c r="W234" s="16" t="s">
        <v>182</v>
      </c>
      <c r="X234" s="3"/>
    </row>
    <row r="235" spans="1:28" ht="30" hidden="1" customHeight="1">
      <c r="A235" s="4"/>
      <c r="B235" s="3">
        <v>21</v>
      </c>
      <c r="C235" s="11" t="s">
        <v>173</v>
      </c>
      <c r="D235" s="11" t="s">
        <v>180</v>
      </c>
      <c r="E235" s="4">
        <v>2</v>
      </c>
      <c r="F235" s="11" t="s">
        <v>183</v>
      </c>
      <c r="G235" s="17" t="s">
        <v>518</v>
      </c>
      <c r="H235" s="3" t="s">
        <v>506</v>
      </c>
      <c r="I235" s="5">
        <v>187975</v>
      </c>
      <c r="J235" s="1">
        <v>34639</v>
      </c>
      <c r="K235" s="60">
        <f t="shared" ca="1" si="18"/>
        <v>30</v>
      </c>
      <c r="L235" s="14">
        <v>5</v>
      </c>
      <c r="M235" s="14" t="s">
        <v>637</v>
      </c>
      <c r="N235" s="14">
        <f t="shared" si="19"/>
        <v>10.5</v>
      </c>
      <c r="O235" s="14">
        <f t="shared" si="20"/>
        <v>14</v>
      </c>
      <c r="P235" s="1">
        <f t="shared" si="21"/>
        <v>39749</v>
      </c>
      <c r="Q235" s="1"/>
      <c r="R235" s="3"/>
      <c r="S235" s="3"/>
      <c r="T235" s="62">
        <f t="shared" ca="1" si="23"/>
        <v>-3.5714285714285712</v>
      </c>
      <c r="U235" s="61">
        <f t="shared" ca="1" si="22"/>
        <v>1</v>
      </c>
      <c r="V235" s="11" t="s">
        <v>563</v>
      </c>
      <c r="W235" s="16" t="s">
        <v>33</v>
      </c>
      <c r="X235" s="3"/>
    </row>
    <row r="236" spans="1:28" ht="30" hidden="1" customHeight="1">
      <c r="A236" s="4"/>
      <c r="B236" s="3">
        <v>21</v>
      </c>
      <c r="C236" s="11" t="s">
        <v>173</v>
      </c>
      <c r="D236" s="11" t="s">
        <v>184</v>
      </c>
      <c r="E236" s="4">
        <v>2</v>
      </c>
      <c r="F236" s="11" t="s">
        <v>185</v>
      </c>
      <c r="G236" s="17" t="s">
        <v>518</v>
      </c>
      <c r="H236" s="3" t="s">
        <v>506</v>
      </c>
      <c r="I236" s="5">
        <v>81885</v>
      </c>
      <c r="J236" s="1">
        <v>34639</v>
      </c>
      <c r="K236" s="60">
        <f t="shared" ca="1" si="18"/>
        <v>30</v>
      </c>
      <c r="L236" s="14">
        <v>6</v>
      </c>
      <c r="M236" s="14" t="s">
        <v>637</v>
      </c>
      <c r="N236" s="14">
        <f t="shared" si="19"/>
        <v>12.600000000000001</v>
      </c>
      <c r="O236" s="14">
        <f t="shared" si="20"/>
        <v>17</v>
      </c>
      <c r="P236" s="1">
        <f t="shared" si="21"/>
        <v>40844</v>
      </c>
      <c r="Q236" s="1"/>
      <c r="R236" s="3"/>
      <c r="S236" s="3"/>
      <c r="T236" s="62">
        <f t="shared" ca="1" si="23"/>
        <v>-2.1428571428571423</v>
      </c>
      <c r="U236" s="61">
        <f t="shared" ca="1" si="22"/>
        <v>1</v>
      </c>
      <c r="V236" s="11" t="s">
        <v>563</v>
      </c>
      <c r="W236" s="11" t="s">
        <v>186</v>
      </c>
      <c r="X236" s="3"/>
    </row>
    <row r="237" spans="1:28" s="10" customFormat="1" ht="30" customHeight="1">
      <c r="A237" s="4"/>
      <c r="B237" s="3">
        <v>21</v>
      </c>
      <c r="C237" s="11" t="s">
        <v>173</v>
      </c>
      <c r="D237" s="11" t="s">
        <v>187</v>
      </c>
      <c r="E237" s="4">
        <v>2</v>
      </c>
      <c r="F237" s="11" t="s">
        <v>188</v>
      </c>
      <c r="G237" s="17" t="s">
        <v>518</v>
      </c>
      <c r="H237" s="3" t="s">
        <v>506</v>
      </c>
      <c r="I237" s="5">
        <v>113300</v>
      </c>
      <c r="J237" s="1">
        <v>34690</v>
      </c>
      <c r="K237" s="60">
        <f t="shared" ca="1" si="18"/>
        <v>30</v>
      </c>
      <c r="L237" s="14">
        <v>15</v>
      </c>
      <c r="M237" s="14" t="s">
        <v>636</v>
      </c>
      <c r="N237" s="14">
        <f t="shared" si="19"/>
        <v>24</v>
      </c>
      <c r="O237" s="14">
        <f t="shared" si="20"/>
        <v>32</v>
      </c>
      <c r="P237" s="1">
        <f t="shared" si="21"/>
        <v>46370</v>
      </c>
      <c r="Q237" s="1"/>
      <c r="R237" s="3"/>
      <c r="S237" s="3"/>
      <c r="T237" s="62">
        <f t="shared" ca="1" si="23"/>
        <v>1.25</v>
      </c>
      <c r="U237" s="61">
        <f t="shared" ca="1" si="22"/>
        <v>2</v>
      </c>
      <c r="V237" s="11" t="s">
        <v>563</v>
      </c>
      <c r="W237" s="11" t="s">
        <v>86</v>
      </c>
      <c r="X237" s="3"/>
      <c r="Y237" s="20"/>
      <c r="AB237"/>
    </row>
    <row r="238" spans="1:28" s="10" customFormat="1" ht="30" customHeight="1">
      <c r="A238" s="4"/>
      <c r="B238" s="3">
        <v>21</v>
      </c>
      <c r="C238" s="11" t="s">
        <v>173</v>
      </c>
      <c r="D238" s="11" t="s">
        <v>187</v>
      </c>
      <c r="E238" s="4">
        <v>3</v>
      </c>
      <c r="F238" s="11" t="s">
        <v>189</v>
      </c>
      <c r="G238" s="17" t="s">
        <v>518</v>
      </c>
      <c r="H238" s="3" t="s">
        <v>506</v>
      </c>
      <c r="I238" s="5">
        <v>294580</v>
      </c>
      <c r="J238" s="1">
        <v>34690</v>
      </c>
      <c r="K238" s="60">
        <f t="shared" ca="1" si="18"/>
        <v>30</v>
      </c>
      <c r="L238" s="14">
        <v>15</v>
      </c>
      <c r="M238" s="14" t="s">
        <v>636</v>
      </c>
      <c r="N238" s="14">
        <f t="shared" si="19"/>
        <v>24</v>
      </c>
      <c r="O238" s="14">
        <f t="shared" si="20"/>
        <v>32</v>
      </c>
      <c r="P238" s="1">
        <f t="shared" si="21"/>
        <v>46370</v>
      </c>
      <c r="Q238" s="1"/>
      <c r="R238" s="3"/>
      <c r="S238" s="3"/>
      <c r="T238" s="62">
        <f t="shared" ca="1" si="23"/>
        <v>1.25</v>
      </c>
      <c r="U238" s="61">
        <f t="shared" ca="1" si="22"/>
        <v>2</v>
      </c>
      <c r="V238" s="11" t="s">
        <v>563</v>
      </c>
      <c r="W238" s="11" t="s">
        <v>86</v>
      </c>
      <c r="X238" s="3"/>
      <c r="Y238" s="20"/>
      <c r="AB238"/>
    </row>
    <row r="239" spans="1:28" ht="30" customHeight="1">
      <c r="A239" s="4"/>
      <c r="B239" s="3">
        <v>22</v>
      </c>
      <c r="C239" s="11" t="s">
        <v>190</v>
      </c>
      <c r="D239" s="11" t="s">
        <v>191</v>
      </c>
      <c r="E239" s="4">
        <v>44</v>
      </c>
      <c r="F239" s="11" t="s">
        <v>192</v>
      </c>
      <c r="G239" s="17" t="s">
        <v>518</v>
      </c>
      <c r="H239" s="3" t="s">
        <v>506</v>
      </c>
      <c r="I239" s="12">
        <v>219456</v>
      </c>
      <c r="J239" s="1">
        <v>42423</v>
      </c>
      <c r="K239" s="60">
        <f t="shared" ca="1" si="18"/>
        <v>9</v>
      </c>
      <c r="L239" s="14">
        <v>5</v>
      </c>
      <c r="M239" s="14" t="s">
        <v>636</v>
      </c>
      <c r="N239" s="14">
        <f t="shared" si="19"/>
        <v>8</v>
      </c>
      <c r="O239" s="14">
        <f t="shared" si="20"/>
        <v>11</v>
      </c>
      <c r="P239" s="1">
        <f t="shared" si="21"/>
        <v>46438</v>
      </c>
      <c r="Q239" s="1"/>
      <c r="R239" s="3"/>
      <c r="S239" s="3"/>
      <c r="T239" s="62">
        <f t="shared" ca="1" si="23"/>
        <v>1.625</v>
      </c>
      <c r="U239" s="61">
        <f t="shared" ca="1" si="22"/>
        <v>2</v>
      </c>
      <c r="V239" s="11" t="s">
        <v>563</v>
      </c>
      <c r="W239" s="16" t="s">
        <v>193</v>
      </c>
      <c r="X239" s="3"/>
    </row>
    <row r="240" spans="1:28" ht="30" customHeight="1">
      <c r="A240" s="4"/>
      <c r="B240" s="3">
        <v>22</v>
      </c>
      <c r="C240" s="11" t="s">
        <v>190</v>
      </c>
      <c r="D240" s="11" t="s">
        <v>191</v>
      </c>
      <c r="E240" s="4">
        <v>45</v>
      </c>
      <c r="F240" s="11" t="s">
        <v>194</v>
      </c>
      <c r="G240" s="17" t="s">
        <v>518</v>
      </c>
      <c r="H240" s="3" t="s">
        <v>506</v>
      </c>
      <c r="I240" s="5">
        <v>181440</v>
      </c>
      <c r="J240" s="1">
        <v>42277</v>
      </c>
      <c r="K240" s="60">
        <f t="shared" ca="1" si="18"/>
        <v>9</v>
      </c>
      <c r="L240" s="14">
        <v>5</v>
      </c>
      <c r="M240" s="14" t="s">
        <v>636</v>
      </c>
      <c r="N240" s="14">
        <f t="shared" si="19"/>
        <v>8</v>
      </c>
      <c r="O240" s="14">
        <f t="shared" si="20"/>
        <v>11</v>
      </c>
      <c r="P240" s="1">
        <f t="shared" si="21"/>
        <v>46292</v>
      </c>
      <c r="Q240" s="1" t="s">
        <v>195</v>
      </c>
      <c r="R240" s="3" t="s">
        <v>195</v>
      </c>
      <c r="S240" s="3"/>
      <c r="T240" s="62">
        <f t="shared" ca="1" si="23"/>
        <v>1.625</v>
      </c>
      <c r="U240" s="61">
        <f t="shared" ca="1" si="22"/>
        <v>2</v>
      </c>
      <c r="V240" s="11" t="s">
        <v>563</v>
      </c>
      <c r="W240" s="16" t="s">
        <v>193</v>
      </c>
      <c r="X240" s="3"/>
    </row>
    <row r="241" spans="1:28" ht="30" customHeight="1">
      <c r="A241" s="4"/>
      <c r="B241" s="3">
        <v>22</v>
      </c>
      <c r="C241" s="11" t="s">
        <v>190</v>
      </c>
      <c r="D241" s="11" t="s">
        <v>191</v>
      </c>
      <c r="E241" s="4">
        <v>38</v>
      </c>
      <c r="F241" s="11" t="s">
        <v>196</v>
      </c>
      <c r="G241" s="17" t="s">
        <v>518</v>
      </c>
      <c r="H241" s="3" t="s">
        <v>506</v>
      </c>
      <c r="I241" s="5">
        <v>150570</v>
      </c>
      <c r="J241" s="1">
        <v>38258</v>
      </c>
      <c r="K241" s="60">
        <f t="shared" ca="1" si="18"/>
        <v>20</v>
      </c>
      <c r="L241" s="14">
        <v>5</v>
      </c>
      <c r="M241" s="14" t="s">
        <v>636</v>
      </c>
      <c r="N241" s="14">
        <f t="shared" si="19"/>
        <v>8</v>
      </c>
      <c r="O241" s="14">
        <f t="shared" si="20"/>
        <v>11</v>
      </c>
      <c r="P241" s="1">
        <f t="shared" si="21"/>
        <v>42273</v>
      </c>
      <c r="Q241" s="1"/>
      <c r="R241" s="3"/>
      <c r="S241" s="3"/>
      <c r="T241" s="62">
        <f t="shared" ca="1" si="23"/>
        <v>-2.5</v>
      </c>
      <c r="U241" s="61">
        <f t="shared" ca="1" si="22"/>
        <v>1</v>
      </c>
      <c r="V241" s="11" t="s">
        <v>563</v>
      </c>
      <c r="W241" s="11" t="s">
        <v>197</v>
      </c>
      <c r="X241" s="3"/>
    </row>
    <row r="242" spans="1:28" ht="30" customHeight="1">
      <c r="A242" s="4"/>
      <c r="B242" s="3">
        <v>22</v>
      </c>
      <c r="C242" s="11" t="s">
        <v>190</v>
      </c>
      <c r="D242" s="11" t="s">
        <v>191</v>
      </c>
      <c r="E242" s="4">
        <v>4</v>
      </c>
      <c r="F242" s="11" t="s">
        <v>198</v>
      </c>
      <c r="G242" s="17" t="s">
        <v>518</v>
      </c>
      <c r="H242" s="3" t="s">
        <v>506</v>
      </c>
      <c r="I242" s="5">
        <v>154500</v>
      </c>
      <c r="J242" s="1">
        <v>34690</v>
      </c>
      <c r="K242" s="60">
        <f t="shared" ca="1" si="18"/>
        <v>30</v>
      </c>
      <c r="L242" s="14">
        <v>5</v>
      </c>
      <c r="M242" s="14" t="s">
        <v>636</v>
      </c>
      <c r="N242" s="14">
        <f t="shared" si="19"/>
        <v>8</v>
      </c>
      <c r="O242" s="14">
        <f t="shared" si="20"/>
        <v>11</v>
      </c>
      <c r="P242" s="1">
        <f t="shared" si="21"/>
        <v>38705</v>
      </c>
      <c r="Q242" s="1"/>
      <c r="R242" s="3"/>
      <c r="S242" s="3"/>
      <c r="T242" s="62">
        <f t="shared" ca="1" si="23"/>
        <v>-6.25</v>
      </c>
      <c r="U242" s="61">
        <f t="shared" ca="1" si="22"/>
        <v>1</v>
      </c>
      <c r="V242" s="11" t="s">
        <v>563</v>
      </c>
      <c r="W242" s="11" t="s">
        <v>86</v>
      </c>
      <c r="X242" s="3"/>
    </row>
    <row r="243" spans="1:28" ht="30" customHeight="1">
      <c r="A243" s="4"/>
      <c r="B243" s="3">
        <v>22</v>
      </c>
      <c r="C243" s="11" t="s">
        <v>190</v>
      </c>
      <c r="D243" s="11" t="s">
        <v>191</v>
      </c>
      <c r="E243" s="4">
        <v>27</v>
      </c>
      <c r="F243" s="11" t="s">
        <v>199</v>
      </c>
      <c r="G243" s="17" t="s">
        <v>518</v>
      </c>
      <c r="H243" s="3" t="s">
        <v>506</v>
      </c>
      <c r="I243" s="5">
        <v>67200</v>
      </c>
      <c r="J243" s="1">
        <v>36354</v>
      </c>
      <c r="K243" s="60">
        <f t="shared" ca="1" si="18"/>
        <v>26</v>
      </c>
      <c r="L243" s="14">
        <v>5</v>
      </c>
      <c r="M243" s="14" t="s">
        <v>636</v>
      </c>
      <c r="N243" s="14">
        <f t="shared" si="19"/>
        <v>8</v>
      </c>
      <c r="O243" s="14">
        <f t="shared" si="20"/>
        <v>11</v>
      </c>
      <c r="P243" s="1">
        <f t="shared" si="21"/>
        <v>40369</v>
      </c>
      <c r="Q243" s="1"/>
      <c r="R243" s="3" t="s">
        <v>195</v>
      </c>
      <c r="S243" s="3"/>
      <c r="T243" s="62">
        <f t="shared" ca="1" si="23"/>
        <v>-4.75</v>
      </c>
      <c r="U243" s="61">
        <f t="shared" ca="1" si="22"/>
        <v>1</v>
      </c>
      <c r="V243" s="11" t="s">
        <v>563</v>
      </c>
      <c r="W243" s="11" t="s">
        <v>200</v>
      </c>
      <c r="X243" s="3"/>
    </row>
    <row r="244" spans="1:28" ht="30" customHeight="1">
      <c r="A244" s="4"/>
      <c r="B244" s="3">
        <v>22</v>
      </c>
      <c r="C244" s="11" t="s">
        <v>190</v>
      </c>
      <c r="D244" s="11" t="s">
        <v>191</v>
      </c>
      <c r="E244" s="4">
        <v>32</v>
      </c>
      <c r="F244" s="11" t="s">
        <v>201</v>
      </c>
      <c r="G244" s="17" t="s">
        <v>518</v>
      </c>
      <c r="H244" s="3" t="s">
        <v>506</v>
      </c>
      <c r="I244" s="5">
        <v>63000</v>
      </c>
      <c r="J244" s="1">
        <v>37146</v>
      </c>
      <c r="K244" s="60">
        <f t="shared" ca="1" si="18"/>
        <v>23</v>
      </c>
      <c r="L244" s="14">
        <v>5</v>
      </c>
      <c r="M244" s="14" t="s">
        <v>636</v>
      </c>
      <c r="N244" s="14">
        <f t="shared" si="19"/>
        <v>8</v>
      </c>
      <c r="O244" s="14">
        <f t="shared" si="20"/>
        <v>11</v>
      </c>
      <c r="P244" s="1">
        <f t="shared" si="21"/>
        <v>41161</v>
      </c>
      <c r="Q244" s="1"/>
      <c r="R244" s="3"/>
      <c r="S244" s="3"/>
      <c r="T244" s="62">
        <f t="shared" ca="1" si="23"/>
        <v>-3.625</v>
      </c>
      <c r="U244" s="61">
        <f t="shared" ca="1" si="22"/>
        <v>1</v>
      </c>
      <c r="V244" s="11" t="s">
        <v>563</v>
      </c>
      <c r="W244" s="11" t="s">
        <v>202</v>
      </c>
      <c r="X244" s="3"/>
    </row>
    <row r="245" spans="1:28" ht="30" customHeight="1">
      <c r="A245" s="4"/>
      <c r="B245" s="3">
        <v>22</v>
      </c>
      <c r="C245" s="11" t="s">
        <v>190</v>
      </c>
      <c r="D245" s="11" t="s">
        <v>191</v>
      </c>
      <c r="E245" s="4">
        <v>26</v>
      </c>
      <c r="F245" s="11" t="s">
        <v>203</v>
      </c>
      <c r="G245" s="17" t="s">
        <v>518</v>
      </c>
      <c r="H245" s="3" t="s">
        <v>506</v>
      </c>
      <c r="I245" s="5">
        <v>58800</v>
      </c>
      <c r="J245" s="1">
        <v>36354</v>
      </c>
      <c r="K245" s="60">
        <f t="shared" ca="1" si="18"/>
        <v>26</v>
      </c>
      <c r="L245" s="14">
        <v>5</v>
      </c>
      <c r="M245" s="14" t="s">
        <v>636</v>
      </c>
      <c r="N245" s="14">
        <f t="shared" si="19"/>
        <v>8</v>
      </c>
      <c r="O245" s="14">
        <f t="shared" si="20"/>
        <v>11</v>
      </c>
      <c r="P245" s="1">
        <f t="shared" si="21"/>
        <v>40369</v>
      </c>
      <c r="Q245" s="1"/>
      <c r="R245" s="3"/>
      <c r="S245" s="3"/>
      <c r="T245" s="62">
        <f t="shared" ca="1" si="23"/>
        <v>-4.75</v>
      </c>
      <c r="U245" s="61">
        <f t="shared" ca="1" si="22"/>
        <v>1</v>
      </c>
      <c r="V245" s="11" t="s">
        <v>563</v>
      </c>
      <c r="W245" s="11" t="s">
        <v>204</v>
      </c>
      <c r="X245" s="3"/>
    </row>
    <row r="246" spans="1:28" ht="30" hidden="1" customHeight="1">
      <c r="A246" s="3" t="s">
        <v>15</v>
      </c>
      <c r="B246" s="3">
        <v>25</v>
      </c>
      <c r="C246" s="11" t="s">
        <v>205</v>
      </c>
      <c r="D246" s="11" t="s">
        <v>205</v>
      </c>
      <c r="E246" s="4">
        <v>8</v>
      </c>
      <c r="F246" s="11" t="s">
        <v>206</v>
      </c>
      <c r="G246" s="17" t="s">
        <v>519</v>
      </c>
      <c r="H246" s="3" t="s">
        <v>507</v>
      </c>
      <c r="I246" s="5">
        <v>490350</v>
      </c>
      <c r="J246" s="1">
        <v>41122</v>
      </c>
      <c r="K246" s="60">
        <f t="shared" ca="1" si="18"/>
        <v>13</v>
      </c>
      <c r="L246" s="14">
        <v>8</v>
      </c>
      <c r="M246" s="14" t="s">
        <v>635</v>
      </c>
      <c r="N246" s="14">
        <f t="shared" si="19"/>
        <v>25.6</v>
      </c>
      <c r="O246" s="14">
        <f t="shared" si="20"/>
        <v>34</v>
      </c>
      <c r="P246" s="1">
        <f t="shared" si="21"/>
        <v>50466</v>
      </c>
      <c r="Q246" s="7"/>
      <c r="R246" s="3"/>
      <c r="S246" s="3"/>
      <c r="T246" s="62">
        <f t="shared" ca="1" si="23"/>
        <v>3.4765625</v>
      </c>
      <c r="U246" s="61">
        <f t="shared" ca="1" si="22"/>
        <v>4</v>
      </c>
      <c r="V246" s="11" t="s">
        <v>563</v>
      </c>
      <c r="W246" s="16" t="s">
        <v>24</v>
      </c>
      <c r="X246" s="3"/>
    </row>
    <row r="247" spans="1:28" ht="30" customHeight="1">
      <c r="A247" s="4"/>
      <c r="B247" s="3">
        <v>25</v>
      </c>
      <c r="C247" s="11" t="s">
        <v>207</v>
      </c>
      <c r="D247" s="11" t="s">
        <v>208</v>
      </c>
      <c r="E247" s="4">
        <v>3</v>
      </c>
      <c r="F247" s="11" t="s">
        <v>209</v>
      </c>
      <c r="G247" s="17" t="s">
        <v>518</v>
      </c>
      <c r="H247" s="3" t="s">
        <v>506</v>
      </c>
      <c r="I247" s="5">
        <v>81061</v>
      </c>
      <c r="J247" s="1">
        <v>34690</v>
      </c>
      <c r="K247" s="60">
        <f t="shared" ca="1" si="18"/>
        <v>30</v>
      </c>
      <c r="L247" s="14">
        <v>15</v>
      </c>
      <c r="M247" s="14" t="s">
        <v>636</v>
      </c>
      <c r="N247" s="14">
        <f t="shared" si="19"/>
        <v>24</v>
      </c>
      <c r="O247" s="14">
        <f t="shared" si="20"/>
        <v>32</v>
      </c>
      <c r="P247" s="1">
        <f t="shared" si="21"/>
        <v>46370</v>
      </c>
      <c r="Q247" s="1"/>
      <c r="R247" s="3"/>
      <c r="S247" s="3"/>
      <c r="T247" s="62">
        <f t="shared" ca="1" si="23"/>
        <v>1.25</v>
      </c>
      <c r="U247" s="61">
        <f t="shared" ca="1" si="22"/>
        <v>2</v>
      </c>
      <c r="V247" s="11" t="s">
        <v>563</v>
      </c>
      <c r="W247" s="11" t="s">
        <v>210</v>
      </c>
      <c r="X247" s="3"/>
    </row>
    <row r="248" spans="1:28" s="10" customFormat="1" ht="30" customHeight="1">
      <c r="A248" s="4"/>
      <c r="B248" s="3">
        <v>25</v>
      </c>
      <c r="C248" s="11" t="s">
        <v>207</v>
      </c>
      <c r="D248" s="11" t="s">
        <v>208</v>
      </c>
      <c r="E248" s="4">
        <v>4</v>
      </c>
      <c r="F248" s="11" t="s">
        <v>209</v>
      </c>
      <c r="G248" s="17" t="s">
        <v>518</v>
      </c>
      <c r="H248" s="3" t="s">
        <v>506</v>
      </c>
      <c r="I248" s="5">
        <v>81061</v>
      </c>
      <c r="J248" s="1">
        <v>34690</v>
      </c>
      <c r="K248" s="60">
        <f t="shared" ca="1" si="18"/>
        <v>30</v>
      </c>
      <c r="L248" s="14">
        <v>15</v>
      </c>
      <c r="M248" s="14" t="s">
        <v>636</v>
      </c>
      <c r="N248" s="14">
        <f t="shared" si="19"/>
        <v>24</v>
      </c>
      <c r="O248" s="14">
        <f t="shared" si="20"/>
        <v>32</v>
      </c>
      <c r="P248" s="1">
        <f t="shared" si="21"/>
        <v>46370</v>
      </c>
      <c r="Q248" s="1"/>
      <c r="R248" s="3"/>
      <c r="S248" s="3"/>
      <c r="T248" s="62">
        <f t="shared" ca="1" si="23"/>
        <v>1.25</v>
      </c>
      <c r="U248" s="61">
        <f t="shared" ca="1" si="22"/>
        <v>2</v>
      </c>
      <c r="V248" s="11" t="s">
        <v>563</v>
      </c>
      <c r="W248" s="11" t="s">
        <v>210</v>
      </c>
      <c r="X248" s="3"/>
      <c r="Y248" s="20"/>
      <c r="AB248"/>
    </row>
    <row r="249" spans="1:28" ht="30" customHeight="1">
      <c r="A249" s="4"/>
      <c r="B249" s="3">
        <v>25</v>
      </c>
      <c r="C249" s="11" t="s">
        <v>207</v>
      </c>
      <c r="D249" s="11" t="s">
        <v>211</v>
      </c>
      <c r="E249" s="4">
        <v>1</v>
      </c>
      <c r="F249" s="11" t="s">
        <v>212</v>
      </c>
      <c r="G249" s="17" t="s">
        <v>518</v>
      </c>
      <c r="H249" s="3" t="s">
        <v>506</v>
      </c>
      <c r="I249" s="5">
        <v>155736</v>
      </c>
      <c r="J249" s="1">
        <v>34712</v>
      </c>
      <c r="K249" s="60">
        <f t="shared" ca="1" si="18"/>
        <v>30</v>
      </c>
      <c r="L249" s="14">
        <v>15</v>
      </c>
      <c r="M249" s="14" t="s">
        <v>636</v>
      </c>
      <c r="N249" s="14">
        <f t="shared" si="19"/>
        <v>24</v>
      </c>
      <c r="O249" s="14">
        <f t="shared" si="20"/>
        <v>32</v>
      </c>
      <c r="P249" s="1">
        <f t="shared" si="21"/>
        <v>46392</v>
      </c>
      <c r="Q249" s="1"/>
      <c r="R249" s="3"/>
      <c r="S249" s="3"/>
      <c r="T249" s="62">
        <f t="shared" ca="1" si="23"/>
        <v>1.25</v>
      </c>
      <c r="U249" s="61">
        <f t="shared" ca="1" si="22"/>
        <v>2</v>
      </c>
      <c r="V249" s="11" t="s">
        <v>563</v>
      </c>
      <c r="W249" s="11" t="s">
        <v>86</v>
      </c>
      <c r="X249" s="3"/>
    </row>
    <row r="250" spans="1:28" ht="30" customHeight="1">
      <c r="A250" s="4"/>
      <c r="B250" s="3">
        <v>25</v>
      </c>
      <c r="C250" s="11" t="s">
        <v>207</v>
      </c>
      <c r="D250" s="11" t="s">
        <v>213</v>
      </c>
      <c r="E250" s="4">
        <v>7</v>
      </c>
      <c r="F250" s="11" t="s">
        <v>214</v>
      </c>
      <c r="G250" s="17" t="s">
        <v>518</v>
      </c>
      <c r="H250" s="3" t="s">
        <v>506</v>
      </c>
      <c r="I250" s="5">
        <v>82400</v>
      </c>
      <c r="J250" s="1">
        <v>35220</v>
      </c>
      <c r="K250" s="60">
        <f t="shared" ca="1" si="18"/>
        <v>29</v>
      </c>
      <c r="L250" s="14">
        <v>15</v>
      </c>
      <c r="M250" s="14" t="s">
        <v>636</v>
      </c>
      <c r="N250" s="14">
        <f t="shared" si="19"/>
        <v>24</v>
      </c>
      <c r="O250" s="14">
        <f t="shared" si="20"/>
        <v>32</v>
      </c>
      <c r="P250" s="1">
        <f t="shared" si="21"/>
        <v>46900</v>
      </c>
      <c r="Q250" s="1"/>
      <c r="R250" s="9"/>
      <c r="S250" s="6" t="s">
        <v>98</v>
      </c>
      <c r="T250" s="62">
        <f t="shared" ca="1" si="23"/>
        <v>1.375</v>
      </c>
      <c r="U250" s="61">
        <f t="shared" ca="1" si="22"/>
        <v>2</v>
      </c>
      <c r="V250" s="11" t="s">
        <v>563</v>
      </c>
      <c r="W250" s="11" t="s">
        <v>86</v>
      </c>
      <c r="X250" s="3"/>
    </row>
    <row r="251" spans="1:28" ht="30" customHeight="1">
      <c r="A251" s="4"/>
      <c r="B251" s="3">
        <v>25</v>
      </c>
      <c r="C251" s="11" t="s">
        <v>207</v>
      </c>
      <c r="D251" s="11" t="s">
        <v>213</v>
      </c>
      <c r="E251" s="4">
        <v>18</v>
      </c>
      <c r="F251" s="11" t="s">
        <v>215</v>
      </c>
      <c r="G251" s="17" t="s">
        <v>518</v>
      </c>
      <c r="H251" s="3" t="s">
        <v>506</v>
      </c>
      <c r="I251" s="13">
        <v>69150</v>
      </c>
      <c r="J251" s="1">
        <v>41600</v>
      </c>
      <c r="K251" s="60">
        <f t="shared" ca="1" si="18"/>
        <v>11</v>
      </c>
      <c r="L251" s="14">
        <v>15</v>
      </c>
      <c r="M251" s="14" t="s">
        <v>636</v>
      </c>
      <c r="N251" s="14">
        <f t="shared" si="19"/>
        <v>24</v>
      </c>
      <c r="O251" s="14">
        <f t="shared" si="20"/>
        <v>32</v>
      </c>
      <c r="P251" s="1">
        <f t="shared" si="21"/>
        <v>53280</v>
      </c>
      <c r="Q251" s="1"/>
      <c r="R251" s="3"/>
      <c r="S251" s="3"/>
      <c r="T251" s="62">
        <f t="shared" ca="1" si="23"/>
        <v>3.625</v>
      </c>
      <c r="U251" s="61">
        <f t="shared" ca="1" si="22"/>
        <v>4</v>
      </c>
      <c r="V251" s="11" t="s">
        <v>563</v>
      </c>
      <c r="W251" s="11" t="s">
        <v>86</v>
      </c>
      <c r="X251" s="3"/>
    </row>
    <row r="252" spans="1:28" ht="30" customHeight="1">
      <c r="A252" s="4"/>
      <c r="B252" s="3">
        <v>25</v>
      </c>
      <c r="C252" s="11" t="s">
        <v>207</v>
      </c>
      <c r="D252" s="11" t="s">
        <v>213</v>
      </c>
      <c r="E252" s="4">
        <v>19</v>
      </c>
      <c r="F252" s="11" t="s">
        <v>215</v>
      </c>
      <c r="G252" s="17" t="s">
        <v>518</v>
      </c>
      <c r="H252" s="3" t="s">
        <v>506</v>
      </c>
      <c r="I252" s="13">
        <v>69150</v>
      </c>
      <c r="J252" s="1">
        <v>41600</v>
      </c>
      <c r="K252" s="60">
        <f t="shared" ca="1" si="18"/>
        <v>11</v>
      </c>
      <c r="L252" s="14">
        <v>15</v>
      </c>
      <c r="M252" s="14" t="s">
        <v>636</v>
      </c>
      <c r="N252" s="14">
        <f t="shared" si="19"/>
        <v>24</v>
      </c>
      <c r="O252" s="14">
        <f t="shared" si="20"/>
        <v>32</v>
      </c>
      <c r="P252" s="1">
        <f t="shared" si="21"/>
        <v>53280</v>
      </c>
      <c r="Q252" s="1"/>
      <c r="R252" s="8"/>
      <c r="S252" s="9" t="s">
        <v>108</v>
      </c>
      <c r="T252" s="62">
        <f t="shared" ca="1" si="23"/>
        <v>3.625</v>
      </c>
      <c r="U252" s="61">
        <f t="shared" ca="1" si="22"/>
        <v>4</v>
      </c>
      <c r="V252" s="11" t="s">
        <v>563</v>
      </c>
      <c r="W252" s="11" t="s">
        <v>86</v>
      </c>
      <c r="X252" s="3"/>
    </row>
    <row r="253" spans="1:28" ht="30" customHeight="1">
      <c r="A253" s="4"/>
      <c r="B253" s="3">
        <v>26</v>
      </c>
      <c r="C253" s="11" t="s">
        <v>216</v>
      </c>
      <c r="D253" s="11" t="s">
        <v>217</v>
      </c>
      <c r="E253" s="4">
        <v>2</v>
      </c>
      <c r="F253" s="11" t="s">
        <v>218</v>
      </c>
      <c r="G253" s="17" t="s">
        <v>518</v>
      </c>
      <c r="H253" s="3" t="s">
        <v>506</v>
      </c>
      <c r="I253" s="5">
        <v>249569</v>
      </c>
      <c r="J253" s="1">
        <v>34690</v>
      </c>
      <c r="K253" s="60">
        <f t="shared" ca="1" si="18"/>
        <v>30</v>
      </c>
      <c r="L253" s="14">
        <v>15</v>
      </c>
      <c r="M253" s="14" t="s">
        <v>636</v>
      </c>
      <c r="N253" s="14">
        <f t="shared" si="19"/>
        <v>24</v>
      </c>
      <c r="O253" s="14">
        <f t="shared" si="20"/>
        <v>32</v>
      </c>
      <c r="P253" s="1">
        <f t="shared" si="21"/>
        <v>46370</v>
      </c>
      <c r="Q253" s="1"/>
      <c r="R253" s="3"/>
      <c r="S253" s="3"/>
      <c r="T253" s="62">
        <f t="shared" ca="1" si="23"/>
        <v>1.25</v>
      </c>
      <c r="U253" s="61">
        <f t="shared" ca="1" si="22"/>
        <v>2</v>
      </c>
      <c r="V253" s="11" t="s">
        <v>563</v>
      </c>
      <c r="W253" s="11" t="s">
        <v>86</v>
      </c>
      <c r="X253" s="3"/>
    </row>
    <row r="254" spans="1:28" ht="30" customHeight="1">
      <c r="A254" s="4"/>
      <c r="B254" s="3">
        <v>26</v>
      </c>
      <c r="C254" s="11" t="s">
        <v>216</v>
      </c>
      <c r="D254" s="11" t="s">
        <v>217</v>
      </c>
      <c r="E254" s="4">
        <v>3</v>
      </c>
      <c r="F254" s="11" t="s">
        <v>219</v>
      </c>
      <c r="G254" s="17" t="s">
        <v>518</v>
      </c>
      <c r="H254" s="3" t="s">
        <v>506</v>
      </c>
      <c r="I254" s="5">
        <v>95893</v>
      </c>
      <c r="J254" s="1">
        <v>34690</v>
      </c>
      <c r="K254" s="60">
        <f t="shared" ca="1" si="18"/>
        <v>30</v>
      </c>
      <c r="L254" s="14">
        <v>15</v>
      </c>
      <c r="M254" s="14" t="s">
        <v>636</v>
      </c>
      <c r="N254" s="14">
        <f t="shared" si="19"/>
        <v>24</v>
      </c>
      <c r="O254" s="14">
        <f t="shared" si="20"/>
        <v>32</v>
      </c>
      <c r="P254" s="1">
        <f t="shared" si="21"/>
        <v>46370</v>
      </c>
      <c r="Q254" s="1"/>
      <c r="R254" s="3"/>
      <c r="S254" s="3"/>
      <c r="T254" s="62">
        <f t="shared" ca="1" si="23"/>
        <v>1.25</v>
      </c>
      <c r="U254" s="61">
        <f t="shared" ca="1" si="22"/>
        <v>2</v>
      </c>
      <c r="V254" s="11" t="s">
        <v>563</v>
      </c>
      <c r="W254" s="16" t="s">
        <v>86</v>
      </c>
      <c r="X254" s="3"/>
    </row>
    <row r="255" spans="1:28" ht="30" customHeight="1">
      <c r="A255" s="4"/>
      <c r="B255" s="3">
        <v>26</v>
      </c>
      <c r="C255" s="11" t="s">
        <v>216</v>
      </c>
      <c r="D255" s="11" t="s">
        <v>217</v>
      </c>
      <c r="E255" s="4">
        <v>8</v>
      </c>
      <c r="F255" s="11" t="s">
        <v>220</v>
      </c>
      <c r="G255" s="17" t="s">
        <v>518</v>
      </c>
      <c r="H255" s="3" t="s">
        <v>506</v>
      </c>
      <c r="I255" s="5">
        <v>124971</v>
      </c>
      <c r="J255" s="1">
        <v>39254</v>
      </c>
      <c r="K255" s="60">
        <f t="shared" ca="1" si="18"/>
        <v>18</v>
      </c>
      <c r="L255" s="14">
        <v>15</v>
      </c>
      <c r="M255" s="14" t="s">
        <v>636</v>
      </c>
      <c r="N255" s="14">
        <f t="shared" si="19"/>
        <v>24</v>
      </c>
      <c r="O255" s="14">
        <f t="shared" si="20"/>
        <v>32</v>
      </c>
      <c r="P255" s="1">
        <f t="shared" si="21"/>
        <v>50934</v>
      </c>
      <c r="Q255" s="1"/>
      <c r="R255" s="3"/>
      <c r="S255" s="3"/>
      <c r="T255" s="62">
        <f t="shared" ca="1" si="23"/>
        <v>2.75</v>
      </c>
      <c r="U255" s="61">
        <f t="shared" ca="1" si="22"/>
        <v>3</v>
      </c>
      <c r="V255" s="11" t="s">
        <v>563</v>
      </c>
      <c r="W255" s="11" t="s">
        <v>221</v>
      </c>
      <c r="X255" s="3"/>
    </row>
    <row r="256" spans="1:28" ht="30" customHeight="1">
      <c r="A256" s="3" t="s">
        <v>15</v>
      </c>
      <c r="B256" s="3">
        <v>26</v>
      </c>
      <c r="C256" s="11" t="s">
        <v>222</v>
      </c>
      <c r="D256" s="11" t="s">
        <v>223</v>
      </c>
      <c r="E256" s="4">
        <v>3</v>
      </c>
      <c r="F256" s="11" t="s">
        <v>224</v>
      </c>
      <c r="G256" s="17" t="s">
        <v>518</v>
      </c>
      <c r="H256" s="3" t="s">
        <v>506</v>
      </c>
      <c r="I256" s="5">
        <v>128100</v>
      </c>
      <c r="J256" s="1">
        <v>36539</v>
      </c>
      <c r="K256" s="60">
        <f t="shared" ca="1" si="18"/>
        <v>25</v>
      </c>
      <c r="L256" s="14">
        <v>15</v>
      </c>
      <c r="M256" s="14" t="s">
        <v>636</v>
      </c>
      <c r="N256" s="14">
        <f t="shared" si="19"/>
        <v>24</v>
      </c>
      <c r="O256" s="14">
        <f t="shared" si="20"/>
        <v>32</v>
      </c>
      <c r="P256" s="1">
        <f t="shared" si="21"/>
        <v>48219</v>
      </c>
      <c r="Q256" s="7"/>
      <c r="R256" s="3"/>
      <c r="S256" s="3"/>
      <c r="T256" s="62">
        <f t="shared" ca="1" si="23"/>
        <v>1.875</v>
      </c>
      <c r="U256" s="61">
        <f t="shared" ca="1" si="22"/>
        <v>2</v>
      </c>
      <c r="V256" s="11" t="s">
        <v>563</v>
      </c>
      <c r="W256" s="16" t="s">
        <v>225</v>
      </c>
      <c r="X256" s="3"/>
    </row>
    <row r="257" spans="1:24" ht="30" hidden="1" customHeight="1">
      <c r="A257" s="4"/>
      <c r="B257" s="3">
        <v>26</v>
      </c>
      <c r="C257" s="11" t="s">
        <v>216</v>
      </c>
      <c r="D257" s="11" t="s">
        <v>226</v>
      </c>
      <c r="E257" s="4">
        <v>7</v>
      </c>
      <c r="F257" s="11" t="s">
        <v>227</v>
      </c>
      <c r="G257" s="17" t="s">
        <v>518</v>
      </c>
      <c r="H257" s="3" t="s">
        <v>506</v>
      </c>
      <c r="I257" s="5">
        <v>52839</v>
      </c>
      <c r="J257" s="1">
        <v>34639</v>
      </c>
      <c r="K257" s="60">
        <f t="shared" ca="1" si="18"/>
        <v>30</v>
      </c>
      <c r="L257" s="14">
        <v>8</v>
      </c>
      <c r="M257" s="14" t="s">
        <v>634</v>
      </c>
      <c r="N257" s="14">
        <f t="shared" si="19"/>
        <v>16</v>
      </c>
      <c r="O257" s="14">
        <f t="shared" si="20"/>
        <v>21</v>
      </c>
      <c r="P257" s="1">
        <f t="shared" si="21"/>
        <v>42304</v>
      </c>
      <c r="Q257" s="1"/>
      <c r="R257" s="3"/>
      <c r="S257" s="3"/>
      <c r="T257" s="62">
        <f t="shared" ca="1" si="23"/>
        <v>-0.625</v>
      </c>
      <c r="U257" s="61">
        <f t="shared" ca="1" si="22"/>
        <v>1</v>
      </c>
      <c r="V257" s="11" t="s">
        <v>563</v>
      </c>
      <c r="W257" s="11" t="s">
        <v>193</v>
      </c>
      <c r="X257" s="3"/>
    </row>
    <row r="258" spans="1:24" ht="30" hidden="1" customHeight="1">
      <c r="A258" s="4"/>
      <c r="B258" s="3">
        <v>26</v>
      </c>
      <c r="C258" s="11" t="s">
        <v>216</v>
      </c>
      <c r="D258" s="11" t="s">
        <v>226</v>
      </c>
      <c r="E258" s="4">
        <v>2</v>
      </c>
      <c r="F258" s="11" t="s">
        <v>228</v>
      </c>
      <c r="G258" s="17" t="s">
        <v>518</v>
      </c>
      <c r="H258" s="3" t="s">
        <v>506</v>
      </c>
      <c r="I258" s="5">
        <v>58504</v>
      </c>
      <c r="J258" s="1">
        <v>34639</v>
      </c>
      <c r="K258" s="60">
        <f t="shared" ca="1" si="18"/>
        <v>30</v>
      </c>
      <c r="L258" s="14">
        <v>8</v>
      </c>
      <c r="M258" s="14" t="s">
        <v>634</v>
      </c>
      <c r="N258" s="14">
        <f t="shared" si="19"/>
        <v>16</v>
      </c>
      <c r="O258" s="14">
        <f t="shared" si="20"/>
        <v>21</v>
      </c>
      <c r="P258" s="1">
        <f t="shared" si="21"/>
        <v>42304</v>
      </c>
      <c r="Q258" s="1"/>
      <c r="R258" s="3"/>
      <c r="S258" s="3"/>
      <c r="T258" s="62">
        <f t="shared" ca="1" si="23"/>
        <v>-0.625</v>
      </c>
      <c r="U258" s="61">
        <f t="shared" ca="1" si="22"/>
        <v>1</v>
      </c>
      <c r="V258" s="11" t="s">
        <v>563</v>
      </c>
      <c r="W258" s="11" t="s">
        <v>229</v>
      </c>
      <c r="X258" s="3"/>
    </row>
    <row r="259" spans="1:24" ht="30" hidden="1" customHeight="1">
      <c r="A259" s="4"/>
      <c r="B259" s="3">
        <v>26</v>
      </c>
      <c r="C259" s="11" t="s">
        <v>216</v>
      </c>
      <c r="D259" s="11" t="s">
        <v>230</v>
      </c>
      <c r="E259" s="4">
        <v>36</v>
      </c>
      <c r="F259" s="11" t="s">
        <v>231</v>
      </c>
      <c r="G259" s="17" t="s">
        <v>518</v>
      </c>
      <c r="H259" s="3" t="s">
        <v>506</v>
      </c>
      <c r="I259" s="5">
        <v>63525</v>
      </c>
      <c r="J259" s="1">
        <v>36843</v>
      </c>
      <c r="K259" s="60">
        <f t="shared" ca="1" si="18"/>
        <v>24</v>
      </c>
      <c r="L259" s="14">
        <v>8</v>
      </c>
      <c r="M259" s="14" t="s">
        <v>634</v>
      </c>
      <c r="N259" s="14">
        <f t="shared" si="19"/>
        <v>16</v>
      </c>
      <c r="O259" s="14">
        <f t="shared" si="20"/>
        <v>21</v>
      </c>
      <c r="P259" s="1">
        <f t="shared" si="21"/>
        <v>44508</v>
      </c>
      <c r="Q259" s="1"/>
      <c r="R259" s="3"/>
      <c r="S259" s="6" t="s">
        <v>98</v>
      </c>
      <c r="T259" s="62">
        <f t="shared" ca="1" si="23"/>
        <v>0.5</v>
      </c>
      <c r="U259" s="61">
        <f t="shared" ca="1" si="22"/>
        <v>1</v>
      </c>
      <c r="V259" s="11" t="s">
        <v>563</v>
      </c>
      <c r="W259" s="11" t="s">
        <v>197</v>
      </c>
      <c r="X259" s="6"/>
    </row>
    <row r="260" spans="1:24" ht="30" hidden="1" customHeight="1">
      <c r="A260" s="4"/>
      <c r="B260" s="3">
        <v>26</v>
      </c>
      <c r="C260" s="11" t="s">
        <v>216</v>
      </c>
      <c r="D260" s="11" t="s">
        <v>230</v>
      </c>
      <c r="E260" s="4">
        <v>14</v>
      </c>
      <c r="F260" s="11" t="s">
        <v>232</v>
      </c>
      <c r="G260" s="17" t="s">
        <v>518</v>
      </c>
      <c r="H260" s="3" t="s">
        <v>506</v>
      </c>
      <c r="I260" s="5">
        <v>435690</v>
      </c>
      <c r="J260" s="1">
        <v>34743</v>
      </c>
      <c r="K260" s="60">
        <f t="shared" ref="K260:K323" ca="1" si="24">DATEDIF(J260,TODAY(),"y")</f>
        <v>30</v>
      </c>
      <c r="L260" s="14">
        <v>15</v>
      </c>
      <c r="M260" s="14" t="s">
        <v>636</v>
      </c>
      <c r="N260" s="14">
        <f t="shared" ref="N260:N323" si="25">L260*IF(M260="水質",3.2,(IF(M260="事務",2,IF(M260="電子",2.1,IF(M260="自動車",3.1,1.6)))))</f>
        <v>24</v>
      </c>
      <c r="O260" s="14">
        <f t="shared" ref="O260:O323" si="26">ROUND(4/3*N260,0)</f>
        <v>32</v>
      </c>
      <c r="P260" s="1">
        <f t="shared" ref="P260:P323" si="27">J260+365*IF(G260="事後",O260,N260)</f>
        <v>46423</v>
      </c>
      <c r="Q260" s="1"/>
      <c r="R260" s="3"/>
      <c r="S260" s="3"/>
      <c r="T260" s="62">
        <f t="shared" ca="1" si="23"/>
        <v>1.25</v>
      </c>
      <c r="U260" s="61">
        <f t="shared" ref="U260:U323" ca="1" si="28">IF(T260&gt;1,ROUNDUP(T260,0),1)</f>
        <v>2</v>
      </c>
      <c r="V260" s="11" t="s">
        <v>563</v>
      </c>
      <c r="W260" s="11" t="s">
        <v>86</v>
      </c>
      <c r="X260" s="3"/>
    </row>
    <row r="261" spans="1:24" ht="30" hidden="1" customHeight="1">
      <c r="A261" s="4"/>
      <c r="B261" s="3">
        <v>1</v>
      </c>
      <c r="C261" s="11" t="s">
        <v>16</v>
      </c>
      <c r="D261" s="11" t="s">
        <v>18</v>
      </c>
      <c r="E261" s="4">
        <v>36</v>
      </c>
      <c r="F261" s="11" t="s">
        <v>233</v>
      </c>
      <c r="G261" s="17" t="s">
        <v>518</v>
      </c>
      <c r="H261" s="3" t="s">
        <v>506</v>
      </c>
      <c r="I261" s="5">
        <v>37080</v>
      </c>
      <c r="J261" s="1">
        <v>35016</v>
      </c>
      <c r="K261" s="60">
        <f t="shared" ca="1" si="24"/>
        <v>29</v>
      </c>
      <c r="L261" s="14">
        <v>8</v>
      </c>
      <c r="M261" s="14" t="s">
        <v>634</v>
      </c>
      <c r="N261" s="14">
        <f t="shared" si="25"/>
        <v>16</v>
      </c>
      <c r="O261" s="14">
        <f t="shared" si="26"/>
        <v>21</v>
      </c>
      <c r="P261" s="1">
        <f t="shared" si="27"/>
        <v>42681</v>
      </c>
      <c r="Q261" s="1"/>
      <c r="R261" s="3"/>
      <c r="S261" s="3"/>
      <c r="T261" s="62">
        <f t="shared" ref="T261:T324" ca="1" si="29">(-3/N261*K261+5)</f>
        <v>-0.4375</v>
      </c>
      <c r="U261" s="61">
        <f t="shared" ca="1" si="28"/>
        <v>1</v>
      </c>
      <c r="V261" s="11" t="s">
        <v>564</v>
      </c>
      <c r="W261" s="11" t="s">
        <v>234</v>
      </c>
      <c r="X261" s="3"/>
    </row>
    <row r="262" spans="1:24" ht="30" hidden="1" customHeight="1">
      <c r="A262" s="4"/>
      <c r="B262" s="3">
        <v>1</v>
      </c>
      <c r="C262" s="11" t="s">
        <v>16</v>
      </c>
      <c r="D262" s="11" t="s">
        <v>18</v>
      </c>
      <c r="E262" s="4">
        <v>37</v>
      </c>
      <c r="F262" s="11" t="s">
        <v>233</v>
      </c>
      <c r="G262" s="17" t="s">
        <v>518</v>
      </c>
      <c r="H262" s="3" t="s">
        <v>506</v>
      </c>
      <c r="I262" s="5">
        <v>37080</v>
      </c>
      <c r="J262" s="1">
        <v>35016</v>
      </c>
      <c r="K262" s="60">
        <f t="shared" ca="1" si="24"/>
        <v>29</v>
      </c>
      <c r="L262" s="14">
        <v>8</v>
      </c>
      <c r="M262" s="14" t="s">
        <v>634</v>
      </c>
      <c r="N262" s="14">
        <f t="shared" si="25"/>
        <v>16</v>
      </c>
      <c r="O262" s="14">
        <f t="shared" si="26"/>
        <v>21</v>
      </c>
      <c r="P262" s="1">
        <f t="shared" si="27"/>
        <v>42681</v>
      </c>
      <c r="Q262" s="1"/>
      <c r="R262" s="3"/>
      <c r="S262" s="3"/>
      <c r="T262" s="62">
        <f t="shared" ca="1" si="29"/>
        <v>-0.4375</v>
      </c>
      <c r="U262" s="61">
        <f t="shared" ca="1" si="28"/>
        <v>1</v>
      </c>
      <c r="V262" s="11" t="s">
        <v>564</v>
      </c>
      <c r="W262" s="11" t="s">
        <v>234</v>
      </c>
      <c r="X262" s="3"/>
    </row>
    <row r="263" spans="1:24" ht="30" hidden="1" customHeight="1">
      <c r="A263" s="4"/>
      <c r="B263" s="3">
        <v>1</v>
      </c>
      <c r="C263" s="11" t="s">
        <v>16</v>
      </c>
      <c r="D263" s="11" t="s">
        <v>18</v>
      </c>
      <c r="E263" s="4">
        <v>38</v>
      </c>
      <c r="F263" s="11" t="s">
        <v>233</v>
      </c>
      <c r="G263" s="17" t="s">
        <v>518</v>
      </c>
      <c r="H263" s="3" t="s">
        <v>506</v>
      </c>
      <c r="I263" s="5">
        <v>37080</v>
      </c>
      <c r="J263" s="1">
        <v>35016</v>
      </c>
      <c r="K263" s="60">
        <f t="shared" ca="1" si="24"/>
        <v>29</v>
      </c>
      <c r="L263" s="14">
        <v>8</v>
      </c>
      <c r="M263" s="14" t="s">
        <v>634</v>
      </c>
      <c r="N263" s="14">
        <f t="shared" si="25"/>
        <v>16</v>
      </c>
      <c r="O263" s="14">
        <f t="shared" si="26"/>
        <v>21</v>
      </c>
      <c r="P263" s="1">
        <f t="shared" si="27"/>
        <v>42681</v>
      </c>
      <c r="Q263" s="1"/>
      <c r="R263" s="3"/>
      <c r="S263" s="3"/>
      <c r="T263" s="62">
        <f t="shared" ca="1" si="29"/>
        <v>-0.4375</v>
      </c>
      <c r="U263" s="61">
        <f t="shared" ca="1" si="28"/>
        <v>1</v>
      </c>
      <c r="V263" s="11" t="s">
        <v>564</v>
      </c>
      <c r="W263" s="11" t="s">
        <v>234</v>
      </c>
      <c r="X263" s="3"/>
    </row>
    <row r="264" spans="1:24" ht="30" hidden="1" customHeight="1">
      <c r="A264" s="4"/>
      <c r="B264" s="3">
        <v>1</v>
      </c>
      <c r="C264" s="11" t="s">
        <v>16</v>
      </c>
      <c r="D264" s="11" t="s">
        <v>18</v>
      </c>
      <c r="E264" s="4">
        <v>39</v>
      </c>
      <c r="F264" s="11" t="s">
        <v>233</v>
      </c>
      <c r="G264" s="17" t="s">
        <v>518</v>
      </c>
      <c r="H264" s="3" t="s">
        <v>506</v>
      </c>
      <c r="I264" s="5">
        <v>37080</v>
      </c>
      <c r="J264" s="1">
        <v>35016</v>
      </c>
      <c r="K264" s="60">
        <f t="shared" ca="1" si="24"/>
        <v>29</v>
      </c>
      <c r="L264" s="14">
        <v>8</v>
      </c>
      <c r="M264" s="14" t="s">
        <v>634</v>
      </c>
      <c r="N264" s="14">
        <f t="shared" si="25"/>
        <v>16</v>
      </c>
      <c r="O264" s="14">
        <f t="shared" si="26"/>
        <v>21</v>
      </c>
      <c r="P264" s="1">
        <f t="shared" si="27"/>
        <v>42681</v>
      </c>
      <c r="Q264" s="1"/>
      <c r="R264" s="3"/>
      <c r="S264" s="3"/>
      <c r="T264" s="62">
        <f t="shared" ca="1" si="29"/>
        <v>-0.4375</v>
      </c>
      <c r="U264" s="61">
        <f t="shared" ca="1" si="28"/>
        <v>1</v>
      </c>
      <c r="V264" s="11" t="s">
        <v>564</v>
      </c>
      <c r="W264" s="11" t="s">
        <v>234</v>
      </c>
      <c r="X264" s="3"/>
    </row>
    <row r="265" spans="1:24" ht="30" hidden="1" customHeight="1">
      <c r="A265" s="4"/>
      <c r="B265" s="3">
        <v>1</v>
      </c>
      <c r="C265" s="11" t="s">
        <v>16</v>
      </c>
      <c r="D265" s="11" t="s">
        <v>18</v>
      </c>
      <c r="E265" s="4">
        <v>40</v>
      </c>
      <c r="F265" s="11" t="s">
        <v>233</v>
      </c>
      <c r="G265" s="17" t="s">
        <v>518</v>
      </c>
      <c r="H265" s="3" t="s">
        <v>506</v>
      </c>
      <c r="I265" s="5">
        <v>37080</v>
      </c>
      <c r="J265" s="1">
        <v>35016</v>
      </c>
      <c r="K265" s="60">
        <f t="shared" ca="1" si="24"/>
        <v>29</v>
      </c>
      <c r="L265" s="14">
        <v>8</v>
      </c>
      <c r="M265" s="14" t="s">
        <v>634</v>
      </c>
      <c r="N265" s="14">
        <f t="shared" si="25"/>
        <v>16</v>
      </c>
      <c r="O265" s="14">
        <f t="shared" si="26"/>
        <v>21</v>
      </c>
      <c r="P265" s="1">
        <f t="shared" si="27"/>
        <v>42681</v>
      </c>
      <c r="Q265" s="1"/>
      <c r="R265" s="3"/>
      <c r="S265" s="3"/>
      <c r="T265" s="62">
        <f t="shared" ca="1" si="29"/>
        <v>-0.4375</v>
      </c>
      <c r="U265" s="61">
        <f t="shared" ca="1" si="28"/>
        <v>1</v>
      </c>
      <c r="V265" s="11" t="s">
        <v>564</v>
      </c>
      <c r="W265" s="11" t="s">
        <v>234</v>
      </c>
      <c r="X265" s="3"/>
    </row>
    <row r="266" spans="1:24" ht="30" hidden="1" customHeight="1">
      <c r="A266" s="4"/>
      <c r="B266" s="3">
        <v>1</v>
      </c>
      <c r="C266" s="11" t="s">
        <v>16</v>
      </c>
      <c r="D266" s="11" t="s">
        <v>18</v>
      </c>
      <c r="E266" s="4">
        <v>41</v>
      </c>
      <c r="F266" s="11" t="s">
        <v>233</v>
      </c>
      <c r="G266" s="17" t="s">
        <v>518</v>
      </c>
      <c r="H266" s="3" t="s">
        <v>506</v>
      </c>
      <c r="I266" s="5">
        <v>37080</v>
      </c>
      <c r="J266" s="1">
        <v>35016</v>
      </c>
      <c r="K266" s="60">
        <f t="shared" ca="1" si="24"/>
        <v>29</v>
      </c>
      <c r="L266" s="14">
        <v>8</v>
      </c>
      <c r="M266" s="14" t="s">
        <v>634</v>
      </c>
      <c r="N266" s="14">
        <f t="shared" si="25"/>
        <v>16</v>
      </c>
      <c r="O266" s="14">
        <f t="shared" si="26"/>
        <v>21</v>
      </c>
      <c r="P266" s="1">
        <f t="shared" si="27"/>
        <v>42681</v>
      </c>
      <c r="Q266" s="1"/>
      <c r="R266" s="3"/>
      <c r="S266" s="3"/>
      <c r="T266" s="62">
        <f t="shared" ca="1" si="29"/>
        <v>-0.4375</v>
      </c>
      <c r="U266" s="61">
        <f t="shared" ca="1" si="28"/>
        <v>1</v>
      </c>
      <c r="V266" s="11" t="s">
        <v>564</v>
      </c>
      <c r="W266" s="11" t="s">
        <v>234</v>
      </c>
      <c r="X266" s="3"/>
    </row>
    <row r="267" spans="1:24" ht="30" hidden="1" customHeight="1">
      <c r="A267" s="4"/>
      <c r="B267" s="3">
        <v>1</v>
      </c>
      <c r="C267" s="11" t="s">
        <v>16</v>
      </c>
      <c r="D267" s="11" t="s">
        <v>18</v>
      </c>
      <c r="E267" s="4">
        <v>42</v>
      </c>
      <c r="F267" s="11" t="s">
        <v>233</v>
      </c>
      <c r="G267" s="17" t="s">
        <v>518</v>
      </c>
      <c r="H267" s="3" t="s">
        <v>506</v>
      </c>
      <c r="I267" s="5">
        <v>37080</v>
      </c>
      <c r="J267" s="1">
        <v>35016</v>
      </c>
      <c r="K267" s="60">
        <f t="shared" ca="1" si="24"/>
        <v>29</v>
      </c>
      <c r="L267" s="14">
        <v>8</v>
      </c>
      <c r="M267" s="14" t="s">
        <v>634</v>
      </c>
      <c r="N267" s="14">
        <f t="shared" si="25"/>
        <v>16</v>
      </c>
      <c r="O267" s="14">
        <f t="shared" si="26"/>
        <v>21</v>
      </c>
      <c r="P267" s="1">
        <f t="shared" si="27"/>
        <v>42681</v>
      </c>
      <c r="Q267" s="1"/>
      <c r="R267" s="3"/>
      <c r="S267" s="3"/>
      <c r="T267" s="62">
        <f t="shared" ca="1" si="29"/>
        <v>-0.4375</v>
      </c>
      <c r="U267" s="61">
        <f t="shared" ca="1" si="28"/>
        <v>1</v>
      </c>
      <c r="V267" s="11" t="s">
        <v>564</v>
      </c>
      <c r="W267" s="11" t="s">
        <v>234</v>
      </c>
      <c r="X267" s="3"/>
    </row>
    <row r="268" spans="1:24" ht="30" hidden="1" customHeight="1">
      <c r="A268" s="4"/>
      <c r="B268" s="3">
        <v>1</v>
      </c>
      <c r="C268" s="11" t="s">
        <v>16</v>
      </c>
      <c r="D268" s="11" t="s">
        <v>18</v>
      </c>
      <c r="E268" s="4">
        <v>43</v>
      </c>
      <c r="F268" s="11" t="s">
        <v>233</v>
      </c>
      <c r="G268" s="17" t="s">
        <v>518</v>
      </c>
      <c r="H268" s="3" t="s">
        <v>506</v>
      </c>
      <c r="I268" s="5">
        <v>37080</v>
      </c>
      <c r="J268" s="1">
        <v>35016</v>
      </c>
      <c r="K268" s="60">
        <f t="shared" ca="1" si="24"/>
        <v>29</v>
      </c>
      <c r="L268" s="14">
        <v>8</v>
      </c>
      <c r="M268" s="14" t="s">
        <v>634</v>
      </c>
      <c r="N268" s="14">
        <f t="shared" si="25"/>
        <v>16</v>
      </c>
      <c r="O268" s="14">
        <f t="shared" si="26"/>
        <v>21</v>
      </c>
      <c r="P268" s="1">
        <f t="shared" si="27"/>
        <v>42681</v>
      </c>
      <c r="Q268" s="1"/>
      <c r="R268" s="3"/>
      <c r="S268" s="3"/>
      <c r="T268" s="62">
        <f t="shared" ca="1" si="29"/>
        <v>-0.4375</v>
      </c>
      <c r="U268" s="61">
        <f t="shared" ca="1" si="28"/>
        <v>1</v>
      </c>
      <c r="V268" s="11" t="s">
        <v>564</v>
      </c>
      <c r="W268" s="11" t="s">
        <v>234</v>
      </c>
      <c r="X268" s="3"/>
    </row>
    <row r="269" spans="1:24" ht="30" hidden="1" customHeight="1">
      <c r="A269" s="4"/>
      <c r="B269" s="3">
        <v>1</v>
      </c>
      <c r="C269" s="11" t="s">
        <v>16</v>
      </c>
      <c r="D269" s="11" t="s">
        <v>18</v>
      </c>
      <c r="E269" s="4">
        <v>44</v>
      </c>
      <c r="F269" s="11" t="s">
        <v>233</v>
      </c>
      <c r="G269" s="17" t="s">
        <v>518</v>
      </c>
      <c r="H269" s="3" t="s">
        <v>506</v>
      </c>
      <c r="I269" s="5">
        <v>37080</v>
      </c>
      <c r="J269" s="1">
        <v>35016</v>
      </c>
      <c r="K269" s="60">
        <f t="shared" ca="1" si="24"/>
        <v>29</v>
      </c>
      <c r="L269" s="14">
        <v>8</v>
      </c>
      <c r="M269" s="14" t="s">
        <v>634</v>
      </c>
      <c r="N269" s="14">
        <f t="shared" si="25"/>
        <v>16</v>
      </c>
      <c r="O269" s="14">
        <f t="shared" si="26"/>
        <v>21</v>
      </c>
      <c r="P269" s="1">
        <f t="shared" si="27"/>
        <v>42681</v>
      </c>
      <c r="Q269" s="1"/>
      <c r="R269" s="3"/>
      <c r="S269" s="3"/>
      <c r="T269" s="62">
        <f t="shared" ca="1" si="29"/>
        <v>-0.4375</v>
      </c>
      <c r="U269" s="61">
        <f t="shared" ca="1" si="28"/>
        <v>1</v>
      </c>
      <c r="V269" s="11" t="s">
        <v>564</v>
      </c>
      <c r="W269" s="11" t="s">
        <v>234</v>
      </c>
      <c r="X269" s="3"/>
    </row>
    <row r="270" spans="1:24" ht="30" hidden="1" customHeight="1">
      <c r="A270" s="4"/>
      <c r="B270" s="3">
        <v>1</v>
      </c>
      <c r="C270" s="11" t="s">
        <v>16</v>
      </c>
      <c r="D270" s="11" t="s">
        <v>18</v>
      </c>
      <c r="E270" s="4">
        <v>45</v>
      </c>
      <c r="F270" s="11" t="s">
        <v>233</v>
      </c>
      <c r="G270" s="17" t="s">
        <v>518</v>
      </c>
      <c r="H270" s="3" t="s">
        <v>506</v>
      </c>
      <c r="I270" s="5">
        <v>37080</v>
      </c>
      <c r="J270" s="1">
        <v>35016</v>
      </c>
      <c r="K270" s="60">
        <f t="shared" ca="1" si="24"/>
        <v>29</v>
      </c>
      <c r="L270" s="14">
        <v>8</v>
      </c>
      <c r="M270" s="14" t="s">
        <v>634</v>
      </c>
      <c r="N270" s="14">
        <f t="shared" si="25"/>
        <v>16</v>
      </c>
      <c r="O270" s="14">
        <f t="shared" si="26"/>
        <v>21</v>
      </c>
      <c r="P270" s="1">
        <f t="shared" si="27"/>
        <v>42681</v>
      </c>
      <c r="Q270" s="1"/>
      <c r="R270" s="3"/>
      <c r="S270" s="3"/>
      <c r="T270" s="62">
        <f t="shared" ca="1" si="29"/>
        <v>-0.4375</v>
      </c>
      <c r="U270" s="61">
        <f t="shared" ca="1" si="28"/>
        <v>1</v>
      </c>
      <c r="V270" s="11" t="s">
        <v>564</v>
      </c>
      <c r="W270" s="11" t="s">
        <v>234</v>
      </c>
      <c r="X270" s="3"/>
    </row>
    <row r="271" spans="1:24" ht="30" hidden="1" customHeight="1">
      <c r="A271" s="4"/>
      <c r="B271" s="3">
        <v>1</v>
      </c>
      <c r="C271" s="11" t="s">
        <v>16</v>
      </c>
      <c r="D271" s="11" t="s">
        <v>18</v>
      </c>
      <c r="E271" s="4">
        <v>48</v>
      </c>
      <c r="F271" s="11" t="s">
        <v>235</v>
      </c>
      <c r="G271" s="17" t="s">
        <v>518</v>
      </c>
      <c r="H271" s="3" t="s">
        <v>506</v>
      </c>
      <c r="I271" s="5">
        <v>27295</v>
      </c>
      <c r="J271" s="1">
        <v>35016</v>
      </c>
      <c r="K271" s="60">
        <f t="shared" ca="1" si="24"/>
        <v>29</v>
      </c>
      <c r="L271" s="14">
        <v>8</v>
      </c>
      <c r="M271" s="14" t="s">
        <v>634</v>
      </c>
      <c r="N271" s="14">
        <f t="shared" si="25"/>
        <v>16</v>
      </c>
      <c r="O271" s="14">
        <f t="shared" si="26"/>
        <v>21</v>
      </c>
      <c r="P271" s="1">
        <f t="shared" si="27"/>
        <v>42681</v>
      </c>
      <c r="Q271" s="1"/>
      <c r="R271" s="3"/>
      <c r="S271" s="3"/>
      <c r="T271" s="62">
        <f t="shared" ca="1" si="29"/>
        <v>-0.4375</v>
      </c>
      <c r="U271" s="61">
        <f t="shared" ca="1" si="28"/>
        <v>1</v>
      </c>
      <c r="V271" s="11" t="s">
        <v>564</v>
      </c>
      <c r="W271" s="11" t="s">
        <v>234</v>
      </c>
      <c r="X271" s="3"/>
    </row>
    <row r="272" spans="1:24" ht="30" hidden="1" customHeight="1">
      <c r="A272" s="4"/>
      <c r="B272" s="3">
        <v>1</v>
      </c>
      <c r="C272" s="11" t="s">
        <v>16</v>
      </c>
      <c r="D272" s="11" t="s">
        <v>18</v>
      </c>
      <c r="E272" s="4">
        <v>50</v>
      </c>
      <c r="F272" s="11" t="s">
        <v>235</v>
      </c>
      <c r="G272" s="17" t="s">
        <v>518</v>
      </c>
      <c r="H272" s="3" t="s">
        <v>506</v>
      </c>
      <c r="I272" s="5">
        <v>27295</v>
      </c>
      <c r="J272" s="1">
        <v>35016</v>
      </c>
      <c r="K272" s="60">
        <f t="shared" ca="1" si="24"/>
        <v>29</v>
      </c>
      <c r="L272" s="14">
        <v>8</v>
      </c>
      <c r="M272" s="14" t="s">
        <v>634</v>
      </c>
      <c r="N272" s="14">
        <f t="shared" si="25"/>
        <v>16</v>
      </c>
      <c r="O272" s="14">
        <f t="shared" si="26"/>
        <v>21</v>
      </c>
      <c r="P272" s="1">
        <f t="shared" si="27"/>
        <v>42681</v>
      </c>
      <c r="Q272" s="1"/>
      <c r="R272" s="3"/>
      <c r="S272" s="3"/>
      <c r="T272" s="62">
        <f t="shared" ca="1" si="29"/>
        <v>-0.4375</v>
      </c>
      <c r="U272" s="61">
        <f t="shared" ca="1" si="28"/>
        <v>1</v>
      </c>
      <c r="V272" s="11" t="s">
        <v>564</v>
      </c>
      <c r="W272" s="11" t="s">
        <v>234</v>
      </c>
      <c r="X272" s="3"/>
    </row>
    <row r="273" spans="1:24" ht="30" hidden="1" customHeight="1">
      <c r="A273" s="4"/>
      <c r="B273" s="3">
        <v>1</v>
      </c>
      <c r="C273" s="11" t="s">
        <v>16</v>
      </c>
      <c r="D273" s="11" t="s">
        <v>18</v>
      </c>
      <c r="E273" s="4">
        <v>52</v>
      </c>
      <c r="F273" s="11" t="s">
        <v>235</v>
      </c>
      <c r="G273" s="17" t="s">
        <v>518</v>
      </c>
      <c r="H273" s="3" t="s">
        <v>506</v>
      </c>
      <c r="I273" s="5">
        <v>27295</v>
      </c>
      <c r="J273" s="1">
        <v>35016</v>
      </c>
      <c r="K273" s="60">
        <f t="shared" ca="1" si="24"/>
        <v>29</v>
      </c>
      <c r="L273" s="14">
        <v>8</v>
      </c>
      <c r="M273" s="14" t="s">
        <v>634</v>
      </c>
      <c r="N273" s="14">
        <f t="shared" si="25"/>
        <v>16</v>
      </c>
      <c r="O273" s="14">
        <f t="shared" si="26"/>
        <v>21</v>
      </c>
      <c r="P273" s="1">
        <f t="shared" si="27"/>
        <v>42681</v>
      </c>
      <c r="Q273" s="1"/>
      <c r="R273" s="3"/>
      <c r="S273" s="3"/>
      <c r="T273" s="62">
        <f t="shared" ca="1" si="29"/>
        <v>-0.4375</v>
      </c>
      <c r="U273" s="61">
        <f t="shared" ca="1" si="28"/>
        <v>1</v>
      </c>
      <c r="V273" s="11" t="s">
        <v>564</v>
      </c>
      <c r="W273" s="11" t="s">
        <v>234</v>
      </c>
      <c r="X273" s="3"/>
    </row>
    <row r="274" spans="1:24" ht="30" hidden="1" customHeight="1">
      <c r="A274" s="4"/>
      <c r="B274" s="3">
        <v>1</v>
      </c>
      <c r="C274" s="11" t="s">
        <v>16</v>
      </c>
      <c r="D274" s="11" t="s">
        <v>18</v>
      </c>
      <c r="E274" s="4">
        <v>53</v>
      </c>
      <c r="F274" s="11" t="s">
        <v>235</v>
      </c>
      <c r="G274" s="17" t="s">
        <v>518</v>
      </c>
      <c r="H274" s="3" t="s">
        <v>506</v>
      </c>
      <c r="I274" s="5">
        <v>27295</v>
      </c>
      <c r="J274" s="1">
        <v>35016</v>
      </c>
      <c r="K274" s="60">
        <f t="shared" ca="1" si="24"/>
        <v>29</v>
      </c>
      <c r="L274" s="14">
        <v>8</v>
      </c>
      <c r="M274" s="14" t="s">
        <v>634</v>
      </c>
      <c r="N274" s="14">
        <f t="shared" si="25"/>
        <v>16</v>
      </c>
      <c r="O274" s="14">
        <f t="shared" si="26"/>
        <v>21</v>
      </c>
      <c r="P274" s="1">
        <f t="shared" si="27"/>
        <v>42681</v>
      </c>
      <c r="Q274" s="1"/>
      <c r="R274" s="3"/>
      <c r="S274" s="3"/>
      <c r="T274" s="62">
        <f t="shared" ca="1" si="29"/>
        <v>-0.4375</v>
      </c>
      <c r="U274" s="61">
        <f t="shared" ca="1" si="28"/>
        <v>1</v>
      </c>
      <c r="V274" s="11" t="s">
        <v>564</v>
      </c>
      <c r="W274" s="11" t="s">
        <v>234</v>
      </c>
      <c r="X274" s="3"/>
    </row>
    <row r="275" spans="1:24" ht="30" hidden="1" customHeight="1">
      <c r="A275" s="4"/>
      <c r="B275" s="3">
        <v>1</v>
      </c>
      <c r="C275" s="11" t="s">
        <v>16</v>
      </c>
      <c r="D275" s="11" t="s">
        <v>18</v>
      </c>
      <c r="E275" s="4">
        <v>54</v>
      </c>
      <c r="F275" s="11" t="s">
        <v>235</v>
      </c>
      <c r="G275" s="17" t="s">
        <v>518</v>
      </c>
      <c r="H275" s="3" t="s">
        <v>506</v>
      </c>
      <c r="I275" s="5">
        <v>27295</v>
      </c>
      <c r="J275" s="1">
        <v>35016</v>
      </c>
      <c r="K275" s="60">
        <f t="shared" ca="1" si="24"/>
        <v>29</v>
      </c>
      <c r="L275" s="14">
        <v>8</v>
      </c>
      <c r="M275" s="14" t="s">
        <v>634</v>
      </c>
      <c r="N275" s="14">
        <f t="shared" si="25"/>
        <v>16</v>
      </c>
      <c r="O275" s="14">
        <f t="shared" si="26"/>
        <v>21</v>
      </c>
      <c r="P275" s="1">
        <f t="shared" si="27"/>
        <v>42681</v>
      </c>
      <c r="Q275" s="1"/>
      <c r="R275" s="3"/>
      <c r="S275" s="3"/>
      <c r="T275" s="62">
        <f t="shared" ca="1" si="29"/>
        <v>-0.4375</v>
      </c>
      <c r="U275" s="61">
        <f t="shared" ca="1" si="28"/>
        <v>1</v>
      </c>
      <c r="V275" s="11" t="s">
        <v>564</v>
      </c>
      <c r="W275" s="11" t="s">
        <v>234</v>
      </c>
      <c r="X275" s="3"/>
    </row>
    <row r="276" spans="1:24" ht="30" hidden="1" customHeight="1">
      <c r="A276" s="4"/>
      <c r="B276" s="3">
        <v>1</v>
      </c>
      <c r="C276" s="11" t="s">
        <v>16</v>
      </c>
      <c r="D276" s="11" t="s">
        <v>18</v>
      </c>
      <c r="E276" s="4">
        <v>55</v>
      </c>
      <c r="F276" s="11" t="s">
        <v>235</v>
      </c>
      <c r="G276" s="17" t="s">
        <v>518</v>
      </c>
      <c r="H276" s="3" t="s">
        <v>506</v>
      </c>
      <c r="I276" s="5">
        <v>27295</v>
      </c>
      <c r="J276" s="1">
        <v>35016</v>
      </c>
      <c r="K276" s="60">
        <f t="shared" ca="1" si="24"/>
        <v>29</v>
      </c>
      <c r="L276" s="14">
        <v>8</v>
      </c>
      <c r="M276" s="14" t="s">
        <v>634</v>
      </c>
      <c r="N276" s="14">
        <f t="shared" si="25"/>
        <v>16</v>
      </c>
      <c r="O276" s="14">
        <f t="shared" si="26"/>
        <v>21</v>
      </c>
      <c r="P276" s="1">
        <f t="shared" si="27"/>
        <v>42681</v>
      </c>
      <c r="Q276" s="1"/>
      <c r="R276" s="3"/>
      <c r="S276" s="3"/>
      <c r="T276" s="62">
        <f t="shared" ca="1" si="29"/>
        <v>-0.4375</v>
      </c>
      <c r="U276" s="61">
        <f t="shared" ca="1" si="28"/>
        <v>1</v>
      </c>
      <c r="V276" s="11" t="s">
        <v>564</v>
      </c>
      <c r="W276" s="11" t="s">
        <v>234</v>
      </c>
      <c r="X276" s="3"/>
    </row>
    <row r="277" spans="1:24" ht="30" hidden="1" customHeight="1">
      <c r="A277" s="4"/>
      <c r="B277" s="3">
        <v>1</v>
      </c>
      <c r="C277" s="11" t="s">
        <v>16</v>
      </c>
      <c r="D277" s="11" t="s">
        <v>18</v>
      </c>
      <c r="E277" s="4">
        <v>56</v>
      </c>
      <c r="F277" s="11" t="s">
        <v>235</v>
      </c>
      <c r="G277" s="17" t="s">
        <v>518</v>
      </c>
      <c r="H277" s="3" t="s">
        <v>506</v>
      </c>
      <c r="I277" s="5">
        <v>27295</v>
      </c>
      <c r="J277" s="1">
        <v>35016</v>
      </c>
      <c r="K277" s="60">
        <f t="shared" ca="1" si="24"/>
        <v>29</v>
      </c>
      <c r="L277" s="14">
        <v>8</v>
      </c>
      <c r="M277" s="14" t="s">
        <v>634</v>
      </c>
      <c r="N277" s="14">
        <f t="shared" si="25"/>
        <v>16</v>
      </c>
      <c r="O277" s="14">
        <f t="shared" si="26"/>
        <v>21</v>
      </c>
      <c r="P277" s="1">
        <f t="shared" si="27"/>
        <v>42681</v>
      </c>
      <c r="Q277" s="1"/>
      <c r="R277" s="3"/>
      <c r="S277" s="3"/>
      <c r="T277" s="62">
        <f t="shared" ca="1" si="29"/>
        <v>-0.4375</v>
      </c>
      <c r="U277" s="61">
        <f t="shared" ca="1" si="28"/>
        <v>1</v>
      </c>
      <c r="V277" s="11" t="s">
        <v>564</v>
      </c>
      <c r="W277" s="11" t="s">
        <v>234</v>
      </c>
      <c r="X277" s="3"/>
    </row>
    <row r="278" spans="1:24" ht="30" hidden="1" customHeight="1">
      <c r="A278" s="4"/>
      <c r="B278" s="3">
        <v>1</v>
      </c>
      <c r="C278" s="11" t="s">
        <v>16</v>
      </c>
      <c r="D278" s="11" t="s">
        <v>18</v>
      </c>
      <c r="E278" s="4">
        <v>57</v>
      </c>
      <c r="F278" s="11" t="s">
        <v>235</v>
      </c>
      <c r="G278" s="17" t="s">
        <v>518</v>
      </c>
      <c r="H278" s="3" t="s">
        <v>506</v>
      </c>
      <c r="I278" s="5">
        <v>27295</v>
      </c>
      <c r="J278" s="1">
        <v>35016</v>
      </c>
      <c r="K278" s="60">
        <f t="shared" ca="1" si="24"/>
        <v>29</v>
      </c>
      <c r="L278" s="14">
        <v>8</v>
      </c>
      <c r="M278" s="14" t="s">
        <v>634</v>
      </c>
      <c r="N278" s="14">
        <f t="shared" si="25"/>
        <v>16</v>
      </c>
      <c r="O278" s="14">
        <f t="shared" si="26"/>
        <v>21</v>
      </c>
      <c r="P278" s="1">
        <f t="shared" si="27"/>
        <v>42681</v>
      </c>
      <c r="Q278" s="1"/>
      <c r="R278" s="3"/>
      <c r="S278" s="3"/>
      <c r="T278" s="62">
        <f t="shared" ca="1" si="29"/>
        <v>-0.4375</v>
      </c>
      <c r="U278" s="61">
        <f t="shared" ca="1" si="28"/>
        <v>1</v>
      </c>
      <c r="V278" s="11" t="s">
        <v>564</v>
      </c>
      <c r="W278" s="11" t="s">
        <v>234</v>
      </c>
      <c r="X278" s="3"/>
    </row>
    <row r="279" spans="1:24" ht="30" hidden="1" customHeight="1">
      <c r="A279" s="4"/>
      <c r="B279" s="3">
        <v>1</v>
      </c>
      <c r="C279" s="11" t="s">
        <v>16</v>
      </c>
      <c r="D279" s="11" t="s">
        <v>18</v>
      </c>
      <c r="E279" s="4">
        <v>58</v>
      </c>
      <c r="F279" s="11" t="s">
        <v>235</v>
      </c>
      <c r="G279" s="17" t="s">
        <v>518</v>
      </c>
      <c r="H279" s="3" t="s">
        <v>506</v>
      </c>
      <c r="I279" s="5">
        <v>27295</v>
      </c>
      <c r="J279" s="1">
        <v>35016</v>
      </c>
      <c r="K279" s="60">
        <f t="shared" ca="1" si="24"/>
        <v>29</v>
      </c>
      <c r="L279" s="14">
        <v>8</v>
      </c>
      <c r="M279" s="14" t="s">
        <v>634</v>
      </c>
      <c r="N279" s="14">
        <f t="shared" si="25"/>
        <v>16</v>
      </c>
      <c r="O279" s="14">
        <f t="shared" si="26"/>
        <v>21</v>
      </c>
      <c r="P279" s="1">
        <f t="shared" si="27"/>
        <v>42681</v>
      </c>
      <c r="Q279" s="1"/>
      <c r="R279" s="3"/>
      <c r="S279" s="3"/>
      <c r="T279" s="62">
        <f t="shared" ca="1" si="29"/>
        <v>-0.4375</v>
      </c>
      <c r="U279" s="61">
        <f t="shared" ca="1" si="28"/>
        <v>1</v>
      </c>
      <c r="V279" s="11" t="s">
        <v>564</v>
      </c>
      <c r="W279" s="11" t="s">
        <v>234</v>
      </c>
      <c r="X279" s="3"/>
    </row>
    <row r="280" spans="1:24" ht="30" hidden="1" customHeight="1">
      <c r="A280" s="4"/>
      <c r="B280" s="3">
        <v>1</v>
      </c>
      <c r="C280" s="11" t="s">
        <v>16</v>
      </c>
      <c r="D280" s="11" t="s">
        <v>18</v>
      </c>
      <c r="E280" s="4">
        <v>60</v>
      </c>
      <c r="F280" s="11" t="s">
        <v>235</v>
      </c>
      <c r="G280" s="17" t="s">
        <v>518</v>
      </c>
      <c r="H280" s="3" t="s">
        <v>506</v>
      </c>
      <c r="I280" s="5">
        <v>27295</v>
      </c>
      <c r="J280" s="1">
        <v>35016</v>
      </c>
      <c r="K280" s="60">
        <f t="shared" ca="1" si="24"/>
        <v>29</v>
      </c>
      <c r="L280" s="14">
        <v>8</v>
      </c>
      <c r="M280" s="14" t="s">
        <v>634</v>
      </c>
      <c r="N280" s="14">
        <f t="shared" si="25"/>
        <v>16</v>
      </c>
      <c r="O280" s="14">
        <f t="shared" si="26"/>
        <v>21</v>
      </c>
      <c r="P280" s="1">
        <f t="shared" si="27"/>
        <v>42681</v>
      </c>
      <c r="Q280" s="1"/>
      <c r="R280" s="3"/>
      <c r="S280" s="3"/>
      <c r="T280" s="62">
        <f t="shared" ca="1" si="29"/>
        <v>-0.4375</v>
      </c>
      <c r="U280" s="61">
        <f t="shared" ca="1" si="28"/>
        <v>1</v>
      </c>
      <c r="V280" s="11" t="s">
        <v>564</v>
      </c>
      <c r="W280" s="11" t="s">
        <v>234</v>
      </c>
      <c r="X280" s="3"/>
    </row>
    <row r="281" spans="1:24" ht="30" hidden="1" customHeight="1">
      <c r="A281" s="4"/>
      <c r="B281" s="3">
        <v>1</v>
      </c>
      <c r="C281" s="11" t="s">
        <v>16</v>
      </c>
      <c r="D281" s="11" t="s">
        <v>18</v>
      </c>
      <c r="E281" s="4">
        <v>61</v>
      </c>
      <c r="F281" s="11" t="s">
        <v>235</v>
      </c>
      <c r="G281" s="17" t="s">
        <v>518</v>
      </c>
      <c r="H281" s="3" t="s">
        <v>506</v>
      </c>
      <c r="I281" s="5">
        <v>27295</v>
      </c>
      <c r="J281" s="1">
        <v>35016</v>
      </c>
      <c r="K281" s="60">
        <f t="shared" ca="1" si="24"/>
        <v>29</v>
      </c>
      <c r="L281" s="14">
        <v>8</v>
      </c>
      <c r="M281" s="14" t="s">
        <v>634</v>
      </c>
      <c r="N281" s="14">
        <f t="shared" si="25"/>
        <v>16</v>
      </c>
      <c r="O281" s="14">
        <f t="shared" si="26"/>
        <v>21</v>
      </c>
      <c r="P281" s="1">
        <f t="shared" si="27"/>
        <v>42681</v>
      </c>
      <c r="Q281" s="1"/>
      <c r="R281" s="3"/>
      <c r="S281" s="3"/>
      <c r="T281" s="62">
        <f t="shared" ca="1" si="29"/>
        <v>-0.4375</v>
      </c>
      <c r="U281" s="61">
        <f t="shared" ca="1" si="28"/>
        <v>1</v>
      </c>
      <c r="V281" s="11" t="s">
        <v>564</v>
      </c>
      <c r="W281" s="11" t="s">
        <v>234</v>
      </c>
      <c r="X281" s="3"/>
    </row>
    <row r="282" spans="1:24" ht="30" hidden="1" customHeight="1">
      <c r="A282" s="4"/>
      <c r="B282" s="3">
        <v>1</v>
      </c>
      <c r="C282" s="11" t="s">
        <v>16</v>
      </c>
      <c r="D282" s="11" t="s">
        <v>18</v>
      </c>
      <c r="E282" s="4">
        <v>62</v>
      </c>
      <c r="F282" s="11" t="s">
        <v>235</v>
      </c>
      <c r="G282" s="17" t="s">
        <v>518</v>
      </c>
      <c r="H282" s="3" t="s">
        <v>506</v>
      </c>
      <c r="I282" s="5">
        <v>27295</v>
      </c>
      <c r="J282" s="1">
        <v>35016</v>
      </c>
      <c r="K282" s="60">
        <f t="shared" ca="1" si="24"/>
        <v>29</v>
      </c>
      <c r="L282" s="14">
        <v>8</v>
      </c>
      <c r="M282" s="14" t="s">
        <v>634</v>
      </c>
      <c r="N282" s="14">
        <f t="shared" si="25"/>
        <v>16</v>
      </c>
      <c r="O282" s="14">
        <f t="shared" si="26"/>
        <v>21</v>
      </c>
      <c r="P282" s="1">
        <f t="shared" si="27"/>
        <v>42681</v>
      </c>
      <c r="Q282" s="1"/>
      <c r="R282" s="3"/>
      <c r="S282" s="3"/>
      <c r="T282" s="62">
        <f t="shared" ca="1" si="29"/>
        <v>-0.4375</v>
      </c>
      <c r="U282" s="61">
        <f t="shared" ca="1" si="28"/>
        <v>1</v>
      </c>
      <c r="V282" s="11" t="s">
        <v>564</v>
      </c>
      <c r="W282" s="11" t="s">
        <v>234</v>
      </c>
      <c r="X282" s="3"/>
    </row>
    <row r="283" spans="1:24" ht="30" hidden="1" customHeight="1">
      <c r="A283" s="4"/>
      <c r="B283" s="3">
        <v>1</v>
      </c>
      <c r="C283" s="11" t="s">
        <v>16</v>
      </c>
      <c r="D283" s="11" t="s">
        <v>18</v>
      </c>
      <c r="E283" s="4">
        <v>63</v>
      </c>
      <c r="F283" s="11" t="s">
        <v>235</v>
      </c>
      <c r="G283" s="17" t="s">
        <v>518</v>
      </c>
      <c r="H283" s="3" t="s">
        <v>506</v>
      </c>
      <c r="I283" s="5">
        <v>27295</v>
      </c>
      <c r="J283" s="1">
        <v>35016</v>
      </c>
      <c r="K283" s="60">
        <f t="shared" ca="1" si="24"/>
        <v>29</v>
      </c>
      <c r="L283" s="14">
        <v>8</v>
      </c>
      <c r="M283" s="14" t="s">
        <v>634</v>
      </c>
      <c r="N283" s="14">
        <f t="shared" si="25"/>
        <v>16</v>
      </c>
      <c r="O283" s="14">
        <f t="shared" si="26"/>
        <v>21</v>
      </c>
      <c r="P283" s="1">
        <f t="shared" si="27"/>
        <v>42681</v>
      </c>
      <c r="Q283" s="1"/>
      <c r="R283" s="3"/>
      <c r="S283" s="3"/>
      <c r="T283" s="62">
        <f t="shared" ca="1" si="29"/>
        <v>-0.4375</v>
      </c>
      <c r="U283" s="61">
        <f t="shared" ca="1" si="28"/>
        <v>1</v>
      </c>
      <c r="V283" s="11" t="s">
        <v>564</v>
      </c>
      <c r="W283" s="11" t="s">
        <v>234</v>
      </c>
      <c r="X283" s="3"/>
    </row>
    <row r="284" spans="1:24" ht="30" hidden="1" customHeight="1">
      <c r="A284" s="4"/>
      <c r="B284" s="3">
        <v>1</v>
      </c>
      <c r="C284" s="11" t="s">
        <v>16</v>
      </c>
      <c r="D284" s="11" t="s">
        <v>18</v>
      </c>
      <c r="E284" s="4">
        <v>64</v>
      </c>
      <c r="F284" s="11" t="s">
        <v>235</v>
      </c>
      <c r="G284" s="17" t="s">
        <v>518</v>
      </c>
      <c r="H284" s="3" t="s">
        <v>506</v>
      </c>
      <c r="I284" s="5">
        <v>27295</v>
      </c>
      <c r="J284" s="1">
        <v>35016</v>
      </c>
      <c r="K284" s="60">
        <f t="shared" ca="1" si="24"/>
        <v>29</v>
      </c>
      <c r="L284" s="14">
        <v>8</v>
      </c>
      <c r="M284" s="14" t="s">
        <v>634</v>
      </c>
      <c r="N284" s="14">
        <f t="shared" si="25"/>
        <v>16</v>
      </c>
      <c r="O284" s="14">
        <f t="shared" si="26"/>
        <v>21</v>
      </c>
      <c r="P284" s="1">
        <f t="shared" si="27"/>
        <v>42681</v>
      </c>
      <c r="Q284" s="1"/>
      <c r="R284" s="3"/>
      <c r="S284" s="3"/>
      <c r="T284" s="62">
        <f t="shared" ca="1" si="29"/>
        <v>-0.4375</v>
      </c>
      <c r="U284" s="61">
        <f t="shared" ca="1" si="28"/>
        <v>1</v>
      </c>
      <c r="V284" s="11" t="s">
        <v>564</v>
      </c>
      <c r="W284" s="11" t="s">
        <v>234</v>
      </c>
      <c r="X284" s="3"/>
    </row>
    <row r="285" spans="1:24" ht="30" hidden="1" customHeight="1">
      <c r="A285" s="4"/>
      <c r="B285" s="3">
        <v>1</v>
      </c>
      <c r="C285" s="11" t="s">
        <v>16</v>
      </c>
      <c r="D285" s="11" t="s">
        <v>18</v>
      </c>
      <c r="E285" s="4">
        <v>65</v>
      </c>
      <c r="F285" s="11" t="s">
        <v>235</v>
      </c>
      <c r="G285" s="17" t="s">
        <v>518</v>
      </c>
      <c r="H285" s="3" t="s">
        <v>506</v>
      </c>
      <c r="I285" s="5">
        <v>27295</v>
      </c>
      <c r="J285" s="1">
        <v>35016</v>
      </c>
      <c r="K285" s="60">
        <f t="shared" ca="1" si="24"/>
        <v>29</v>
      </c>
      <c r="L285" s="14">
        <v>8</v>
      </c>
      <c r="M285" s="14" t="s">
        <v>634</v>
      </c>
      <c r="N285" s="14">
        <f t="shared" si="25"/>
        <v>16</v>
      </c>
      <c r="O285" s="14">
        <f t="shared" si="26"/>
        <v>21</v>
      </c>
      <c r="P285" s="1">
        <f t="shared" si="27"/>
        <v>42681</v>
      </c>
      <c r="Q285" s="1"/>
      <c r="R285" s="3"/>
      <c r="S285" s="3"/>
      <c r="T285" s="62">
        <f t="shared" ca="1" si="29"/>
        <v>-0.4375</v>
      </c>
      <c r="U285" s="61">
        <f t="shared" ca="1" si="28"/>
        <v>1</v>
      </c>
      <c r="V285" s="11" t="s">
        <v>564</v>
      </c>
      <c r="W285" s="11" t="s">
        <v>234</v>
      </c>
      <c r="X285" s="3"/>
    </row>
    <row r="286" spans="1:24" ht="30" hidden="1" customHeight="1">
      <c r="A286" s="4"/>
      <c r="B286" s="3">
        <v>1</v>
      </c>
      <c r="C286" s="11" t="s">
        <v>16</v>
      </c>
      <c r="D286" s="11" t="s">
        <v>18</v>
      </c>
      <c r="E286" s="4">
        <v>46</v>
      </c>
      <c r="F286" s="11" t="s">
        <v>235</v>
      </c>
      <c r="G286" s="17" t="s">
        <v>518</v>
      </c>
      <c r="H286" s="3" t="s">
        <v>506</v>
      </c>
      <c r="I286" s="5">
        <v>27295</v>
      </c>
      <c r="J286" s="1">
        <v>35016</v>
      </c>
      <c r="K286" s="60">
        <f t="shared" ca="1" si="24"/>
        <v>29</v>
      </c>
      <c r="L286" s="14">
        <v>8</v>
      </c>
      <c r="M286" s="14" t="s">
        <v>634</v>
      </c>
      <c r="N286" s="14">
        <f t="shared" si="25"/>
        <v>16</v>
      </c>
      <c r="O286" s="14">
        <f t="shared" si="26"/>
        <v>21</v>
      </c>
      <c r="P286" s="1">
        <f t="shared" si="27"/>
        <v>42681</v>
      </c>
      <c r="Q286" s="1"/>
      <c r="R286" s="3"/>
      <c r="S286" s="3"/>
      <c r="T286" s="62">
        <f t="shared" ca="1" si="29"/>
        <v>-0.4375</v>
      </c>
      <c r="U286" s="61">
        <f t="shared" ca="1" si="28"/>
        <v>1</v>
      </c>
      <c r="V286" s="11" t="s">
        <v>564</v>
      </c>
      <c r="W286" s="11" t="s">
        <v>236</v>
      </c>
      <c r="X286" s="3"/>
    </row>
    <row r="287" spans="1:24" ht="30" hidden="1" customHeight="1">
      <c r="A287" s="4"/>
      <c r="B287" s="3">
        <v>1</v>
      </c>
      <c r="C287" s="11" t="s">
        <v>16</v>
      </c>
      <c r="D287" s="11" t="s">
        <v>18</v>
      </c>
      <c r="E287" s="4">
        <v>47</v>
      </c>
      <c r="F287" s="11" t="s">
        <v>235</v>
      </c>
      <c r="G287" s="17" t="s">
        <v>518</v>
      </c>
      <c r="H287" s="3" t="s">
        <v>506</v>
      </c>
      <c r="I287" s="5">
        <v>27295</v>
      </c>
      <c r="J287" s="1">
        <v>35016</v>
      </c>
      <c r="K287" s="60">
        <f t="shared" ca="1" si="24"/>
        <v>29</v>
      </c>
      <c r="L287" s="14">
        <v>8</v>
      </c>
      <c r="M287" s="14" t="s">
        <v>634</v>
      </c>
      <c r="N287" s="14">
        <f t="shared" si="25"/>
        <v>16</v>
      </c>
      <c r="O287" s="14">
        <f t="shared" si="26"/>
        <v>21</v>
      </c>
      <c r="P287" s="1">
        <f t="shared" si="27"/>
        <v>42681</v>
      </c>
      <c r="Q287" s="1"/>
      <c r="R287" s="3"/>
      <c r="S287" s="3"/>
      <c r="T287" s="62">
        <f t="shared" ca="1" si="29"/>
        <v>-0.4375</v>
      </c>
      <c r="U287" s="61">
        <f t="shared" ca="1" si="28"/>
        <v>1</v>
      </c>
      <c r="V287" s="11" t="s">
        <v>564</v>
      </c>
      <c r="W287" s="11" t="s">
        <v>236</v>
      </c>
      <c r="X287" s="3"/>
    </row>
    <row r="288" spans="1:24" ht="30" hidden="1" customHeight="1">
      <c r="A288" s="4"/>
      <c r="B288" s="3">
        <v>1</v>
      </c>
      <c r="C288" s="11" t="s">
        <v>16</v>
      </c>
      <c r="D288" s="11" t="s">
        <v>18</v>
      </c>
      <c r="E288" s="4">
        <v>49</v>
      </c>
      <c r="F288" s="11" t="s">
        <v>235</v>
      </c>
      <c r="G288" s="17" t="s">
        <v>518</v>
      </c>
      <c r="H288" s="3" t="s">
        <v>506</v>
      </c>
      <c r="I288" s="5">
        <v>27295</v>
      </c>
      <c r="J288" s="1">
        <v>35016</v>
      </c>
      <c r="K288" s="60">
        <f t="shared" ca="1" si="24"/>
        <v>29</v>
      </c>
      <c r="L288" s="14">
        <v>8</v>
      </c>
      <c r="M288" s="14" t="s">
        <v>634</v>
      </c>
      <c r="N288" s="14">
        <f t="shared" si="25"/>
        <v>16</v>
      </c>
      <c r="O288" s="14">
        <f t="shared" si="26"/>
        <v>21</v>
      </c>
      <c r="P288" s="1">
        <f t="shared" si="27"/>
        <v>42681</v>
      </c>
      <c r="Q288" s="1"/>
      <c r="R288" s="3"/>
      <c r="S288" s="3"/>
      <c r="T288" s="62">
        <f t="shared" ca="1" si="29"/>
        <v>-0.4375</v>
      </c>
      <c r="U288" s="61">
        <f t="shared" ca="1" si="28"/>
        <v>1</v>
      </c>
      <c r="V288" s="11" t="s">
        <v>564</v>
      </c>
      <c r="W288" s="11" t="s">
        <v>22</v>
      </c>
      <c r="X288" s="3"/>
    </row>
    <row r="289" spans="1:28" ht="30" hidden="1" customHeight="1">
      <c r="A289" s="4"/>
      <c r="B289" s="3">
        <v>1</v>
      </c>
      <c r="C289" s="11" t="s">
        <v>16</v>
      </c>
      <c r="D289" s="11" t="s">
        <v>18</v>
      </c>
      <c r="E289" s="4">
        <v>51</v>
      </c>
      <c r="F289" s="11" t="s">
        <v>235</v>
      </c>
      <c r="G289" s="17" t="s">
        <v>518</v>
      </c>
      <c r="H289" s="3" t="s">
        <v>506</v>
      </c>
      <c r="I289" s="5">
        <v>27295</v>
      </c>
      <c r="J289" s="1">
        <v>35016</v>
      </c>
      <c r="K289" s="60">
        <f t="shared" ca="1" si="24"/>
        <v>29</v>
      </c>
      <c r="L289" s="14">
        <v>8</v>
      </c>
      <c r="M289" s="14" t="s">
        <v>634</v>
      </c>
      <c r="N289" s="14">
        <f t="shared" si="25"/>
        <v>16</v>
      </c>
      <c r="O289" s="14">
        <f t="shared" si="26"/>
        <v>21</v>
      </c>
      <c r="P289" s="1">
        <f t="shared" si="27"/>
        <v>42681</v>
      </c>
      <c r="Q289" s="1"/>
      <c r="R289" s="3"/>
      <c r="S289" s="3"/>
      <c r="T289" s="62">
        <f t="shared" ca="1" si="29"/>
        <v>-0.4375</v>
      </c>
      <c r="U289" s="61">
        <f t="shared" ca="1" si="28"/>
        <v>1</v>
      </c>
      <c r="V289" s="11" t="s">
        <v>564</v>
      </c>
      <c r="W289" s="11" t="s">
        <v>22</v>
      </c>
      <c r="X289" s="3"/>
    </row>
    <row r="290" spans="1:28" ht="30" hidden="1" customHeight="1">
      <c r="A290" s="4"/>
      <c r="B290" s="3">
        <v>1</v>
      </c>
      <c r="C290" s="11" t="s">
        <v>16</v>
      </c>
      <c r="D290" s="11" t="s">
        <v>18</v>
      </c>
      <c r="E290" s="4">
        <v>66</v>
      </c>
      <c r="F290" s="11" t="s">
        <v>235</v>
      </c>
      <c r="G290" s="17" t="s">
        <v>518</v>
      </c>
      <c r="H290" s="3" t="s">
        <v>506</v>
      </c>
      <c r="I290" s="5">
        <v>27295</v>
      </c>
      <c r="J290" s="1">
        <v>35016</v>
      </c>
      <c r="K290" s="60">
        <f t="shared" ca="1" si="24"/>
        <v>29</v>
      </c>
      <c r="L290" s="14">
        <v>8</v>
      </c>
      <c r="M290" s="14" t="s">
        <v>634</v>
      </c>
      <c r="N290" s="14">
        <f t="shared" si="25"/>
        <v>16</v>
      </c>
      <c r="O290" s="14">
        <f t="shared" si="26"/>
        <v>21</v>
      </c>
      <c r="P290" s="1">
        <f t="shared" si="27"/>
        <v>42681</v>
      </c>
      <c r="Q290" s="1"/>
      <c r="R290" s="3"/>
      <c r="S290" s="3"/>
      <c r="T290" s="62">
        <f t="shared" ca="1" si="29"/>
        <v>-0.4375</v>
      </c>
      <c r="U290" s="61">
        <f t="shared" ca="1" si="28"/>
        <v>1</v>
      </c>
      <c r="V290" s="11" t="s">
        <v>564</v>
      </c>
      <c r="W290" s="11" t="s">
        <v>237</v>
      </c>
      <c r="X290" s="3"/>
    </row>
    <row r="291" spans="1:28" ht="30" hidden="1" customHeight="1">
      <c r="A291" s="4"/>
      <c r="B291" s="3">
        <v>1</v>
      </c>
      <c r="C291" s="11" t="s">
        <v>16</v>
      </c>
      <c r="D291" s="11" t="s">
        <v>18</v>
      </c>
      <c r="E291" s="4">
        <v>59</v>
      </c>
      <c r="F291" s="11" t="s">
        <v>235</v>
      </c>
      <c r="G291" s="17" t="s">
        <v>518</v>
      </c>
      <c r="H291" s="3" t="s">
        <v>506</v>
      </c>
      <c r="I291" s="5">
        <v>27295</v>
      </c>
      <c r="J291" s="1">
        <v>35016</v>
      </c>
      <c r="K291" s="60">
        <f t="shared" ca="1" si="24"/>
        <v>29</v>
      </c>
      <c r="L291" s="14">
        <v>8</v>
      </c>
      <c r="M291" s="14" t="s">
        <v>634</v>
      </c>
      <c r="N291" s="14">
        <f t="shared" si="25"/>
        <v>16</v>
      </c>
      <c r="O291" s="14">
        <f t="shared" si="26"/>
        <v>21</v>
      </c>
      <c r="P291" s="1">
        <f t="shared" si="27"/>
        <v>42681</v>
      </c>
      <c r="Q291" s="1"/>
      <c r="R291" s="3"/>
      <c r="S291" s="3"/>
      <c r="T291" s="62">
        <f t="shared" ca="1" si="29"/>
        <v>-0.4375</v>
      </c>
      <c r="U291" s="61">
        <f t="shared" ca="1" si="28"/>
        <v>1</v>
      </c>
      <c r="V291" s="11" t="s">
        <v>564</v>
      </c>
      <c r="W291" s="11" t="s">
        <v>55</v>
      </c>
      <c r="X291" s="3"/>
    </row>
    <row r="292" spans="1:28" s="10" customFormat="1" ht="30" hidden="1" customHeight="1">
      <c r="A292" s="4"/>
      <c r="B292" s="3">
        <v>1</v>
      </c>
      <c r="C292" s="11" t="s">
        <v>16</v>
      </c>
      <c r="D292" s="11" t="s">
        <v>28</v>
      </c>
      <c r="E292" s="4">
        <v>22</v>
      </c>
      <c r="F292" s="11" t="s">
        <v>29</v>
      </c>
      <c r="G292" s="17" t="s">
        <v>518</v>
      </c>
      <c r="H292" s="3" t="s">
        <v>506</v>
      </c>
      <c r="I292" s="5">
        <v>33990</v>
      </c>
      <c r="J292" s="1">
        <v>35016</v>
      </c>
      <c r="K292" s="60">
        <f t="shared" ca="1" si="24"/>
        <v>29</v>
      </c>
      <c r="L292" s="14">
        <v>8</v>
      </c>
      <c r="M292" s="14" t="s">
        <v>634</v>
      </c>
      <c r="N292" s="14">
        <f t="shared" si="25"/>
        <v>16</v>
      </c>
      <c r="O292" s="14">
        <f t="shared" si="26"/>
        <v>21</v>
      </c>
      <c r="P292" s="1">
        <f t="shared" si="27"/>
        <v>42681</v>
      </c>
      <c r="Q292" s="1"/>
      <c r="R292" s="3"/>
      <c r="S292" s="3"/>
      <c r="T292" s="62">
        <f t="shared" ca="1" si="29"/>
        <v>-0.4375</v>
      </c>
      <c r="U292" s="61">
        <f t="shared" ca="1" si="28"/>
        <v>1</v>
      </c>
      <c r="V292" s="11" t="s">
        <v>564</v>
      </c>
      <c r="W292" s="35" t="s">
        <v>17</v>
      </c>
      <c r="X292" s="8"/>
      <c r="Y292" s="20"/>
      <c r="AB292"/>
    </row>
    <row r="293" spans="1:28" ht="30" hidden="1" customHeight="1">
      <c r="A293" s="4"/>
      <c r="B293" s="3">
        <v>1</v>
      </c>
      <c r="C293" s="11" t="s">
        <v>16</v>
      </c>
      <c r="D293" s="11" t="s">
        <v>28</v>
      </c>
      <c r="E293" s="4">
        <v>23</v>
      </c>
      <c r="F293" s="11" t="s">
        <v>29</v>
      </c>
      <c r="G293" s="17" t="s">
        <v>518</v>
      </c>
      <c r="H293" s="3" t="s">
        <v>506</v>
      </c>
      <c r="I293" s="5">
        <v>33990</v>
      </c>
      <c r="J293" s="1">
        <v>35016</v>
      </c>
      <c r="K293" s="60">
        <f t="shared" ca="1" si="24"/>
        <v>29</v>
      </c>
      <c r="L293" s="14">
        <v>8</v>
      </c>
      <c r="M293" s="14" t="s">
        <v>634</v>
      </c>
      <c r="N293" s="14">
        <f t="shared" si="25"/>
        <v>16</v>
      </c>
      <c r="O293" s="14">
        <f t="shared" si="26"/>
        <v>21</v>
      </c>
      <c r="P293" s="1">
        <f t="shared" si="27"/>
        <v>42681</v>
      </c>
      <c r="Q293" s="1"/>
      <c r="R293" s="3"/>
      <c r="S293" s="3"/>
      <c r="T293" s="62">
        <f t="shared" ca="1" si="29"/>
        <v>-0.4375</v>
      </c>
      <c r="U293" s="61">
        <f t="shared" ca="1" si="28"/>
        <v>1</v>
      </c>
      <c r="V293" s="11" t="s">
        <v>564</v>
      </c>
      <c r="W293" s="35" t="s">
        <v>17</v>
      </c>
      <c r="X293" s="9"/>
    </row>
    <row r="294" spans="1:28" ht="30" hidden="1" customHeight="1">
      <c r="A294" s="4"/>
      <c r="B294" s="3">
        <v>1</v>
      </c>
      <c r="C294" s="11" t="s">
        <v>16</v>
      </c>
      <c r="D294" s="11" t="s">
        <v>28</v>
      </c>
      <c r="E294" s="4">
        <v>24</v>
      </c>
      <c r="F294" s="11" t="s">
        <v>29</v>
      </c>
      <c r="G294" s="17" t="s">
        <v>518</v>
      </c>
      <c r="H294" s="3" t="s">
        <v>506</v>
      </c>
      <c r="I294" s="5">
        <v>33990</v>
      </c>
      <c r="J294" s="1">
        <v>35016</v>
      </c>
      <c r="K294" s="60">
        <f t="shared" ca="1" si="24"/>
        <v>29</v>
      </c>
      <c r="L294" s="14">
        <v>8</v>
      </c>
      <c r="M294" s="14" t="s">
        <v>634</v>
      </c>
      <c r="N294" s="14">
        <f t="shared" si="25"/>
        <v>16</v>
      </c>
      <c r="O294" s="14">
        <f t="shared" si="26"/>
        <v>21</v>
      </c>
      <c r="P294" s="1">
        <f t="shared" si="27"/>
        <v>42681</v>
      </c>
      <c r="Q294" s="1"/>
      <c r="R294" s="3"/>
      <c r="S294" s="3"/>
      <c r="T294" s="62">
        <f t="shared" ca="1" si="29"/>
        <v>-0.4375</v>
      </c>
      <c r="U294" s="61">
        <f t="shared" ca="1" si="28"/>
        <v>1</v>
      </c>
      <c r="V294" s="11" t="s">
        <v>564</v>
      </c>
      <c r="W294" s="35" t="s">
        <v>17</v>
      </c>
      <c r="X294" s="9"/>
    </row>
    <row r="295" spans="1:28" ht="30" hidden="1" customHeight="1">
      <c r="A295" s="4"/>
      <c r="B295" s="3">
        <v>1</v>
      </c>
      <c r="C295" s="11" t="s">
        <v>16</v>
      </c>
      <c r="D295" s="11" t="s">
        <v>28</v>
      </c>
      <c r="E295" s="4">
        <v>25</v>
      </c>
      <c r="F295" s="11" t="s">
        <v>29</v>
      </c>
      <c r="G295" s="17" t="s">
        <v>518</v>
      </c>
      <c r="H295" s="3" t="s">
        <v>506</v>
      </c>
      <c r="I295" s="5">
        <v>33990</v>
      </c>
      <c r="J295" s="1">
        <v>35016</v>
      </c>
      <c r="K295" s="60">
        <f t="shared" ca="1" si="24"/>
        <v>29</v>
      </c>
      <c r="L295" s="14">
        <v>8</v>
      </c>
      <c r="M295" s="14" t="s">
        <v>634</v>
      </c>
      <c r="N295" s="14">
        <f t="shared" si="25"/>
        <v>16</v>
      </c>
      <c r="O295" s="14">
        <f t="shared" si="26"/>
        <v>21</v>
      </c>
      <c r="P295" s="1">
        <f t="shared" si="27"/>
        <v>42681</v>
      </c>
      <c r="Q295" s="1"/>
      <c r="R295" s="3"/>
      <c r="S295" s="3"/>
      <c r="T295" s="62">
        <f t="shared" ca="1" si="29"/>
        <v>-0.4375</v>
      </c>
      <c r="U295" s="61">
        <f t="shared" ca="1" si="28"/>
        <v>1</v>
      </c>
      <c r="V295" s="11" t="s">
        <v>564</v>
      </c>
      <c r="W295" s="35" t="s">
        <v>17</v>
      </c>
      <c r="X295" s="9"/>
    </row>
    <row r="296" spans="1:28" ht="30" hidden="1" customHeight="1">
      <c r="A296" s="3" t="s">
        <v>15</v>
      </c>
      <c r="B296" s="3">
        <v>1</v>
      </c>
      <c r="C296" s="11" t="s">
        <v>16</v>
      </c>
      <c r="D296" s="11" t="s">
        <v>238</v>
      </c>
      <c r="E296" s="4">
        <v>94</v>
      </c>
      <c r="F296" s="11" t="s">
        <v>239</v>
      </c>
      <c r="G296" s="17" t="s">
        <v>518</v>
      </c>
      <c r="H296" s="3" t="s">
        <v>506</v>
      </c>
      <c r="I296" s="5">
        <v>38900</v>
      </c>
      <c r="J296" s="1">
        <v>33408</v>
      </c>
      <c r="K296" s="60">
        <f t="shared" ca="1" si="24"/>
        <v>34</v>
      </c>
      <c r="L296" s="14">
        <v>8</v>
      </c>
      <c r="M296" s="14" t="s">
        <v>634</v>
      </c>
      <c r="N296" s="14">
        <f t="shared" si="25"/>
        <v>16</v>
      </c>
      <c r="O296" s="14">
        <f t="shared" si="26"/>
        <v>21</v>
      </c>
      <c r="P296" s="1">
        <f t="shared" si="27"/>
        <v>41073</v>
      </c>
      <c r="Q296" s="2"/>
      <c r="R296" s="3"/>
      <c r="S296" s="3"/>
      <c r="T296" s="62">
        <f t="shared" ca="1" si="29"/>
        <v>-1.375</v>
      </c>
      <c r="U296" s="61">
        <f t="shared" ca="1" si="28"/>
        <v>1</v>
      </c>
      <c r="V296" s="11" t="s">
        <v>564</v>
      </c>
      <c r="W296" s="16" t="s">
        <v>240</v>
      </c>
      <c r="X296" s="3"/>
    </row>
    <row r="297" spans="1:28" ht="30" hidden="1" customHeight="1">
      <c r="A297" s="3" t="s">
        <v>15</v>
      </c>
      <c r="B297" s="3">
        <v>1</v>
      </c>
      <c r="C297" s="11" t="s">
        <v>16</v>
      </c>
      <c r="D297" s="11" t="s">
        <v>238</v>
      </c>
      <c r="E297" s="4">
        <v>92</v>
      </c>
      <c r="F297" s="11" t="s">
        <v>239</v>
      </c>
      <c r="G297" s="17" t="s">
        <v>518</v>
      </c>
      <c r="H297" s="3" t="s">
        <v>506</v>
      </c>
      <c r="I297" s="5">
        <v>38900</v>
      </c>
      <c r="J297" s="1">
        <v>33408</v>
      </c>
      <c r="K297" s="60">
        <f t="shared" ca="1" si="24"/>
        <v>34</v>
      </c>
      <c r="L297" s="14">
        <v>8</v>
      </c>
      <c r="M297" s="14" t="s">
        <v>634</v>
      </c>
      <c r="N297" s="14">
        <f t="shared" si="25"/>
        <v>16</v>
      </c>
      <c r="O297" s="14">
        <f t="shared" si="26"/>
        <v>21</v>
      </c>
      <c r="P297" s="1">
        <f t="shared" si="27"/>
        <v>41073</v>
      </c>
      <c r="Q297" s="2"/>
      <c r="R297" s="3"/>
      <c r="S297" s="3"/>
      <c r="T297" s="62">
        <f t="shared" ca="1" si="29"/>
        <v>-1.375</v>
      </c>
      <c r="U297" s="61">
        <f t="shared" ca="1" si="28"/>
        <v>1</v>
      </c>
      <c r="V297" s="11" t="s">
        <v>564</v>
      </c>
      <c r="W297" s="11" t="s">
        <v>241</v>
      </c>
      <c r="X297" s="3"/>
    </row>
    <row r="298" spans="1:28" ht="30" hidden="1" customHeight="1">
      <c r="A298" s="3" t="s">
        <v>15</v>
      </c>
      <c r="B298" s="3">
        <v>1</v>
      </c>
      <c r="C298" s="11" t="s">
        <v>16</v>
      </c>
      <c r="D298" s="11" t="s">
        <v>238</v>
      </c>
      <c r="E298" s="4">
        <v>96</v>
      </c>
      <c r="F298" s="11" t="s">
        <v>239</v>
      </c>
      <c r="G298" s="17" t="s">
        <v>518</v>
      </c>
      <c r="H298" s="3" t="s">
        <v>506</v>
      </c>
      <c r="I298" s="5">
        <v>38900</v>
      </c>
      <c r="J298" s="1">
        <v>33408</v>
      </c>
      <c r="K298" s="60">
        <f t="shared" ca="1" si="24"/>
        <v>34</v>
      </c>
      <c r="L298" s="14">
        <v>8</v>
      </c>
      <c r="M298" s="14" t="s">
        <v>634</v>
      </c>
      <c r="N298" s="14">
        <f t="shared" si="25"/>
        <v>16</v>
      </c>
      <c r="O298" s="14">
        <f t="shared" si="26"/>
        <v>21</v>
      </c>
      <c r="P298" s="1">
        <f t="shared" si="27"/>
        <v>41073</v>
      </c>
      <c r="Q298" s="2"/>
      <c r="R298" s="3"/>
      <c r="S298" s="3"/>
      <c r="T298" s="62">
        <f t="shared" ca="1" si="29"/>
        <v>-1.375</v>
      </c>
      <c r="U298" s="61">
        <f t="shared" ca="1" si="28"/>
        <v>1</v>
      </c>
      <c r="V298" s="11" t="s">
        <v>564</v>
      </c>
      <c r="W298" s="16" t="s">
        <v>24</v>
      </c>
      <c r="X298" s="3"/>
    </row>
    <row r="299" spans="1:28" s="10" customFormat="1" ht="30" hidden="1" customHeight="1">
      <c r="A299" s="3" t="s">
        <v>15</v>
      </c>
      <c r="B299" s="3">
        <v>1</v>
      </c>
      <c r="C299" s="11" t="s">
        <v>16</v>
      </c>
      <c r="D299" s="11" t="s">
        <v>238</v>
      </c>
      <c r="E299" s="4">
        <v>93</v>
      </c>
      <c r="F299" s="11" t="s">
        <v>239</v>
      </c>
      <c r="G299" s="17" t="s">
        <v>518</v>
      </c>
      <c r="H299" s="3" t="s">
        <v>506</v>
      </c>
      <c r="I299" s="5">
        <v>38900</v>
      </c>
      <c r="J299" s="1">
        <v>33408</v>
      </c>
      <c r="K299" s="60">
        <f t="shared" ca="1" si="24"/>
        <v>34</v>
      </c>
      <c r="L299" s="14">
        <v>8</v>
      </c>
      <c r="M299" s="14" t="s">
        <v>634</v>
      </c>
      <c r="N299" s="14">
        <f t="shared" si="25"/>
        <v>16</v>
      </c>
      <c r="O299" s="14">
        <f t="shared" si="26"/>
        <v>21</v>
      </c>
      <c r="P299" s="1">
        <f t="shared" si="27"/>
        <v>41073</v>
      </c>
      <c r="Q299" s="2"/>
      <c r="R299" s="3"/>
      <c r="S299" s="3"/>
      <c r="T299" s="62">
        <f t="shared" ca="1" si="29"/>
        <v>-1.375</v>
      </c>
      <c r="U299" s="61">
        <f t="shared" ca="1" si="28"/>
        <v>1</v>
      </c>
      <c r="V299" s="11" t="s">
        <v>564</v>
      </c>
      <c r="W299" s="16" t="s">
        <v>242</v>
      </c>
      <c r="X299" s="3"/>
      <c r="Y299" s="20"/>
      <c r="AB299"/>
    </row>
    <row r="300" spans="1:28" ht="30" hidden="1" customHeight="1">
      <c r="A300" s="4"/>
      <c r="B300" s="3">
        <v>1</v>
      </c>
      <c r="C300" s="11" t="s">
        <v>16</v>
      </c>
      <c r="D300" s="11" t="s">
        <v>34</v>
      </c>
      <c r="E300" s="4">
        <v>3</v>
      </c>
      <c r="F300" s="11" t="s">
        <v>243</v>
      </c>
      <c r="G300" s="17" t="s">
        <v>518</v>
      </c>
      <c r="H300" s="3" t="s">
        <v>506</v>
      </c>
      <c r="I300" s="5">
        <v>49440</v>
      </c>
      <c r="J300" s="1">
        <v>35016</v>
      </c>
      <c r="K300" s="60">
        <f t="shared" ca="1" si="24"/>
        <v>29</v>
      </c>
      <c r="L300" s="14">
        <v>8</v>
      </c>
      <c r="M300" s="14" t="s">
        <v>634</v>
      </c>
      <c r="N300" s="14">
        <f t="shared" si="25"/>
        <v>16</v>
      </c>
      <c r="O300" s="14">
        <f t="shared" si="26"/>
        <v>21</v>
      </c>
      <c r="P300" s="1">
        <f t="shared" si="27"/>
        <v>42681</v>
      </c>
      <c r="Q300" s="1"/>
      <c r="R300" s="3"/>
      <c r="S300" s="3"/>
      <c r="T300" s="62">
        <f t="shared" ca="1" si="29"/>
        <v>-0.4375</v>
      </c>
      <c r="U300" s="61">
        <f t="shared" ca="1" si="28"/>
        <v>1</v>
      </c>
      <c r="V300" s="11" t="s">
        <v>564</v>
      </c>
      <c r="W300" s="11" t="s">
        <v>244</v>
      </c>
      <c r="X300" s="3"/>
    </row>
    <row r="301" spans="1:28" ht="30" hidden="1" customHeight="1">
      <c r="A301" s="4"/>
      <c r="B301" s="3">
        <v>1</v>
      </c>
      <c r="C301" s="11" t="s">
        <v>16</v>
      </c>
      <c r="D301" s="11" t="s">
        <v>34</v>
      </c>
      <c r="E301" s="4">
        <v>4</v>
      </c>
      <c r="F301" s="11" t="s">
        <v>243</v>
      </c>
      <c r="G301" s="17" t="s">
        <v>518</v>
      </c>
      <c r="H301" s="3" t="s">
        <v>506</v>
      </c>
      <c r="I301" s="5">
        <v>49440</v>
      </c>
      <c r="J301" s="1">
        <v>35016</v>
      </c>
      <c r="K301" s="60">
        <f t="shared" ca="1" si="24"/>
        <v>29</v>
      </c>
      <c r="L301" s="14">
        <v>8</v>
      </c>
      <c r="M301" s="14" t="s">
        <v>634</v>
      </c>
      <c r="N301" s="14">
        <f t="shared" si="25"/>
        <v>16</v>
      </c>
      <c r="O301" s="14">
        <f t="shared" si="26"/>
        <v>21</v>
      </c>
      <c r="P301" s="1">
        <f t="shared" si="27"/>
        <v>42681</v>
      </c>
      <c r="Q301" s="1"/>
      <c r="R301" s="3"/>
      <c r="S301" s="3"/>
      <c r="T301" s="62">
        <f t="shared" ca="1" si="29"/>
        <v>-0.4375</v>
      </c>
      <c r="U301" s="61">
        <f t="shared" ca="1" si="28"/>
        <v>1</v>
      </c>
      <c r="V301" s="11" t="s">
        <v>564</v>
      </c>
      <c r="W301" s="16" t="s">
        <v>244</v>
      </c>
      <c r="X301" s="3"/>
    </row>
    <row r="302" spans="1:28" ht="30" hidden="1" customHeight="1">
      <c r="A302" s="4"/>
      <c r="B302" s="3">
        <v>1</v>
      </c>
      <c r="C302" s="11" t="s">
        <v>16</v>
      </c>
      <c r="D302" s="11" t="s">
        <v>34</v>
      </c>
      <c r="E302" s="4">
        <v>5</v>
      </c>
      <c r="F302" s="11" t="s">
        <v>245</v>
      </c>
      <c r="G302" s="17" t="s">
        <v>518</v>
      </c>
      <c r="H302" s="3" t="s">
        <v>506</v>
      </c>
      <c r="I302" s="5">
        <v>37080</v>
      </c>
      <c r="J302" s="1">
        <v>35016</v>
      </c>
      <c r="K302" s="60">
        <f t="shared" ca="1" si="24"/>
        <v>29</v>
      </c>
      <c r="L302" s="14">
        <v>8</v>
      </c>
      <c r="M302" s="14" t="s">
        <v>634</v>
      </c>
      <c r="N302" s="14">
        <f t="shared" si="25"/>
        <v>16</v>
      </c>
      <c r="O302" s="14">
        <f t="shared" si="26"/>
        <v>21</v>
      </c>
      <c r="P302" s="1">
        <f t="shared" si="27"/>
        <v>42681</v>
      </c>
      <c r="Q302" s="1"/>
      <c r="R302" s="3"/>
      <c r="S302" s="3"/>
      <c r="T302" s="62">
        <f t="shared" ca="1" si="29"/>
        <v>-0.4375</v>
      </c>
      <c r="U302" s="61">
        <f t="shared" ca="1" si="28"/>
        <v>1</v>
      </c>
      <c r="V302" s="11" t="s">
        <v>564</v>
      </c>
      <c r="W302" s="35" t="s">
        <v>17</v>
      </c>
      <c r="X302" s="8"/>
    </row>
    <row r="303" spans="1:28" ht="30" hidden="1" customHeight="1">
      <c r="A303" s="4"/>
      <c r="B303" s="3">
        <v>1</v>
      </c>
      <c r="C303" s="11" t="s">
        <v>16</v>
      </c>
      <c r="D303" s="11" t="s">
        <v>45</v>
      </c>
      <c r="E303" s="4">
        <v>16</v>
      </c>
      <c r="F303" s="11" t="s">
        <v>46</v>
      </c>
      <c r="G303" s="17" t="s">
        <v>518</v>
      </c>
      <c r="H303" s="3" t="s">
        <v>506</v>
      </c>
      <c r="I303" s="5">
        <v>25750</v>
      </c>
      <c r="J303" s="1">
        <v>35016</v>
      </c>
      <c r="K303" s="60">
        <f t="shared" ca="1" si="24"/>
        <v>29</v>
      </c>
      <c r="L303" s="14">
        <v>8</v>
      </c>
      <c r="M303" s="14" t="s">
        <v>634</v>
      </c>
      <c r="N303" s="14">
        <f t="shared" si="25"/>
        <v>16</v>
      </c>
      <c r="O303" s="14">
        <f t="shared" si="26"/>
        <v>21</v>
      </c>
      <c r="P303" s="1">
        <f t="shared" si="27"/>
        <v>42681</v>
      </c>
      <c r="Q303" s="1"/>
      <c r="R303" s="3"/>
      <c r="S303" s="3"/>
      <c r="T303" s="62">
        <f t="shared" ca="1" si="29"/>
        <v>-0.4375</v>
      </c>
      <c r="U303" s="61">
        <f t="shared" ca="1" si="28"/>
        <v>1</v>
      </c>
      <c r="V303" s="11" t="s">
        <v>564</v>
      </c>
      <c r="W303" s="35" t="s">
        <v>17</v>
      </c>
      <c r="X303" s="8"/>
    </row>
    <row r="304" spans="1:28" ht="30" hidden="1" customHeight="1">
      <c r="A304" s="4"/>
      <c r="B304" s="3">
        <v>1</v>
      </c>
      <c r="C304" s="11" t="s">
        <v>16</v>
      </c>
      <c r="D304" s="11" t="s">
        <v>45</v>
      </c>
      <c r="E304" s="4">
        <v>17</v>
      </c>
      <c r="F304" s="11" t="s">
        <v>46</v>
      </c>
      <c r="G304" s="17" t="s">
        <v>518</v>
      </c>
      <c r="H304" s="3" t="s">
        <v>506</v>
      </c>
      <c r="I304" s="5">
        <v>25750</v>
      </c>
      <c r="J304" s="1">
        <v>35016</v>
      </c>
      <c r="K304" s="60">
        <f t="shared" ca="1" si="24"/>
        <v>29</v>
      </c>
      <c r="L304" s="14">
        <v>8</v>
      </c>
      <c r="M304" s="14" t="s">
        <v>634</v>
      </c>
      <c r="N304" s="14">
        <f t="shared" si="25"/>
        <v>16</v>
      </c>
      <c r="O304" s="14">
        <f t="shared" si="26"/>
        <v>21</v>
      </c>
      <c r="P304" s="1">
        <f t="shared" si="27"/>
        <v>42681</v>
      </c>
      <c r="Q304" s="1"/>
      <c r="R304" s="3"/>
      <c r="S304" s="3"/>
      <c r="T304" s="62">
        <f t="shared" ca="1" si="29"/>
        <v>-0.4375</v>
      </c>
      <c r="U304" s="61">
        <f t="shared" ca="1" si="28"/>
        <v>1</v>
      </c>
      <c r="V304" s="11" t="s">
        <v>564</v>
      </c>
      <c r="W304" s="35" t="s">
        <v>17</v>
      </c>
      <c r="X304" s="9"/>
    </row>
    <row r="305" spans="1:24" ht="30" hidden="1" customHeight="1">
      <c r="A305" s="4"/>
      <c r="B305" s="3">
        <v>1</v>
      </c>
      <c r="C305" s="11" t="s">
        <v>16</v>
      </c>
      <c r="D305" s="11" t="s">
        <v>45</v>
      </c>
      <c r="E305" s="4">
        <v>18</v>
      </c>
      <c r="F305" s="11" t="s">
        <v>46</v>
      </c>
      <c r="G305" s="17" t="s">
        <v>518</v>
      </c>
      <c r="H305" s="3" t="s">
        <v>506</v>
      </c>
      <c r="I305" s="5">
        <v>25750</v>
      </c>
      <c r="J305" s="1">
        <v>35016</v>
      </c>
      <c r="K305" s="60">
        <f t="shared" ca="1" si="24"/>
        <v>29</v>
      </c>
      <c r="L305" s="14">
        <v>8</v>
      </c>
      <c r="M305" s="14" t="s">
        <v>634</v>
      </c>
      <c r="N305" s="14">
        <f t="shared" si="25"/>
        <v>16</v>
      </c>
      <c r="O305" s="14">
        <f t="shared" si="26"/>
        <v>21</v>
      </c>
      <c r="P305" s="1">
        <f t="shared" si="27"/>
        <v>42681</v>
      </c>
      <c r="Q305" s="1"/>
      <c r="R305" s="3"/>
      <c r="S305" s="3"/>
      <c r="T305" s="62">
        <f t="shared" ca="1" si="29"/>
        <v>-0.4375</v>
      </c>
      <c r="U305" s="61">
        <f t="shared" ca="1" si="28"/>
        <v>1</v>
      </c>
      <c r="V305" s="11" t="s">
        <v>564</v>
      </c>
      <c r="W305" s="35" t="s">
        <v>17</v>
      </c>
      <c r="X305" s="9"/>
    </row>
    <row r="306" spans="1:24" ht="30" hidden="1" customHeight="1">
      <c r="A306" s="4"/>
      <c r="B306" s="3">
        <v>1</v>
      </c>
      <c r="C306" s="11" t="s">
        <v>16</v>
      </c>
      <c r="D306" s="11" t="s">
        <v>45</v>
      </c>
      <c r="E306" s="4">
        <v>19</v>
      </c>
      <c r="F306" s="11" t="s">
        <v>46</v>
      </c>
      <c r="G306" s="17" t="s">
        <v>518</v>
      </c>
      <c r="H306" s="3" t="s">
        <v>506</v>
      </c>
      <c r="I306" s="5">
        <v>25750</v>
      </c>
      <c r="J306" s="1">
        <v>35016</v>
      </c>
      <c r="K306" s="60">
        <f t="shared" ca="1" si="24"/>
        <v>29</v>
      </c>
      <c r="L306" s="14">
        <v>8</v>
      </c>
      <c r="M306" s="14" t="s">
        <v>634</v>
      </c>
      <c r="N306" s="14">
        <f t="shared" si="25"/>
        <v>16</v>
      </c>
      <c r="O306" s="14">
        <f t="shared" si="26"/>
        <v>21</v>
      </c>
      <c r="P306" s="1">
        <f t="shared" si="27"/>
        <v>42681</v>
      </c>
      <c r="Q306" s="1"/>
      <c r="R306" s="3"/>
      <c r="S306" s="3"/>
      <c r="T306" s="62">
        <f t="shared" ca="1" si="29"/>
        <v>-0.4375</v>
      </c>
      <c r="U306" s="61">
        <f t="shared" ca="1" si="28"/>
        <v>1</v>
      </c>
      <c r="V306" s="11" t="s">
        <v>564</v>
      </c>
      <c r="W306" s="35" t="s">
        <v>17</v>
      </c>
      <c r="X306" s="9"/>
    </row>
    <row r="307" spans="1:24" ht="30" hidden="1" customHeight="1">
      <c r="A307" s="4"/>
      <c r="B307" s="3">
        <v>2</v>
      </c>
      <c r="C307" s="11" t="s">
        <v>47</v>
      </c>
      <c r="D307" s="11" t="s">
        <v>50</v>
      </c>
      <c r="E307" s="4">
        <v>4</v>
      </c>
      <c r="F307" s="11" t="s">
        <v>246</v>
      </c>
      <c r="G307" s="17" t="s">
        <v>518</v>
      </c>
      <c r="H307" s="3" t="s">
        <v>506</v>
      </c>
      <c r="I307" s="5">
        <v>181074</v>
      </c>
      <c r="J307" s="1">
        <v>35016</v>
      </c>
      <c r="K307" s="60">
        <f t="shared" ca="1" si="24"/>
        <v>29</v>
      </c>
      <c r="L307" s="14">
        <v>8</v>
      </c>
      <c r="M307" s="14" t="s">
        <v>634</v>
      </c>
      <c r="N307" s="14">
        <f t="shared" si="25"/>
        <v>16</v>
      </c>
      <c r="O307" s="14">
        <f t="shared" si="26"/>
        <v>21</v>
      </c>
      <c r="P307" s="1">
        <f t="shared" si="27"/>
        <v>42681</v>
      </c>
      <c r="Q307" s="1"/>
      <c r="R307" s="3"/>
      <c r="S307" s="3"/>
      <c r="T307" s="62">
        <f t="shared" ca="1" si="29"/>
        <v>-0.4375</v>
      </c>
      <c r="U307" s="61">
        <f t="shared" ca="1" si="28"/>
        <v>1</v>
      </c>
      <c r="V307" s="11" t="s">
        <v>564</v>
      </c>
      <c r="W307" s="35" t="s">
        <v>17</v>
      </c>
      <c r="X307" s="8"/>
    </row>
    <row r="308" spans="1:24" ht="30" hidden="1" customHeight="1">
      <c r="A308" s="4"/>
      <c r="B308" s="3">
        <v>2</v>
      </c>
      <c r="C308" s="11" t="s">
        <v>47</v>
      </c>
      <c r="D308" s="11" t="s">
        <v>247</v>
      </c>
      <c r="E308" s="4">
        <v>35</v>
      </c>
      <c r="F308" s="11" t="s">
        <v>248</v>
      </c>
      <c r="G308" s="17" t="s">
        <v>518</v>
      </c>
      <c r="H308" s="3" t="s">
        <v>506</v>
      </c>
      <c r="I308" s="5">
        <v>3605</v>
      </c>
      <c r="J308" s="1">
        <v>35016</v>
      </c>
      <c r="K308" s="60">
        <f t="shared" ca="1" si="24"/>
        <v>29</v>
      </c>
      <c r="L308" s="14">
        <v>15</v>
      </c>
      <c r="M308" s="14" t="s">
        <v>634</v>
      </c>
      <c r="N308" s="14">
        <f t="shared" si="25"/>
        <v>30</v>
      </c>
      <c r="O308" s="14">
        <f t="shared" si="26"/>
        <v>40</v>
      </c>
      <c r="P308" s="1">
        <f t="shared" si="27"/>
        <v>49616</v>
      </c>
      <c r="Q308" s="1"/>
      <c r="R308" s="3"/>
      <c r="S308" s="3"/>
      <c r="T308" s="62">
        <f t="shared" ca="1" si="29"/>
        <v>2.0999999999999996</v>
      </c>
      <c r="U308" s="61">
        <f t="shared" ca="1" si="28"/>
        <v>3</v>
      </c>
      <c r="V308" s="11" t="s">
        <v>564</v>
      </c>
      <c r="W308" s="11" t="s">
        <v>249</v>
      </c>
      <c r="X308" s="3"/>
    </row>
    <row r="309" spans="1:24" ht="30" hidden="1" customHeight="1">
      <c r="A309" s="4"/>
      <c r="B309" s="3">
        <v>2</v>
      </c>
      <c r="C309" s="11" t="s">
        <v>47</v>
      </c>
      <c r="D309" s="11" t="s">
        <v>247</v>
      </c>
      <c r="E309" s="4">
        <v>36</v>
      </c>
      <c r="F309" s="11" t="s">
        <v>248</v>
      </c>
      <c r="G309" s="17" t="s">
        <v>518</v>
      </c>
      <c r="H309" s="3" t="s">
        <v>506</v>
      </c>
      <c r="I309" s="5">
        <v>3605</v>
      </c>
      <c r="J309" s="1">
        <v>35016</v>
      </c>
      <c r="K309" s="60">
        <f t="shared" ca="1" si="24"/>
        <v>29</v>
      </c>
      <c r="L309" s="14">
        <v>15</v>
      </c>
      <c r="M309" s="14" t="s">
        <v>634</v>
      </c>
      <c r="N309" s="14">
        <f t="shared" si="25"/>
        <v>30</v>
      </c>
      <c r="O309" s="14">
        <f t="shared" si="26"/>
        <v>40</v>
      </c>
      <c r="P309" s="1">
        <f t="shared" si="27"/>
        <v>49616</v>
      </c>
      <c r="Q309" s="1"/>
      <c r="R309" s="3"/>
      <c r="S309" s="3"/>
      <c r="T309" s="62">
        <f t="shared" ca="1" si="29"/>
        <v>2.0999999999999996</v>
      </c>
      <c r="U309" s="61">
        <f t="shared" ca="1" si="28"/>
        <v>3</v>
      </c>
      <c r="V309" s="11" t="s">
        <v>564</v>
      </c>
      <c r="W309" s="11" t="s">
        <v>249</v>
      </c>
      <c r="X309" s="3"/>
    </row>
    <row r="310" spans="1:24" ht="30" hidden="1" customHeight="1">
      <c r="A310" s="4"/>
      <c r="B310" s="3">
        <v>2</v>
      </c>
      <c r="C310" s="11" t="s">
        <v>47</v>
      </c>
      <c r="D310" s="11" t="s">
        <v>247</v>
      </c>
      <c r="E310" s="4">
        <v>37</v>
      </c>
      <c r="F310" s="11" t="s">
        <v>248</v>
      </c>
      <c r="G310" s="17" t="s">
        <v>518</v>
      </c>
      <c r="H310" s="3" t="s">
        <v>506</v>
      </c>
      <c r="I310" s="5">
        <v>3605</v>
      </c>
      <c r="J310" s="1">
        <v>35016</v>
      </c>
      <c r="K310" s="60">
        <f t="shared" ca="1" si="24"/>
        <v>29</v>
      </c>
      <c r="L310" s="14">
        <v>15</v>
      </c>
      <c r="M310" s="14" t="s">
        <v>634</v>
      </c>
      <c r="N310" s="14">
        <f t="shared" si="25"/>
        <v>30</v>
      </c>
      <c r="O310" s="14">
        <f t="shared" si="26"/>
        <v>40</v>
      </c>
      <c r="P310" s="1">
        <f t="shared" si="27"/>
        <v>49616</v>
      </c>
      <c r="Q310" s="39"/>
      <c r="R310" s="3" t="s">
        <v>250</v>
      </c>
      <c r="S310" s="3"/>
      <c r="T310" s="62">
        <f t="shared" ca="1" si="29"/>
        <v>2.0999999999999996</v>
      </c>
      <c r="U310" s="61">
        <f t="shared" ca="1" si="28"/>
        <v>3</v>
      </c>
      <c r="V310" s="11" t="s">
        <v>564</v>
      </c>
      <c r="W310" s="11" t="s">
        <v>251</v>
      </c>
      <c r="X310" s="3"/>
    </row>
    <row r="311" spans="1:24" ht="30" hidden="1" customHeight="1">
      <c r="A311" s="4"/>
      <c r="B311" s="3">
        <v>2</v>
      </c>
      <c r="C311" s="11" t="s">
        <v>47</v>
      </c>
      <c r="D311" s="11" t="s">
        <v>247</v>
      </c>
      <c r="E311" s="4">
        <v>38</v>
      </c>
      <c r="F311" s="11" t="s">
        <v>248</v>
      </c>
      <c r="G311" s="17" t="s">
        <v>518</v>
      </c>
      <c r="H311" s="3" t="s">
        <v>506</v>
      </c>
      <c r="I311" s="5">
        <v>3605</v>
      </c>
      <c r="J311" s="1">
        <v>35016</v>
      </c>
      <c r="K311" s="60">
        <f t="shared" ca="1" si="24"/>
        <v>29</v>
      </c>
      <c r="L311" s="14">
        <v>15</v>
      </c>
      <c r="M311" s="14" t="s">
        <v>634</v>
      </c>
      <c r="N311" s="14">
        <f t="shared" si="25"/>
        <v>30</v>
      </c>
      <c r="O311" s="14">
        <f t="shared" si="26"/>
        <v>40</v>
      </c>
      <c r="P311" s="1">
        <f t="shared" si="27"/>
        <v>49616</v>
      </c>
      <c r="Q311" s="39"/>
      <c r="R311" s="6" t="s">
        <v>250</v>
      </c>
      <c r="S311" s="6"/>
      <c r="T311" s="62">
        <f t="shared" ca="1" si="29"/>
        <v>2.0999999999999996</v>
      </c>
      <c r="U311" s="61">
        <f t="shared" ca="1" si="28"/>
        <v>3</v>
      </c>
      <c r="V311" s="11" t="s">
        <v>564</v>
      </c>
      <c r="W311" s="11" t="s">
        <v>251</v>
      </c>
      <c r="X311" s="3"/>
    </row>
    <row r="312" spans="1:24" ht="30" hidden="1" customHeight="1">
      <c r="A312" s="4"/>
      <c r="B312" s="3">
        <v>2</v>
      </c>
      <c r="C312" s="11" t="s">
        <v>47</v>
      </c>
      <c r="D312" s="11" t="s">
        <v>247</v>
      </c>
      <c r="E312" s="4">
        <v>10</v>
      </c>
      <c r="F312" s="11" t="s">
        <v>248</v>
      </c>
      <c r="G312" s="17" t="s">
        <v>518</v>
      </c>
      <c r="H312" s="3" t="s">
        <v>506</v>
      </c>
      <c r="I312" s="5">
        <v>3605</v>
      </c>
      <c r="J312" s="1">
        <v>35016</v>
      </c>
      <c r="K312" s="60">
        <f t="shared" ca="1" si="24"/>
        <v>29</v>
      </c>
      <c r="L312" s="14">
        <v>15</v>
      </c>
      <c r="M312" s="14" t="s">
        <v>634</v>
      </c>
      <c r="N312" s="14">
        <f t="shared" si="25"/>
        <v>30</v>
      </c>
      <c r="O312" s="14">
        <f t="shared" si="26"/>
        <v>40</v>
      </c>
      <c r="P312" s="1">
        <f t="shared" si="27"/>
        <v>49616</v>
      </c>
      <c r="Q312" s="1"/>
      <c r="R312" s="3"/>
      <c r="S312" s="3"/>
      <c r="T312" s="62">
        <f t="shared" ca="1" si="29"/>
        <v>2.0999999999999996</v>
      </c>
      <c r="U312" s="61">
        <f t="shared" ca="1" si="28"/>
        <v>3</v>
      </c>
      <c r="V312" s="11" t="s">
        <v>564</v>
      </c>
      <c r="W312" s="11" t="s">
        <v>236</v>
      </c>
      <c r="X312" s="3"/>
    </row>
    <row r="313" spans="1:24" ht="30" hidden="1" customHeight="1">
      <c r="A313" s="4"/>
      <c r="B313" s="3">
        <v>2</v>
      </c>
      <c r="C313" s="11" t="s">
        <v>47</v>
      </c>
      <c r="D313" s="11" t="s">
        <v>247</v>
      </c>
      <c r="E313" s="4">
        <v>11</v>
      </c>
      <c r="F313" s="11" t="s">
        <v>248</v>
      </c>
      <c r="G313" s="17" t="s">
        <v>518</v>
      </c>
      <c r="H313" s="3" t="s">
        <v>506</v>
      </c>
      <c r="I313" s="5">
        <v>3605</v>
      </c>
      <c r="J313" s="1">
        <v>35016</v>
      </c>
      <c r="K313" s="60">
        <f t="shared" ca="1" si="24"/>
        <v>29</v>
      </c>
      <c r="L313" s="14">
        <v>15</v>
      </c>
      <c r="M313" s="14" t="s">
        <v>634</v>
      </c>
      <c r="N313" s="14">
        <f t="shared" si="25"/>
        <v>30</v>
      </c>
      <c r="O313" s="14">
        <f t="shared" si="26"/>
        <v>40</v>
      </c>
      <c r="P313" s="1">
        <f t="shared" si="27"/>
        <v>49616</v>
      </c>
      <c r="Q313" s="1"/>
      <c r="R313" s="3"/>
      <c r="S313" s="3"/>
      <c r="T313" s="62">
        <f t="shared" ca="1" si="29"/>
        <v>2.0999999999999996</v>
      </c>
      <c r="U313" s="61">
        <f t="shared" ca="1" si="28"/>
        <v>3</v>
      </c>
      <c r="V313" s="11" t="s">
        <v>564</v>
      </c>
      <c r="W313" s="11" t="s">
        <v>236</v>
      </c>
      <c r="X313" s="3"/>
    </row>
    <row r="314" spans="1:24" ht="30" hidden="1" customHeight="1">
      <c r="A314" s="4"/>
      <c r="B314" s="3">
        <v>2</v>
      </c>
      <c r="C314" s="11" t="s">
        <v>47</v>
      </c>
      <c r="D314" s="11" t="s">
        <v>247</v>
      </c>
      <c r="E314" s="4">
        <v>12</v>
      </c>
      <c r="F314" s="11" t="s">
        <v>248</v>
      </c>
      <c r="G314" s="17" t="s">
        <v>518</v>
      </c>
      <c r="H314" s="3" t="s">
        <v>506</v>
      </c>
      <c r="I314" s="5">
        <v>3605</v>
      </c>
      <c r="J314" s="1">
        <v>35016</v>
      </c>
      <c r="K314" s="60">
        <f t="shared" ca="1" si="24"/>
        <v>29</v>
      </c>
      <c r="L314" s="14">
        <v>15</v>
      </c>
      <c r="M314" s="14" t="s">
        <v>634</v>
      </c>
      <c r="N314" s="14">
        <f t="shared" si="25"/>
        <v>30</v>
      </c>
      <c r="O314" s="14">
        <f t="shared" si="26"/>
        <v>40</v>
      </c>
      <c r="P314" s="1">
        <f t="shared" si="27"/>
        <v>49616</v>
      </c>
      <c r="Q314" s="1"/>
      <c r="R314" s="3"/>
      <c r="S314" s="3"/>
      <c r="T314" s="62">
        <f t="shared" ca="1" si="29"/>
        <v>2.0999999999999996</v>
      </c>
      <c r="U314" s="61">
        <f t="shared" ca="1" si="28"/>
        <v>3</v>
      </c>
      <c r="V314" s="11" t="s">
        <v>564</v>
      </c>
      <c r="W314" s="11" t="s">
        <v>236</v>
      </c>
      <c r="X314" s="3"/>
    </row>
    <row r="315" spans="1:24" ht="30" hidden="1" customHeight="1">
      <c r="A315" s="4"/>
      <c r="B315" s="3">
        <v>2</v>
      </c>
      <c r="C315" s="11" t="s">
        <v>47</v>
      </c>
      <c r="D315" s="11" t="s">
        <v>247</v>
      </c>
      <c r="E315" s="4">
        <v>15</v>
      </c>
      <c r="F315" s="11" t="s">
        <v>248</v>
      </c>
      <c r="G315" s="17" t="s">
        <v>518</v>
      </c>
      <c r="H315" s="3" t="s">
        <v>506</v>
      </c>
      <c r="I315" s="5">
        <v>3605</v>
      </c>
      <c r="J315" s="1">
        <v>35016</v>
      </c>
      <c r="K315" s="60">
        <f t="shared" ca="1" si="24"/>
        <v>29</v>
      </c>
      <c r="L315" s="14">
        <v>15</v>
      </c>
      <c r="M315" s="14" t="s">
        <v>634</v>
      </c>
      <c r="N315" s="14">
        <f t="shared" si="25"/>
        <v>30</v>
      </c>
      <c r="O315" s="14">
        <f t="shared" si="26"/>
        <v>40</v>
      </c>
      <c r="P315" s="1">
        <f t="shared" si="27"/>
        <v>49616</v>
      </c>
      <c r="Q315" s="1"/>
      <c r="R315" s="3"/>
      <c r="S315" s="3"/>
      <c r="T315" s="62">
        <f t="shared" ca="1" si="29"/>
        <v>2.0999999999999996</v>
      </c>
      <c r="U315" s="61">
        <f t="shared" ca="1" si="28"/>
        <v>3</v>
      </c>
      <c r="V315" s="11" t="s">
        <v>564</v>
      </c>
      <c r="W315" s="11" t="s">
        <v>236</v>
      </c>
      <c r="X315" s="3"/>
    </row>
    <row r="316" spans="1:24" ht="30" hidden="1" customHeight="1">
      <c r="A316" s="4"/>
      <c r="B316" s="3">
        <v>2</v>
      </c>
      <c r="C316" s="11" t="s">
        <v>47</v>
      </c>
      <c r="D316" s="11" t="s">
        <v>247</v>
      </c>
      <c r="E316" s="4">
        <v>16</v>
      </c>
      <c r="F316" s="11" t="s">
        <v>248</v>
      </c>
      <c r="G316" s="17" t="s">
        <v>518</v>
      </c>
      <c r="H316" s="3" t="s">
        <v>506</v>
      </c>
      <c r="I316" s="5">
        <v>3605</v>
      </c>
      <c r="J316" s="1">
        <v>35016</v>
      </c>
      <c r="K316" s="60">
        <f t="shared" ca="1" si="24"/>
        <v>29</v>
      </c>
      <c r="L316" s="14">
        <v>15</v>
      </c>
      <c r="M316" s="14" t="s">
        <v>634</v>
      </c>
      <c r="N316" s="14">
        <f t="shared" si="25"/>
        <v>30</v>
      </c>
      <c r="O316" s="14">
        <f t="shared" si="26"/>
        <v>40</v>
      </c>
      <c r="P316" s="1">
        <f t="shared" si="27"/>
        <v>49616</v>
      </c>
      <c r="Q316" s="1"/>
      <c r="R316" s="3"/>
      <c r="S316" s="3"/>
      <c r="T316" s="62">
        <f t="shared" ca="1" si="29"/>
        <v>2.0999999999999996</v>
      </c>
      <c r="U316" s="61">
        <f t="shared" ca="1" si="28"/>
        <v>3</v>
      </c>
      <c r="V316" s="11" t="s">
        <v>564</v>
      </c>
      <c r="W316" s="11" t="s">
        <v>236</v>
      </c>
      <c r="X316" s="3"/>
    </row>
    <row r="317" spans="1:24" ht="30" hidden="1" customHeight="1">
      <c r="A317" s="4"/>
      <c r="B317" s="3">
        <v>2</v>
      </c>
      <c r="C317" s="11" t="s">
        <v>47</v>
      </c>
      <c r="D317" s="11" t="s">
        <v>247</v>
      </c>
      <c r="E317" s="4">
        <v>17</v>
      </c>
      <c r="F317" s="11" t="s">
        <v>248</v>
      </c>
      <c r="G317" s="17" t="s">
        <v>518</v>
      </c>
      <c r="H317" s="3" t="s">
        <v>506</v>
      </c>
      <c r="I317" s="5">
        <v>3605</v>
      </c>
      <c r="J317" s="1">
        <v>35016</v>
      </c>
      <c r="K317" s="60">
        <f t="shared" ca="1" si="24"/>
        <v>29</v>
      </c>
      <c r="L317" s="14">
        <v>15</v>
      </c>
      <c r="M317" s="14" t="s">
        <v>634</v>
      </c>
      <c r="N317" s="14">
        <f t="shared" si="25"/>
        <v>30</v>
      </c>
      <c r="O317" s="14">
        <f t="shared" si="26"/>
        <v>40</v>
      </c>
      <c r="P317" s="1">
        <f t="shared" si="27"/>
        <v>49616</v>
      </c>
      <c r="Q317" s="1"/>
      <c r="R317" s="3"/>
      <c r="S317" s="3"/>
      <c r="T317" s="62">
        <f t="shared" ca="1" si="29"/>
        <v>2.0999999999999996</v>
      </c>
      <c r="U317" s="61">
        <f t="shared" ca="1" si="28"/>
        <v>3</v>
      </c>
      <c r="V317" s="11" t="s">
        <v>564</v>
      </c>
      <c r="W317" s="11" t="s">
        <v>236</v>
      </c>
      <c r="X317" s="3"/>
    </row>
    <row r="318" spans="1:24" ht="30" hidden="1" customHeight="1">
      <c r="A318" s="4"/>
      <c r="B318" s="3">
        <v>2</v>
      </c>
      <c r="C318" s="11" t="s">
        <v>47</v>
      </c>
      <c r="D318" s="11" t="s">
        <v>247</v>
      </c>
      <c r="E318" s="4">
        <v>18</v>
      </c>
      <c r="F318" s="11" t="s">
        <v>248</v>
      </c>
      <c r="G318" s="17" t="s">
        <v>518</v>
      </c>
      <c r="H318" s="3" t="s">
        <v>506</v>
      </c>
      <c r="I318" s="5">
        <v>3605</v>
      </c>
      <c r="J318" s="1">
        <v>35016</v>
      </c>
      <c r="K318" s="60">
        <f t="shared" ca="1" si="24"/>
        <v>29</v>
      </c>
      <c r="L318" s="14">
        <v>15</v>
      </c>
      <c r="M318" s="14" t="s">
        <v>634</v>
      </c>
      <c r="N318" s="14">
        <f t="shared" si="25"/>
        <v>30</v>
      </c>
      <c r="O318" s="14">
        <f t="shared" si="26"/>
        <v>40</v>
      </c>
      <c r="P318" s="1">
        <f t="shared" si="27"/>
        <v>49616</v>
      </c>
      <c r="Q318" s="1"/>
      <c r="R318" s="3"/>
      <c r="S318" s="3"/>
      <c r="T318" s="62">
        <f t="shared" ca="1" si="29"/>
        <v>2.0999999999999996</v>
      </c>
      <c r="U318" s="61">
        <f t="shared" ca="1" si="28"/>
        <v>3</v>
      </c>
      <c r="V318" s="11" t="s">
        <v>564</v>
      </c>
      <c r="W318" s="11" t="s">
        <v>236</v>
      </c>
      <c r="X318" s="3"/>
    </row>
    <row r="319" spans="1:24" ht="30" hidden="1" customHeight="1">
      <c r="A319" s="4"/>
      <c r="B319" s="3">
        <v>2</v>
      </c>
      <c r="C319" s="11" t="s">
        <v>47</v>
      </c>
      <c r="D319" s="11" t="s">
        <v>247</v>
      </c>
      <c r="E319" s="4">
        <v>19</v>
      </c>
      <c r="F319" s="11" t="s">
        <v>248</v>
      </c>
      <c r="G319" s="17" t="s">
        <v>518</v>
      </c>
      <c r="H319" s="3" t="s">
        <v>506</v>
      </c>
      <c r="I319" s="5">
        <v>3605</v>
      </c>
      <c r="J319" s="1">
        <v>35016</v>
      </c>
      <c r="K319" s="60">
        <f t="shared" ca="1" si="24"/>
        <v>29</v>
      </c>
      <c r="L319" s="14">
        <v>15</v>
      </c>
      <c r="M319" s="14" t="s">
        <v>634</v>
      </c>
      <c r="N319" s="14">
        <f t="shared" si="25"/>
        <v>30</v>
      </c>
      <c r="O319" s="14">
        <f t="shared" si="26"/>
        <v>40</v>
      </c>
      <c r="P319" s="1">
        <f t="shared" si="27"/>
        <v>49616</v>
      </c>
      <c r="Q319" s="1"/>
      <c r="R319" s="3"/>
      <c r="S319" s="3"/>
      <c r="T319" s="62">
        <f t="shared" ca="1" si="29"/>
        <v>2.0999999999999996</v>
      </c>
      <c r="U319" s="61">
        <f t="shared" ca="1" si="28"/>
        <v>3</v>
      </c>
      <c r="V319" s="11" t="s">
        <v>564</v>
      </c>
      <c r="W319" s="11" t="s">
        <v>236</v>
      </c>
      <c r="X319" s="3"/>
    </row>
    <row r="320" spans="1:24" ht="30" hidden="1" customHeight="1">
      <c r="A320" s="4"/>
      <c r="B320" s="3">
        <v>2</v>
      </c>
      <c r="C320" s="11" t="s">
        <v>47</v>
      </c>
      <c r="D320" s="11" t="s">
        <v>247</v>
      </c>
      <c r="E320" s="4">
        <v>20</v>
      </c>
      <c r="F320" s="11" t="s">
        <v>248</v>
      </c>
      <c r="G320" s="17" t="s">
        <v>518</v>
      </c>
      <c r="H320" s="3" t="s">
        <v>506</v>
      </c>
      <c r="I320" s="5">
        <v>3605</v>
      </c>
      <c r="J320" s="1">
        <v>35016</v>
      </c>
      <c r="K320" s="60">
        <f t="shared" ca="1" si="24"/>
        <v>29</v>
      </c>
      <c r="L320" s="14">
        <v>15</v>
      </c>
      <c r="M320" s="14" t="s">
        <v>634</v>
      </c>
      <c r="N320" s="14">
        <f t="shared" si="25"/>
        <v>30</v>
      </c>
      <c r="O320" s="14">
        <f t="shared" si="26"/>
        <v>40</v>
      </c>
      <c r="P320" s="1">
        <f t="shared" si="27"/>
        <v>49616</v>
      </c>
      <c r="Q320" s="1"/>
      <c r="R320" s="3"/>
      <c r="S320" s="3"/>
      <c r="T320" s="62">
        <f t="shared" ca="1" si="29"/>
        <v>2.0999999999999996</v>
      </c>
      <c r="U320" s="61">
        <f t="shared" ca="1" si="28"/>
        <v>3</v>
      </c>
      <c r="V320" s="11" t="s">
        <v>564</v>
      </c>
      <c r="W320" s="11" t="s">
        <v>236</v>
      </c>
      <c r="X320" s="3"/>
    </row>
    <row r="321" spans="1:24" ht="30" hidden="1" customHeight="1">
      <c r="A321" s="4"/>
      <c r="B321" s="3">
        <v>2</v>
      </c>
      <c r="C321" s="11" t="s">
        <v>47</v>
      </c>
      <c r="D321" s="11" t="s">
        <v>247</v>
      </c>
      <c r="E321" s="4">
        <v>22</v>
      </c>
      <c r="F321" s="11" t="s">
        <v>248</v>
      </c>
      <c r="G321" s="17" t="s">
        <v>518</v>
      </c>
      <c r="H321" s="3" t="s">
        <v>506</v>
      </c>
      <c r="I321" s="5">
        <v>3605</v>
      </c>
      <c r="J321" s="1">
        <v>35016</v>
      </c>
      <c r="K321" s="60">
        <f t="shared" ca="1" si="24"/>
        <v>29</v>
      </c>
      <c r="L321" s="14">
        <v>15</v>
      </c>
      <c r="M321" s="14" t="s">
        <v>634</v>
      </c>
      <c r="N321" s="14">
        <f t="shared" si="25"/>
        <v>30</v>
      </c>
      <c r="O321" s="14">
        <f t="shared" si="26"/>
        <v>40</v>
      </c>
      <c r="P321" s="1">
        <f t="shared" si="27"/>
        <v>49616</v>
      </c>
      <c r="Q321" s="1"/>
      <c r="R321" s="3"/>
      <c r="S321" s="3"/>
      <c r="T321" s="62">
        <f t="shared" ca="1" si="29"/>
        <v>2.0999999999999996</v>
      </c>
      <c r="U321" s="61">
        <f t="shared" ca="1" si="28"/>
        <v>3</v>
      </c>
      <c r="V321" s="11" t="s">
        <v>564</v>
      </c>
      <c r="W321" s="11" t="s">
        <v>22</v>
      </c>
      <c r="X321" s="3"/>
    </row>
    <row r="322" spans="1:24" ht="30" hidden="1" customHeight="1">
      <c r="A322" s="4"/>
      <c r="B322" s="3">
        <v>2</v>
      </c>
      <c r="C322" s="11" t="s">
        <v>47</v>
      </c>
      <c r="D322" s="11" t="s">
        <v>247</v>
      </c>
      <c r="E322" s="4">
        <v>23</v>
      </c>
      <c r="F322" s="11" t="s">
        <v>248</v>
      </c>
      <c r="G322" s="17" t="s">
        <v>518</v>
      </c>
      <c r="H322" s="3" t="s">
        <v>506</v>
      </c>
      <c r="I322" s="5">
        <v>3605</v>
      </c>
      <c r="J322" s="1">
        <v>35016</v>
      </c>
      <c r="K322" s="60">
        <f t="shared" ca="1" si="24"/>
        <v>29</v>
      </c>
      <c r="L322" s="14">
        <v>15</v>
      </c>
      <c r="M322" s="14" t="s">
        <v>634</v>
      </c>
      <c r="N322" s="14">
        <f t="shared" si="25"/>
        <v>30</v>
      </c>
      <c r="O322" s="14">
        <f t="shared" si="26"/>
        <v>40</v>
      </c>
      <c r="P322" s="1">
        <f t="shared" si="27"/>
        <v>49616</v>
      </c>
      <c r="Q322" s="1"/>
      <c r="R322" s="3"/>
      <c r="S322" s="3"/>
      <c r="T322" s="62">
        <f t="shared" ca="1" si="29"/>
        <v>2.0999999999999996</v>
      </c>
      <c r="U322" s="61">
        <f t="shared" ca="1" si="28"/>
        <v>3</v>
      </c>
      <c r="V322" s="11" t="s">
        <v>564</v>
      </c>
      <c r="W322" s="11" t="s">
        <v>22</v>
      </c>
      <c r="X322" s="3"/>
    </row>
    <row r="323" spans="1:24" ht="30" hidden="1" customHeight="1">
      <c r="A323" s="4"/>
      <c r="B323" s="3">
        <v>2</v>
      </c>
      <c r="C323" s="11" t="s">
        <v>47</v>
      </c>
      <c r="D323" s="11" t="s">
        <v>247</v>
      </c>
      <c r="E323" s="4">
        <v>24</v>
      </c>
      <c r="F323" s="11" t="s">
        <v>248</v>
      </c>
      <c r="G323" s="17" t="s">
        <v>518</v>
      </c>
      <c r="H323" s="3" t="s">
        <v>506</v>
      </c>
      <c r="I323" s="5">
        <v>3605</v>
      </c>
      <c r="J323" s="1">
        <v>35016</v>
      </c>
      <c r="K323" s="60">
        <f t="shared" ca="1" si="24"/>
        <v>29</v>
      </c>
      <c r="L323" s="14">
        <v>15</v>
      </c>
      <c r="M323" s="14" t="s">
        <v>634</v>
      </c>
      <c r="N323" s="14">
        <f t="shared" si="25"/>
        <v>30</v>
      </c>
      <c r="O323" s="14">
        <f t="shared" si="26"/>
        <v>40</v>
      </c>
      <c r="P323" s="1">
        <f t="shared" si="27"/>
        <v>49616</v>
      </c>
      <c r="Q323" s="1"/>
      <c r="R323" s="3"/>
      <c r="S323" s="3"/>
      <c r="T323" s="62">
        <f t="shared" ca="1" si="29"/>
        <v>2.0999999999999996</v>
      </c>
      <c r="U323" s="61">
        <f t="shared" ca="1" si="28"/>
        <v>3</v>
      </c>
      <c r="V323" s="11" t="s">
        <v>564</v>
      </c>
      <c r="W323" s="11" t="s">
        <v>22</v>
      </c>
      <c r="X323" s="3"/>
    </row>
    <row r="324" spans="1:24" ht="30" hidden="1" customHeight="1">
      <c r="A324" s="4"/>
      <c r="B324" s="3">
        <v>2</v>
      </c>
      <c r="C324" s="11" t="s">
        <v>47</v>
      </c>
      <c r="D324" s="11" t="s">
        <v>247</v>
      </c>
      <c r="E324" s="4">
        <v>25</v>
      </c>
      <c r="F324" s="11" t="s">
        <v>248</v>
      </c>
      <c r="G324" s="17" t="s">
        <v>518</v>
      </c>
      <c r="H324" s="3" t="s">
        <v>506</v>
      </c>
      <c r="I324" s="5">
        <v>3605</v>
      </c>
      <c r="J324" s="1">
        <v>35016</v>
      </c>
      <c r="K324" s="60">
        <f t="shared" ref="K324:K387" ca="1" si="30">DATEDIF(J324,TODAY(),"y")</f>
        <v>29</v>
      </c>
      <c r="L324" s="14">
        <v>15</v>
      </c>
      <c r="M324" s="14" t="s">
        <v>634</v>
      </c>
      <c r="N324" s="14">
        <f t="shared" ref="N324:N387" si="31">L324*IF(M324="水質",3.2,(IF(M324="事務",2,IF(M324="電子",2.1,IF(M324="自動車",3.1,1.6)))))</f>
        <v>30</v>
      </c>
      <c r="O324" s="14">
        <f t="shared" ref="O324:O387" si="32">ROUND(4/3*N324,0)</f>
        <v>40</v>
      </c>
      <c r="P324" s="1">
        <f t="shared" ref="P324:P387" si="33">J324+365*IF(G324="事後",O324,N324)</f>
        <v>49616</v>
      </c>
      <c r="Q324" s="1"/>
      <c r="R324" s="3"/>
      <c r="S324" s="3"/>
      <c r="T324" s="62">
        <f t="shared" ca="1" si="29"/>
        <v>2.0999999999999996</v>
      </c>
      <c r="U324" s="61">
        <f t="shared" ref="U324:U387" ca="1" si="34">IF(T324&gt;1,ROUNDUP(T324,0),1)</f>
        <v>3</v>
      </c>
      <c r="V324" s="11" t="s">
        <v>564</v>
      </c>
      <c r="W324" s="11" t="s">
        <v>22</v>
      </c>
      <c r="X324" s="3"/>
    </row>
    <row r="325" spans="1:24" ht="30" hidden="1" customHeight="1">
      <c r="A325" s="4"/>
      <c r="B325" s="3">
        <v>2</v>
      </c>
      <c r="C325" s="11" t="s">
        <v>47</v>
      </c>
      <c r="D325" s="11" t="s">
        <v>247</v>
      </c>
      <c r="E325" s="4">
        <v>26</v>
      </c>
      <c r="F325" s="11" t="s">
        <v>248</v>
      </c>
      <c r="G325" s="17" t="s">
        <v>518</v>
      </c>
      <c r="H325" s="3" t="s">
        <v>506</v>
      </c>
      <c r="I325" s="5">
        <v>3605</v>
      </c>
      <c r="J325" s="1">
        <v>35016</v>
      </c>
      <c r="K325" s="60">
        <f t="shared" ca="1" si="30"/>
        <v>29</v>
      </c>
      <c r="L325" s="14">
        <v>15</v>
      </c>
      <c r="M325" s="14" t="s">
        <v>634</v>
      </c>
      <c r="N325" s="14">
        <f t="shared" si="31"/>
        <v>30</v>
      </c>
      <c r="O325" s="14">
        <f t="shared" si="32"/>
        <v>40</v>
      </c>
      <c r="P325" s="1">
        <f t="shared" si="33"/>
        <v>49616</v>
      </c>
      <c r="Q325" s="1"/>
      <c r="R325" s="3"/>
      <c r="S325" s="3"/>
      <c r="T325" s="62">
        <f t="shared" ref="T325:T388" ca="1" si="35">(-3/N325*K325+5)</f>
        <v>2.0999999999999996</v>
      </c>
      <c r="U325" s="61">
        <f t="shared" ca="1" si="34"/>
        <v>3</v>
      </c>
      <c r="V325" s="11" t="s">
        <v>564</v>
      </c>
      <c r="W325" s="11" t="s">
        <v>22</v>
      </c>
      <c r="X325" s="3"/>
    </row>
    <row r="326" spans="1:24" ht="30" hidden="1" customHeight="1">
      <c r="A326" s="4"/>
      <c r="B326" s="3">
        <v>2</v>
      </c>
      <c r="C326" s="11" t="s">
        <v>47</v>
      </c>
      <c r="D326" s="11" t="s">
        <v>247</v>
      </c>
      <c r="E326" s="4">
        <v>28</v>
      </c>
      <c r="F326" s="11" t="s">
        <v>248</v>
      </c>
      <c r="G326" s="17" t="s">
        <v>518</v>
      </c>
      <c r="H326" s="3" t="s">
        <v>506</v>
      </c>
      <c r="I326" s="5">
        <v>3605</v>
      </c>
      <c r="J326" s="1">
        <v>35016</v>
      </c>
      <c r="K326" s="60">
        <f t="shared" ca="1" si="30"/>
        <v>29</v>
      </c>
      <c r="L326" s="14">
        <v>15</v>
      </c>
      <c r="M326" s="14" t="s">
        <v>634</v>
      </c>
      <c r="N326" s="14">
        <f t="shared" si="31"/>
        <v>30</v>
      </c>
      <c r="O326" s="14">
        <f t="shared" si="32"/>
        <v>40</v>
      </c>
      <c r="P326" s="1">
        <f t="shared" si="33"/>
        <v>49616</v>
      </c>
      <c r="Q326" s="1"/>
      <c r="R326" s="3"/>
      <c r="S326" s="3"/>
      <c r="T326" s="62">
        <f t="shared" ca="1" si="35"/>
        <v>2.0999999999999996</v>
      </c>
      <c r="U326" s="61">
        <f t="shared" ca="1" si="34"/>
        <v>3</v>
      </c>
      <c r="V326" s="11" t="s">
        <v>564</v>
      </c>
      <c r="W326" s="11" t="s">
        <v>237</v>
      </c>
      <c r="X326" s="3"/>
    </row>
    <row r="327" spans="1:24" ht="30" hidden="1" customHeight="1">
      <c r="A327" s="4"/>
      <c r="B327" s="3">
        <v>2</v>
      </c>
      <c r="C327" s="11" t="s">
        <v>47</v>
      </c>
      <c r="D327" s="11" t="s">
        <v>247</v>
      </c>
      <c r="E327" s="4">
        <v>29</v>
      </c>
      <c r="F327" s="11" t="s">
        <v>248</v>
      </c>
      <c r="G327" s="17" t="s">
        <v>518</v>
      </c>
      <c r="H327" s="3" t="s">
        <v>506</v>
      </c>
      <c r="I327" s="5">
        <v>3605</v>
      </c>
      <c r="J327" s="1">
        <v>35016</v>
      </c>
      <c r="K327" s="60">
        <f t="shared" ca="1" si="30"/>
        <v>29</v>
      </c>
      <c r="L327" s="14">
        <v>15</v>
      </c>
      <c r="M327" s="14" t="s">
        <v>634</v>
      </c>
      <c r="N327" s="14">
        <f t="shared" si="31"/>
        <v>30</v>
      </c>
      <c r="O327" s="14">
        <f t="shared" si="32"/>
        <v>40</v>
      </c>
      <c r="P327" s="1">
        <f t="shared" si="33"/>
        <v>49616</v>
      </c>
      <c r="Q327" s="1"/>
      <c r="R327" s="3"/>
      <c r="S327" s="3"/>
      <c r="T327" s="62">
        <f t="shared" ca="1" si="35"/>
        <v>2.0999999999999996</v>
      </c>
      <c r="U327" s="61">
        <f t="shared" ca="1" si="34"/>
        <v>3</v>
      </c>
      <c r="V327" s="11" t="s">
        <v>564</v>
      </c>
      <c r="W327" s="11" t="s">
        <v>237</v>
      </c>
      <c r="X327" s="3"/>
    </row>
    <row r="328" spans="1:24" ht="30" hidden="1" customHeight="1">
      <c r="A328" s="4"/>
      <c r="B328" s="3">
        <v>2</v>
      </c>
      <c r="C328" s="11" t="s">
        <v>47</v>
      </c>
      <c r="D328" s="11" t="s">
        <v>247</v>
      </c>
      <c r="E328" s="4">
        <v>30</v>
      </c>
      <c r="F328" s="11" t="s">
        <v>248</v>
      </c>
      <c r="G328" s="17" t="s">
        <v>518</v>
      </c>
      <c r="H328" s="3" t="s">
        <v>506</v>
      </c>
      <c r="I328" s="5">
        <v>3605</v>
      </c>
      <c r="J328" s="1">
        <v>35016</v>
      </c>
      <c r="K328" s="60">
        <f t="shared" ca="1" si="30"/>
        <v>29</v>
      </c>
      <c r="L328" s="14">
        <v>15</v>
      </c>
      <c r="M328" s="14" t="s">
        <v>634</v>
      </c>
      <c r="N328" s="14">
        <f t="shared" si="31"/>
        <v>30</v>
      </c>
      <c r="O328" s="14">
        <f t="shared" si="32"/>
        <v>40</v>
      </c>
      <c r="P328" s="1">
        <f t="shared" si="33"/>
        <v>49616</v>
      </c>
      <c r="Q328" s="1"/>
      <c r="R328" s="3"/>
      <c r="S328" s="3"/>
      <c r="T328" s="62">
        <f t="shared" ca="1" si="35"/>
        <v>2.0999999999999996</v>
      </c>
      <c r="U328" s="61">
        <f t="shared" ca="1" si="34"/>
        <v>3</v>
      </c>
      <c r="V328" s="11" t="s">
        <v>564</v>
      </c>
      <c r="W328" s="11" t="s">
        <v>237</v>
      </c>
      <c r="X328" s="3"/>
    </row>
    <row r="329" spans="1:24" ht="30" hidden="1" customHeight="1">
      <c r="A329" s="4"/>
      <c r="B329" s="3">
        <v>2</v>
      </c>
      <c r="C329" s="11" t="s">
        <v>47</v>
      </c>
      <c r="D329" s="11" t="s">
        <v>247</v>
      </c>
      <c r="E329" s="4">
        <v>31</v>
      </c>
      <c r="F329" s="11" t="s">
        <v>248</v>
      </c>
      <c r="G329" s="17" t="s">
        <v>518</v>
      </c>
      <c r="H329" s="3" t="s">
        <v>506</v>
      </c>
      <c r="I329" s="5">
        <v>3605</v>
      </c>
      <c r="J329" s="1">
        <v>35016</v>
      </c>
      <c r="K329" s="60">
        <f t="shared" ca="1" si="30"/>
        <v>29</v>
      </c>
      <c r="L329" s="14">
        <v>15</v>
      </c>
      <c r="M329" s="14" t="s">
        <v>634</v>
      </c>
      <c r="N329" s="14">
        <f t="shared" si="31"/>
        <v>30</v>
      </c>
      <c r="O329" s="14">
        <f t="shared" si="32"/>
        <v>40</v>
      </c>
      <c r="P329" s="1">
        <f t="shared" si="33"/>
        <v>49616</v>
      </c>
      <c r="Q329" s="1"/>
      <c r="R329" s="3"/>
      <c r="S329" s="3"/>
      <c r="T329" s="62">
        <f t="shared" ca="1" si="35"/>
        <v>2.0999999999999996</v>
      </c>
      <c r="U329" s="61">
        <f t="shared" ca="1" si="34"/>
        <v>3</v>
      </c>
      <c r="V329" s="11" t="s">
        <v>564</v>
      </c>
      <c r="W329" s="11" t="s">
        <v>237</v>
      </c>
      <c r="X329" s="3"/>
    </row>
    <row r="330" spans="1:24" ht="30" hidden="1" customHeight="1">
      <c r="A330" s="4"/>
      <c r="B330" s="3">
        <v>2</v>
      </c>
      <c r="C330" s="11" t="s">
        <v>47</v>
      </c>
      <c r="D330" s="11" t="s">
        <v>247</v>
      </c>
      <c r="E330" s="4">
        <v>32</v>
      </c>
      <c r="F330" s="11" t="s">
        <v>248</v>
      </c>
      <c r="G330" s="17" t="s">
        <v>518</v>
      </c>
      <c r="H330" s="3" t="s">
        <v>506</v>
      </c>
      <c r="I330" s="5">
        <v>3605</v>
      </c>
      <c r="J330" s="1">
        <v>35016</v>
      </c>
      <c r="K330" s="60">
        <f t="shared" ca="1" si="30"/>
        <v>29</v>
      </c>
      <c r="L330" s="14">
        <v>15</v>
      </c>
      <c r="M330" s="14" t="s">
        <v>634</v>
      </c>
      <c r="N330" s="14">
        <f t="shared" si="31"/>
        <v>30</v>
      </c>
      <c r="O330" s="14">
        <f t="shared" si="32"/>
        <v>40</v>
      </c>
      <c r="P330" s="1">
        <f t="shared" si="33"/>
        <v>49616</v>
      </c>
      <c r="Q330" s="1"/>
      <c r="R330" s="3"/>
      <c r="S330" s="3"/>
      <c r="T330" s="62">
        <f t="shared" ca="1" si="35"/>
        <v>2.0999999999999996</v>
      </c>
      <c r="U330" s="61">
        <f t="shared" ca="1" si="34"/>
        <v>3</v>
      </c>
      <c r="V330" s="11" t="s">
        <v>564</v>
      </c>
      <c r="W330" s="11" t="s">
        <v>237</v>
      </c>
      <c r="X330" s="3"/>
    </row>
    <row r="331" spans="1:24" ht="30" hidden="1" customHeight="1">
      <c r="A331" s="4"/>
      <c r="B331" s="3">
        <v>2</v>
      </c>
      <c r="C331" s="11" t="s">
        <v>47</v>
      </c>
      <c r="D331" s="11" t="s">
        <v>247</v>
      </c>
      <c r="E331" s="4">
        <v>33</v>
      </c>
      <c r="F331" s="11" t="s">
        <v>248</v>
      </c>
      <c r="G331" s="17" t="s">
        <v>518</v>
      </c>
      <c r="H331" s="3" t="s">
        <v>506</v>
      </c>
      <c r="I331" s="5">
        <v>3605</v>
      </c>
      <c r="J331" s="1">
        <v>35016</v>
      </c>
      <c r="K331" s="60">
        <f t="shared" ca="1" si="30"/>
        <v>29</v>
      </c>
      <c r="L331" s="14">
        <v>15</v>
      </c>
      <c r="M331" s="14" t="s">
        <v>634</v>
      </c>
      <c r="N331" s="14">
        <f t="shared" si="31"/>
        <v>30</v>
      </c>
      <c r="O331" s="14">
        <f t="shared" si="32"/>
        <v>40</v>
      </c>
      <c r="P331" s="1">
        <f t="shared" si="33"/>
        <v>49616</v>
      </c>
      <c r="Q331" s="1"/>
      <c r="R331" s="3"/>
      <c r="S331" s="3"/>
      <c r="T331" s="62">
        <f t="shared" ca="1" si="35"/>
        <v>2.0999999999999996</v>
      </c>
      <c r="U331" s="61">
        <f t="shared" ca="1" si="34"/>
        <v>3</v>
      </c>
      <c r="V331" s="11" t="s">
        <v>564</v>
      </c>
      <c r="W331" s="11" t="s">
        <v>237</v>
      </c>
      <c r="X331" s="3"/>
    </row>
    <row r="332" spans="1:24" ht="30" hidden="1" customHeight="1">
      <c r="A332" s="4"/>
      <c r="B332" s="3">
        <v>2</v>
      </c>
      <c r="C332" s="11" t="s">
        <v>47</v>
      </c>
      <c r="D332" s="11" t="s">
        <v>247</v>
      </c>
      <c r="E332" s="4">
        <v>34</v>
      </c>
      <c r="F332" s="11" t="s">
        <v>248</v>
      </c>
      <c r="G332" s="17" t="s">
        <v>518</v>
      </c>
      <c r="H332" s="3" t="s">
        <v>506</v>
      </c>
      <c r="I332" s="5">
        <v>3605</v>
      </c>
      <c r="J332" s="1">
        <v>35016</v>
      </c>
      <c r="K332" s="60">
        <f t="shared" ca="1" si="30"/>
        <v>29</v>
      </c>
      <c r="L332" s="14">
        <v>15</v>
      </c>
      <c r="M332" s="14" t="s">
        <v>634</v>
      </c>
      <c r="N332" s="14">
        <f t="shared" si="31"/>
        <v>30</v>
      </c>
      <c r="O332" s="14">
        <f t="shared" si="32"/>
        <v>40</v>
      </c>
      <c r="P332" s="1">
        <f t="shared" si="33"/>
        <v>49616</v>
      </c>
      <c r="Q332" s="1"/>
      <c r="R332" s="3"/>
      <c r="S332" s="3"/>
      <c r="T332" s="62">
        <f t="shared" ca="1" si="35"/>
        <v>2.0999999999999996</v>
      </c>
      <c r="U332" s="61">
        <f t="shared" ca="1" si="34"/>
        <v>3</v>
      </c>
      <c r="V332" s="11" t="s">
        <v>564</v>
      </c>
      <c r="W332" s="11" t="s">
        <v>237</v>
      </c>
      <c r="X332" s="3"/>
    </row>
    <row r="333" spans="1:24" ht="30" hidden="1" customHeight="1">
      <c r="A333" s="4"/>
      <c r="B333" s="3">
        <v>2</v>
      </c>
      <c r="C333" s="11" t="s">
        <v>47</v>
      </c>
      <c r="D333" s="11" t="s">
        <v>247</v>
      </c>
      <c r="E333" s="4">
        <v>14</v>
      </c>
      <c r="F333" s="11" t="s">
        <v>248</v>
      </c>
      <c r="G333" s="17" t="s">
        <v>518</v>
      </c>
      <c r="H333" s="3" t="s">
        <v>506</v>
      </c>
      <c r="I333" s="5">
        <v>3605</v>
      </c>
      <c r="J333" s="1">
        <v>35016</v>
      </c>
      <c r="K333" s="60">
        <f t="shared" ca="1" si="30"/>
        <v>29</v>
      </c>
      <c r="L333" s="14">
        <v>15</v>
      </c>
      <c r="M333" s="14" t="s">
        <v>634</v>
      </c>
      <c r="N333" s="14">
        <f t="shared" si="31"/>
        <v>30</v>
      </c>
      <c r="O333" s="14">
        <f t="shared" si="32"/>
        <v>40</v>
      </c>
      <c r="P333" s="1">
        <f t="shared" si="33"/>
        <v>49616</v>
      </c>
      <c r="Q333" s="1"/>
      <c r="R333" s="3"/>
      <c r="S333" s="3"/>
      <c r="T333" s="62">
        <f t="shared" ca="1" si="35"/>
        <v>2.0999999999999996</v>
      </c>
      <c r="U333" s="61">
        <f t="shared" ca="1" si="34"/>
        <v>3</v>
      </c>
      <c r="V333" s="11" t="s">
        <v>564</v>
      </c>
      <c r="W333" s="11" t="s">
        <v>24</v>
      </c>
      <c r="X333" s="3"/>
    </row>
    <row r="334" spans="1:24" ht="30" hidden="1" customHeight="1">
      <c r="A334" s="4"/>
      <c r="B334" s="3">
        <v>2</v>
      </c>
      <c r="C334" s="11" t="s">
        <v>47</v>
      </c>
      <c r="D334" s="11" t="s">
        <v>247</v>
      </c>
      <c r="E334" s="4">
        <v>27</v>
      </c>
      <c r="F334" s="11" t="s">
        <v>248</v>
      </c>
      <c r="G334" s="17" t="s">
        <v>518</v>
      </c>
      <c r="H334" s="3" t="s">
        <v>506</v>
      </c>
      <c r="I334" s="5">
        <v>3605</v>
      </c>
      <c r="J334" s="1">
        <v>35016</v>
      </c>
      <c r="K334" s="60">
        <f t="shared" ca="1" si="30"/>
        <v>29</v>
      </c>
      <c r="L334" s="14">
        <v>15</v>
      </c>
      <c r="M334" s="14" t="s">
        <v>634</v>
      </c>
      <c r="N334" s="14">
        <f t="shared" si="31"/>
        <v>30</v>
      </c>
      <c r="O334" s="14">
        <f t="shared" si="32"/>
        <v>40</v>
      </c>
      <c r="P334" s="1">
        <f t="shared" si="33"/>
        <v>49616</v>
      </c>
      <c r="Q334" s="1"/>
      <c r="R334" s="3"/>
      <c r="S334" s="3"/>
      <c r="T334" s="62">
        <f t="shared" ca="1" si="35"/>
        <v>2.0999999999999996</v>
      </c>
      <c r="U334" s="61">
        <f t="shared" ca="1" si="34"/>
        <v>3</v>
      </c>
      <c r="V334" s="11" t="s">
        <v>564</v>
      </c>
      <c r="W334" s="11" t="s">
        <v>252</v>
      </c>
      <c r="X334" s="3"/>
    </row>
    <row r="335" spans="1:24" ht="30" hidden="1" customHeight="1">
      <c r="A335" s="4"/>
      <c r="B335" s="3">
        <v>2</v>
      </c>
      <c r="C335" s="11" t="s">
        <v>47</v>
      </c>
      <c r="D335" s="11" t="s">
        <v>247</v>
      </c>
      <c r="E335" s="4">
        <v>13</v>
      </c>
      <c r="F335" s="11" t="s">
        <v>248</v>
      </c>
      <c r="G335" s="17" t="s">
        <v>518</v>
      </c>
      <c r="H335" s="3" t="s">
        <v>506</v>
      </c>
      <c r="I335" s="5">
        <v>3605</v>
      </c>
      <c r="J335" s="1">
        <v>35016</v>
      </c>
      <c r="K335" s="60">
        <f t="shared" ca="1" si="30"/>
        <v>29</v>
      </c>
      <c r="L335" s="14">
        <v>15</v>
      </c>
      <c r="M335" s="14" t="s">
        <v>634</v>
      </c>
      <c r="N335" s="14">
        <f t="shared" si="31"/>
        <v>30</v>
      </c>
      <c r="O335" s="14">
        <f t="shared" si="32"/>
        <v>40</v>
      </c>
      <c r="P335" s="1">
        <f t="shared" si="33"/>
        <v>49616</v>
      </c>
      <c r="Q335" s="1"/>
      <c r="R335" s="3"/>
      <c r="S335" s="3"/>
      <c r="T335" s="62">
        <f t="shared" ca="1" si="35"/>
        <v>2.0999999999999996</v>
      </c>
      <c r="U335" s="61">
        <f t="shared" ca="1" si="34"/>
        <v>3</v>
      </c>
      <c r="V335" s="11" t="s">
        <v>564</v>
      </c>
      <c r="W335" s="11" t="s">
        <v>253</v>
      </c>
      <c r="X335" s="3"/>
    </row>
    <row r="336" spans="1:24" ht="30" hidden="1" customHeight="1">
      <c r="A336" s="4"/>
      <c r="B336" s="3">
        <v>2</v>
      </c>
      <c r="C336" s="11" t="s">
        <v>47</v>
      </c>
      <c r="D336" s="11" t="s">
        <v>51</v>
      </c>
      <c r="E336" s="4">
        <v>86</v>
      </c>
      <c r="F336" s="11" t="s">
        <v>254</v>
      </c>
      <c r="G336" s="17" t="s">
        <v>518</v>
      </c>
      <c r="H336" s="3" t="s">
        <v>506</v>
      </c>
      <c r="I336" s="5">
        <v>14420</v>
      </c>
      <c r="J336" s="1">
        <v>35016</v>
      </c>
      <c r="K336" s="60">
        <f t="shared" ca="1" si="30"/>
        <v>29</v>
      </c>
      <c r="L336" s="14">
        <v>8</v>
      </c>
      <c r="M336" s="14" t="s">
        <v>634</v>
      </c>
      <c r="N336" s="14">
        <f t="shared" si="31"/>
        <v>16</v>
      </c>
      <c r="O336" s="14">
        <f t="shared" si="32"/>
        <v>21</v>
      </c>
      <c r="P336" s="1">
        <f t="shared" si="33"/>
        <v>42681</v>
      </c>
      <c r="Q336" s="1"/>
      <c r="R336" s="3"/>
      <c r="S336" s="3"/>
      <c r="T336" s="62">
        <f t="shared" ca="1" si="35"/>
        <v>-0.4375</v>
      </c>
      <c r="U336" s="61">
        <f t="shared" ca="1" si="34"/>
        <v>1</v>
      </c>
      <c r="V336" s="11" t="s">
        <v>564</v>
      </c>
      <c r="W336" s="11" t="s">
        <v>234</v>
      </c>
      <c r="X336" s="3"/>
    </row>
    <row r="337" spans="1:24" ht="30" hidden="1" customHeight="1">
      <c r="A337" s="4"/>
      <c r="B337" s="3">
        <v>2</v>
      </c>
      <c r="C337" s="11" t="s">
        <v>47</v>
      </c>
      <c r="D337" s="11" t="s">
        <v>51</v>
      </c>
      <c r="E337" s="4">
        <v>87</v>
      </c>
      <c r="F337" s="11" t="s">
        <v>254</v>
      </c>
      <c r="G337" s="17" t="s">
        <v>518</v>
      </c>
      <c r="H337" s="3" t="s">
        <v>506</v>
      </c>
      <c r="I337" s="5">
        <v>14420</v>
      </c>
      <c r="J337" s="1">
        <v>35016</v>
      </c>
      <c r="K337" s="60">
        <f t="shared" ca="1" si="30"/>
        <v>29</v>
      </c>
      <c r="L337" s="14">
        <v>8</v>
      </c>
      <c r="M337" s="14" t="s">
        <v>634</v>
      </c>
      <c r="N337" s="14">
        <f t="shared" si="31"/>
        <v>16</v>
      </c>
      <c r="O337" s="14">
        <f t="shared" si="32"/>
        <v>21</v>
      </c>
      <c r="P337" s="1">
        <f t="shared" si="33"/>
        <v>42681</v>
      </c>
      <c r="Q337" s="1"/>
      <c r="R337" s="3"/>
      <c r="S337" s="3"/>
      <c r="T337" s="62">
        <f t="shared" ca="1" si="35"/>
        <v>-0.4375</v>
      </c>
      <c r="U337" s="61">
        <f t="shared" ca="1" si="34"/>
        <v>1</v>
      </c>
      <c r="V337" s="11" t="s">
        <v>564</v>
      </c>
      <c r="W337" s="11" t="s">
        <v>234</v>
      </c>
      <c r="X337" s="3"/>
    </row>
    <row r="338" spans="1:24" ht="30" hidden="1" customHeight="1">
      <c r="A338" s="4"/>
      <c r="B338" s="3">
        <v>2</v>
      </c>
      <c r="C338" s="11" t="s">
        <v>47</v>
      </c>
      <c r="D338" s="11" t="s">
        <v>51</v>
      </c>
      <c r="E338" s="4">
        <v>88</v>
      </c>
      <c r="F338" s="11" t="s">
        <v>254</v>
      </c>
      <c r="G338" s="17" t="s">
        <v>518</v>
      </c>
      <c r="H338" s="3" t="s">
        <v>506</v>
      </c>
      <c r="I338" s="5">
        <v>14420</v>
      </c>
      <c r="J338" s="1">
        <v>35016</v>
      </c>
      <c r="K338" s="60">
        <f t="shared" ca="1" si="30"/>
        <v>29</v>
      </c>
      <c r="L338" s="14">
        <v>8</v>
      </c>
      <c r="M338" s="14" t="s">
        <v>634</v>
      </c>
      <c r="N338" s="14">
        <f t="shared" si="31"/>
        <v>16</v>
      </c>
      <c r="O338" s="14">
        <f t="shared" si="32"/>
        <v>21</v>
      </c>
      <c r="P338" s="1">
        <f t="shared" si="33"/>
        <v>42681</v>
      </c>
      <c r="Q338" s="1"/>
      <c r="R338" s="3"/>
      <c r="S338" s="3"/>
      <c r="T338" s="62">
        <f t="shared" ca="1" si="35"/>
        <v>-0.4375</v>
      </c>
      <c r="U338" s="61">
        <f t="shared" ca="1" si="34"/>
        <v>1</v>
      </c>
      <c r="V338" s="11" t="s">
        <v>564</v>
      </c>
      <c r="W338" s="11" t="s">
        <v>234</v>
      </c>
      <c r="X338" s="3"/>
    </row>
    <row r="339" spans="1:24" ht="30" hidden="1" customHeight="1">
      <c r="A339" s="4"/>
      <c r="B339" s="3">
        <v>2</v>
      </c>
      <c r="C339" s="11" t="s">
        <v>47</v>
      </c>
      <c r="D339" s="11" t="s">
        <v>51</v>
      </c>
      <c r="E339" s="4">
        <v>89</v>
      </c>
      <c r="F339" s="11" t="s">
        <v>254</v>
      </c>
      <c r="G339" s="17" t="s">
        <v>518</v>
      </c>
      <c r="H339" s="3" t="s">
        <v>506</v>
      </c>
      <c r="I339" s="5">
        <v>14420</v>
      </c>
      <c r="J339" s="1">
        <v>35016</v>
      </c>
      <c r="K339" s="60">
        <f t="shared" ca="1" si="30"/>
        <v>29</v>
      </c>
      <c r="L339" s="14">
        <v>8</v>
      </c>
      <c r="M339" s="14" t="s">
        <v>634</v>
      </c>
      <c r="N339" s="14">
        <f t="shared" si="31"/>
        <v>16</v>
      </c>
      <c r="O339" s="14">
        <f t="shared" si="32"/>
        <v>21</v>
      </c>
      <c r="P339" s="1">
        <f t="shared" si="33"/>
        <v>42681</v>
      </c>
      <c r="Q339" s="1"/>
      <c r="R339" s="3"/>
      <c r="S339" s="3"/>
      <c r="T339" s="62">
        <f t="shared" ca="1" si="35"/>
        <v>-0.4375</v>
      </c>
      <c r="U339" s="61">
        <f t="shared" ca="1" si="34"/>
        <v>1</v>
      </c>
      <c r="V339" s="11" t="s">
        <v>564</v>
      </c>
      <c r="W339" s="11" t="s">
        <v>234</v>
      </c>
      <c r="X339" s="3"/>
    </row>
    <row r="340" spans="1:24" ht="30" hidden="1" customHeight="1">
      <c r="A340" s="4"/>
      <c r="B340" s="3">
        <v>2</v>
      </c>
      <c r="C340" s="11" t="s">
        <v>47</v>
      </c>
      <c r="D340" s="11" t="s">
        <v>51</v>
      </c>
      <c r="E340" s="4">
        <v>91</v>
      </c>
      <c r="F340" s="11" t="s">
        <v>254</v>
      </c>
      <c r="G340" s="17" t="s">
        <v>518</v>
      </c>
      <c r="H340" s="3" t="s">
        <v>506</v>
      </c>
      <c r="I340" s="5">
        <v>14420</v>
      </c>
      <c r="J340" s="1">
        <v>35016</v>
      </c>
      <c r="K340" s="60">
        <f t="shared" ca="1" si="30"/>
        <v>29</v>
      </c>
      <c r="L340" s="14">
        <v>8</v>
      </c>
      <c r="M340" s="14" t="s">
        <v>634</v>
      </c>
      <c r="N340" s="14">
        <f t="shared" si="31"/>
        <v>16</v>
      </c>
      <c r="O340" s="14">
        <f t="shared" si="32"/>
        <v>21</v>
      </c>
      <c r="P340" s="1">
        <f t="shared" si="33"/>
        <v>42681</v>
      </c>
      <c r="Q340" s="1"/>
      <c r="R340" s="3"/>
      <c r="S340" s="3"/>
      <c r="T340" s="62">
        <f t="shared" ca="1" si="35"/>
        <v>-0.4375</v>
      </c>
      <c r="U340" s="61">
        <f t="shared" ca="1" si="34"/>
        <v>1</v>
      </c>
      <c r="V340" s="11" t="s">
        <v>564</v>
      </c>
      <c r="W340" s="11" t="s">
        <v>234</v>
      </c>
      <c r="X340" s="3"/>
    </row>
    <row r="341" spans="1:24" ht="30" hidden="1" customHeight="1">
      <c r="A341" s="4"/>
      <c r="B341" s="3">
        <v>2</v>
      </c>
      <c r="C341" s="11" t="s">
        <v>47</v>
      </c>
      <c r="D341" s="11" t="s">
        <v>51</v>
      </c>
      <c r="E341" s="4">
        <v>92</v>
      </c>
      <c r="F341" s="11" t="s">
        <v>254</v>
      </c>
      <c r="G341" s="17" t="s">
        <v>518</v>
      </c>
      <c r="H341" s="3" t="s">
        <v>506</v>
      </c>
      <c r="I341" s="5">
        <v>14420</v>
      </c>
      <c r="J341" s="1">
        <v>35016</v>
      </c>
      <c r="K341" s="60">
        <f t="shared" ca="1" si="30"/>
        <v>29</v>
      </c>
      <c r="L341" s="14">
        <v>8</v>
      </c>
      <c r="M341" s="14" t="s">
        <v>634</v>
      </c>
      <c r="N341" s="14">
        <f t="shared" si="31"/>
        <v>16</v>
      </c>
      <c r="O341" s="14">
        <f t="shared" si="32"/>
        <v>21</v>
      </c>
      <c r="P341" s="1">
        <f t="shared" si="33"/>
        <v>42681</v>
      </c>
      <c r="Q341" s="1"/>
      <c r="R341" s="3"/>
      <c r="S341" s="3"/>
      <c r="T341" s="62">
        <f t="shared" ca="1" si="35"/>
        <v>-0.4375</v>
      </c>
      <c r="U341" s="61">
        <f t="shared" ca="1" si="34"/>
        <v>1</v>
      </c>
      <c r="V341" s="11" t="s">
        <v>564</v>
      </c>
      <c r="W341" s="11" t="s">
        <v>234</v>
      </c>
      <c r="X341" s="3"/>
    </row>
    <row r="342" spans="1:24" ht="30" hidden="1" customHeight="1">
      <c r="A342" s="4"/>
      <c r="B342" s="3">
        <v>2</v>
      </c>
      <c r="C342" s="11" t="s">
        <v>47</v>
      </c>
      <c r="D342" s="11" t="s">
        <v>51</v>
      </c>
      <c r="E342" s="4">
        <v>93</v>
      </c>
      <c r="F342" s="11" t="s">
        <v>254</v>
      </c>
      <c r="G342" s="17" t="s">
        <v>518</v>
      </c>
      <c r="H342" s="3" t="s">
        <v>506</v>
      </c>
      <c r="I342" s="5">
        <v>14420</v>
      </c>
      <c r="J342" s="1">
        <v>35016</v>
      </c>
      <c r="K342" s="60">
        <f t="shared" ca="1" si="30"/>
        <v>29</v>
      </c>
      <c r="L342" s="14">
        <v>8</v>
      </c>
      <c r="M342" s="14" t="s">
        <v>634</v>
      </c>
      <c r="N342" s="14">
        <f t="shared" si="31"/>
        <v>16</v>
      </c>
      <c r="O342" s="14">
        <f t="shared" si="32"/>
        <v>21</v>
      </c>
      <c r="P342" s="1">
        <f t="shared" si="33"/>
        <v>42681</v>
      </c>
      <c r="Q342" s="1"/>
      <c r="R342" s="3"/>
      <c r="S342" s="3"/>
      <c r="T342" s="62">
        <f t="shared" ca="1" si="35"/>
        <v>-0.4375</v>
      </c>
      <c r="U342" s="61">
        <f t="shared" ca="1" si="34"/>
        <v>1</v>
      </c>
      <c r="V342" s="11" t="s">
        <v>564</v>
      </c>
      <c r="W342" s="11" t="s">
        <v>234</v>
      </c>
      <c r="X342" s="3"/>
    </row>
    <row r="343" spans="1:24" ht="30" hidden="1" customHeight="1">
      <c r="A343" s="4"/>
      <c r="B343" s="3">
        <v>2</v>
      </c>
      <c r="C343" s="11" t="s">
        <v>47</v>
      </c>
      <c r="D343" s="11" t="s">
        <v>51</v>
      </c>
      <c r="E343" s="4">
        <v>95</v>
      </c>
      <c r="F343" s="11" t="s">
        <v>254</v>
      </c>
      <c r="G343" s="17" t="s">
        <v>518</v>
      </c>
      <c r="H343" s="3" t="s">
        <v>506</v>
      </c>
      <c r="I343" s="5">
        <v>14420</v>
      </c>
      <c r="J343" s="1">
        <v>35016</v>
      </c>
      <c r="K343" s="60">
        <f t="shared" ca="1" si="30"/>
        <v>29</v>
      </c>
      <c r="L343" s="14">
        <v>8</v>
      </c>
      <c r="M343" s="14" t="s">
        <v>634</v>
      </c>
      <c r="N343" s="14">
        <f t="shared" si="31"/>
        <v>16</v>
      </c>
      <c r="O343" s="14">
        <f t="shared" si="32"/>
        <v>21</v>
      </c>
      <c r="P343" s="1">
        <f t="shared" si="33"/>
        <v>42681</v>
      </c>
      <c r="Q343" s="1"/>
      <c r="R343" s="3"/>
      <c r="S343" s="3"/>
      <c r="T343" s="62">
        <f t="shared" ca="1" si="35"/>
        <v>-0.4375</v>
      </c>
      <c r="U343" s="61">
        <f t="shared" ca="1" si="34"/>
        <v>1</v>
      </c>
      <c r="V343" s="11" t="s">
        <v>564</v>
      </c>
      <c r="W343" s="11" t="s">
        <v>234</v>
      </c>
      <c r="X343" s="3"/>
    </row>
    <row r="344" spans="1:24" ht="30" hidden="1" customHeight="1">
      <c r="A344" s="4"/>
      <c r="B344" s="3">
        <v>2</v>
      </c>
      <c r="C344" s="11" t="s">
        <v>47</v>
      </c>
      <c r="D344" s="11" t="s">
        <v>51</v>
      </c>
      <c r="E344" s="4">
        <v>96</v>
      </c>
      <c r="F344" s="11" t="s">
        <v>254</v>
      </c>
      <c r="G344" s="17" t="s">
        <v>518</v>
      </c>
      <c r="H344" s="3" t="s">
        <v>506</v>
      </c>
      <c r="I344" s="5">
        <v>14420</v>
      </c>
      <c r="J344" s="1">
        <v>35016</v>
      </c>
      <c r="K344" s="60">
        <f t="shared" ca="1" si="30"/>
        <v>29</v>
      </c>
      <c r="L344" s="14">
        <v>8</v>
      </c>
      <c r="M344" s="14" t="s">
        <v>634</v>
      </c>
      <c r="N344" s="14">
        <f t="shared" si="31"/>
        <v>16</v>
      </c>
      <c r="O344" s="14">
        <f t="shared" si="32"/>
        <v>21</v>
      </c>
      <c r="P344" s="1">
        <f t="shared" si="33"/>
        <v>42681</v>
      </c>
      <c r="Q344" s="1"/>
      <c r="R344" s="3"/>
      <c r="S344" s="3"/>
      <c r="T344" s="62">
        <f t="shared" ca="1" si="35"/>
        <v>-0.4375</v>
      </c>
      <c r="U344" s="61">
        <f t="shared" ca="1" si="34"/>
        <v>1</v>
      </c>
      <c r="V344" s="11" t="s">
        <v>564</v>
      </c>
      <c r="W344" s="11" t="s">
        <v>234</v>
      </c>
      <c r="X344" s="3"/>
    </row>
    <row r="345" spans="1:24" ht="30" hidden="1" customHeight="1">
      <c r="A345" s="4"/>
      <c r="B345" s="3">
        <v>2</v>
      </c>
      <c r="C345" s="11" t="s">
        <v>47</v>
      </c>
      <c r="D345" s="11" t="s">
        <v>51</v>
      </c>
      <c r="E345" s="4">
        <v>97</v>
      </c>
      <c r="F345" s="11" t="s">
        <v>254</v>
      </c>
      <c r="G345" s="17" t="s">
        <v>518</v>
      </c>
      <c r="H345" s="3" t="s">
        <v>506</v>
      </c>
      <c r="I345" s="5">
        <v>14420</v>
      </c>
      <c r="J345" s="1">
        <v>35016</v>
      </c>
      <c r="K345" s="60">
        <f t="shared" ca="1" si="30"/>
        <v>29</v>
      </c>
      <c r="L345" s="14">
        <v>8</v>
      </c>
      <c r="M345" s="14" t="s">
        <v>634</v>
      </c>
      <c r="N345" s="14">
        <f t="shared" si="31"/>
        <v>16</v>
      </c>
      <c r="O345" s="14">
        <f t="shared" si="32"/>
        <v>21</v>
      </c>
      <c r="P345" s="1">
        <f t="shared" si="33"/>
        <v>42681</v>
      </c>
      <c r="Q345" s="1"/>
      <c r="R345" s="3"/>
      <c r="S345" s="3"/>
      <c r="T345" s="62">
        <f t="shared" ca="1" si="35"/>
        <v>-0.4375</v>
      </c>
      <c r="U345" s="61">
        <f t="shared" ca="1" si="34"/>
        <v>1</v>
      </c>
      <c r="V345" s="11" t="s">
        <v>564</v>
      </c>
      <c r="W345" s="11" t="s">
        <v>234</v>
      </c>
      <c r="X345" s="3"/>
    </row>
    <row r="346" spans="1:24" ht="30" hidden="1" customHeight="1">
      <c r="A346" s="4"/>
      <c r="B346" s="3">
        <v>2</v>
      </c>
      <c r="C346" s="11" t="s">
        <v>47</v>
      </c>
      <c r="D346" s="11" t="s">
        <v>51</v>
      </c>
      <c r="E346" s="4">
        <v>98</v>
      </c>
      <c r="F346" s="11" t="s">
        <v>254</v>
      </c>
      <c r="G346" s="17" t="s">
        <v>518</v>
      </c>
      <c r="H346" s="3" t="s">
        <v>506</v>
      </c>
      <c r="I346" s="5">
        <v>14420</v>
      </c>
      <c r="J346" s="1">
        <v>35016</v>
      </c>
      <c r="K346" s="60">
        <f t="shared" ca="1" si="30"/>
        <v>29</v>
      </c>
      <c r="L346" s="14">
        <v>8</v>
      </c>
      <c r="M346" s="14" t="s">
        <v>634</v>
      </c>
      <c r="N346" s="14">
        <f t="shared" si="31"/>
        <v>16</v>
      </c>
      <c r="O346" s="14">
        <f t="shared" si="32"/>
        <v>21</v>
      </c>
      <c r="P346" s="1">
        <f t="shared" si="33"/>
        <v>42681</v>
      </c>
      <c r="Q346" s="1"/>
      <c r="R346" s="3"/>
      <c r="S346" s="3"/>
      <c r="T346" s="62">
        <f t="shared" ca="1" si="35"/>
        <v>-0.4375</v>
      </c>
      <c r="U346" s="61">
        <f t="shared" ca="1" si="34"/>
        <v>1</v>
      </c>
      <c r="V346" s="11" t="s">
        <v>564</v>
      </c>
      <c r="W346" s="11" t="s">
        <v>234</v>
      </c>
      <c r="X346" s="3"/>
    </row>
    <row r="347" spans="1:24" ht="30" hidden="1" customHeight="1">
      <c r="A347" s="4"/>
      <c r="B347" s="3">
        <v>2</v>
      </c>
      <c r="C347" s="11" t="s">
        <v>47</v>
      </c>
      <c r="D347" s="11" t="s">
        <v>51</v>
      </c>
      <c r="E347" s="4">
        <v>99</v>
      </c>
      <c r="F347" s="11" t="s">
        <v>254</v>
      </c>
      <c r="G347" s="17" t="s">
        <v>518</v>
      </c>
      <c r="H347" s="3" t="s">
        <v>506</v>
      </c>
      <c r="I347" s="5">
        <v>14420</v>
      </c>
      <c r="J347" s="1">
        <v>35016</v>
      </c>
      <c r="K347" s="60">
        <f t="shared" ca="1" si="30"/>
        <v>29</v>
      </c>
      <c r="L347" s="14">
        <v>8</v>
      </c>
      <c r="M347" s="14" t="s">
        <v>634</v>
      </c>
      <c r="N347" s="14">
        <f t="shared" si="31"/>
        <v>16</v>
      </c>
      <c r="O347" s="14">
        <f t="shared" si="32"/>
        <v>21</v>
      </c>
      <c r="P347" s="1">
        <f t="shared" si="33"/>
        <v>42681</v>
      </c>
      <c r="Q347" s="1"/>
      <c r="R347" s="3"/>
      <c r="S347" s="3"/>
      <c r="T347" s="62">
        <f t="shared" ca="1" si="35"/>
        <v>-0.4375</v>
      </c>
      <c r="U347" s="61">
        <f t="shared" ca="1" si="34"/>
        <v>1</v>
      </c>
      <c r="V347" s="11" t="s">
        <v>564</v>
      </c>
      <c r="W347" s="11" t="s">
        <v>234</v>
      </c>
      <c r="X347" s="3"/>
    </row>
    <row r="348" spans="1:24" ht="30" hidden="1" customHeight="1">
      <c r="A348" s="4"/>
      <c r="B348" s="3">
        <v>2</v>
      </c>
      <c r="C348" s="11" t="s">
        <v>47</v>
      </c>
      <c r="D348" s="11" t="s">
        <v>51</v>
      </c>
      <c r="E348" s="4">
        <v>100</v>
      </c>
      <c r="F348" s="11" t="s">
        <v>254</v>
      </c>
      <c r="G348" s="17" t="s">
        <v>518</v>
      </c>
      <c r="H348" s="3" t="s">
        <v>506</v>
      </c>
      <c r="I348" s="5">
        <v>14420</v>
      </c>
      <c r="J348" s="1">
        <v>35016</v>
      </c>
      <c r="K348" s="60">
        <f t="shared" ca="1" si="30"/>
        <v>29</v>
      </c>
      <c r="L348" s="14">
        <v>8</v>
      </c>
      <c r="M348" s="14" t="s">
        <v>634</v>
      </c>
      <c r="N348" s="14">
        <f t="shared" si="31"/>
        <v>16</v>
      </c>
      <c r="O348" s="14">
        <f t="shared" si="32"/>
        <v>21</v>
      </c>
      <c r="P348" s="1">
        <f t="shared" si="33"/>
        <v>42681</v>
      </c>
      <c r="Q348" s="1"/>
      <c r="R348" s="3"/>
      <c r="S348" s="3"/>
      <c r="T348" s="62">
        <f t="shared" ca="1" si="35"/>
        <v>-0.4375</v>
      </c>
      <c r="U348" s="61">
        <f t="shared" ca="1" si="34"/>
        <v>1</v>
      </c>
      <c r="V348" s="11" t="s">
        <v>564</v>
      </c>
      <c r="W348" s="11" t="s">
        <v>234</v>
      </c>
      <c r="X348" s="3"/>
    </row>
    <row r="349" spans="1:24" ht="30" hidden="1" customHeight="1">
      <c r="A349" s="4"/>
      <c r="B349" s="3">
        <v>2</v>
      </c>
      <c r="C349" s="11" t="s">
        <v>47</v>
      </c>
      <c r="D349" s="11" t="s">
        <v>51</v>
      </c>
      <c r="E349" s="4">
        <v>101</v>
      </c>
      <c r="F349" s="11" t="s">
        <v>254</v>
      </c>
      <c r="G349" s="17" t="s">
        <v>518</v>
      </c>
      <c r="H349" s="3" t="s">
        <v>506</v>
      </c>
      <c r="I349" s="5">
        <v>14420</v>
      </c>
      <c r="J349" s="1">
        <v>35016</v>
      </c>
      <c r="K349" s="60">
        <f t="shared" ca="1" si="30"/>
        <v>29</v>
      </c>
      <c r="L349" s="14">
        <v>8</v>
      </c>
      <c r="M349" s="14" t="s">
        <v>634</v>
      </c>
      <c r="N349" s="14">
        <f t="shared" si="31"/>
        <v>16</v>
      </c>
      <c r="O349" s="14">
        <f t="shared" si="32"/>
        <v>21</v>
      </c>
      <c r="P349" s="1">
        <f t="shared" si="33"/>
        <v>42681</v>
      </c>
      <c r="Q349" s="1"/>
      <c r="R349" s="3"/>
      <c r="S349" s="3"/>
      <c r="T349" s="62">
        <f t="shared" ca="1" si="35"/>
        <v>-0.4375</v>
      </c>
      <c r="U349" s="61">
        <f t="shared" ca="1" si="34"/>
        <v>1</v>
      </c>
      <c r="V349" s="11" t="s">
        <v>564</v>
      </c>
      <c r="W349" s="11" t="s">
        <v>234</v>
      </c>
      <c r="X349" s="3"/>
    </row>
    <row r="350" spans="1:24" ht="30" hidden="1" customHeight="1">
      <c r="A350" s="4"/>
      <c r="B350" s="3">
        <v>2</v>
      </c>
      <c r="C350" s="11" t="s">
        <v>47</v>
      </c>
      <c r="D350" s="11" t="s">
        <v>51</v>
      </c>
      <c r="E350" s="4">
        <v>102</v>
      </c>
      <c r="F350" s="11" t="s">
        <v>254</v>
      </c>
      <c r="G350" s="17" t="s">
        <v>518</v>
      </c>
      <c r="H350" s="3" t="s">
        <v>506</v>
      </c>
      <c r="I350" s="5">
        <v>14420</v>
      </c>
      <c r="J350" s="1">
        <v>35016</v>
      </c>
      <c r="K350" s="60">
        <f t="shared" ca="1" si="30"/>
        <v>29</v>
      </c>
      <c r="L350" s="14">
        <v>8</v>
      </c>
      <c r="M350" s="14" t="s">
        <v>634</v>
      </c>
      <c r="N350" s="14">
        <f t="shared" si="31"/>
        <v>16</v>
      </c>
      <c r="O350" s="14">
        <f t="shared" si="32"/>
        <v>21</v>
      </c>
      <c r="P350" s="1">
        <f t="shared" si="33"/>
        <v>42681</v>
      </c>
      <c r="Q350" s="1"/>
      <c r="R350" s="3"/>
      <c r="S350" s="3"/>
      <c r="T350" s="62">
        <f t="shared" ca="1" si="35"/>
        <v>-0.4375</v>
      </c>
      <c r="U350" s="61">
        <f t="shared" ca="1" si="34"/>
        <v>1</v>
      </c>
      <c r="V350" s="11" t="s">
        <v>564</v>
      </c>
      <c r="W350" s="11" t="s">
        <v>234</v>
      </c>
      <c r="X350" s="3"/>
    </row>
    <row r="351" spans="1:24" ht="30" hidden="1" customHeight="1">
      <c r="A351" s="4"/>
      <c r="B351" s="3">
        <v>2</v>
      </c>
      <c r="C351" s="11" t="s">
        <v>47</v>
      </c>
      <c r="D351" s="11" t="s">
        <v>51</v>
      </c>
      <c r="E351" s="4">
        <v>103</v>
      </c>
      <c r="F351" s="11" t="s">
        <v>254</v>
      </c>
      <c r="G351" s="17" t="s">
        <v>518</v>
      </c>
      <c r="H351" s="3" t="s">
        <v>506</v>
      </c>
      <c r="I351" s="5">
        <v>14420</v>
      </c>
      <c r="J351" s="1">
        <v>35016</v>
      </c>
      <c r="K351" s="60">
        <f t="shared" ca="1" si="30"/>
        <v>29</v>
      </c>
      <c r="L351" s="14">
        <v>8</v>
      </c>
      <c r="M351" s="14" t="s">
        <v>634</v>
      </c>
      <c r="N351" s="14">
        <f t="shared" si="31"/>
        <v>16</v>
      </c>
      <c r="O351" s="14">
        <f t="shared" si="32"/>
        <v>21</v>
      </c>
      <c r="P351" s="1">
        <f t="shared" si="33"/>
        <v>42681</v>
      </c>
      <c r="Q351" s="1"/>
      <c r="R351" s="3"/>
      <c r="S351" s="3"/>
      <c r="T351" s="62">
        <f t="shared" ca="1" si="35"/>
        <v>-0.4375</v>
      </c>
      <c r="U351" s="61">
        <f t="shared" ca="1" si="34"/>
        <v>1</v>
      </c>
      <c r="V351" s="11" t="s">
        <v>564</v>
      </c>
      <c r="W351" s="11" t="s">
        <v>234</v>
      </c>
      <c r="X351" s="3"/>
    </row>
    <row r="352" spans="1:24" ht="30" hidden="1" customHeight="1">
      <c r="A352" s="4"/>
      <c r="B352" s="3">
        <v>2</v>
      </c>
      <c r="C352" s="11" t="s">
        <v>47</v>
      </c>
      <c r="D352" s="11" t="s">
        <v>51</v>
      </c>
      <c r="E352" s="4">
        <v>104</v>
      </c>
      <c r="F352" s="11" t="s">
        <v>254</v>
      </c>
      <c r="G352" s="17" t="s">
        <v>518</v>
      </c>
      <c r="H352" s="3" t="s">
        <v>506</v>
      </c>
      <c r="I352" s="5">
        <v>14420</v>
      </c>
      <c r="J352" s="1">
        <v>35016</v>
      </c>
      <c r="K352" s="60">
        <f t="shared" ca="1" si="30"/>
        <v>29</v>
      </c>
      <c r="L352" s="14">
        <v>8</v>
      </c>
      <c r="M352" s="14" t="s">
        <v>634</v>
      </c>
      <c r="N352" s="14">
        <f t="shared" si="31"/>
        <v>16</v>
      </c>
      <c r="O352" s="14">
        <f t="shared" si="32"/>
        <v>21</v>
      </c>
      <c r="P352" s="1">
        <f t="shared" si="33"/>
        <v>42681</v>
      </c>
      <c r="Q352" s="1"/>
      <c r="R352" s="3"/>
      <c r="S352" s="3"/>
      <c r="T352" s="62">
        <f t="shared" ca="1" si="35"/>
        <v>-0.4375</v>
      </c>
      <c r="U352" s="61">
        <f t="shared" ca="1" si="34"/>
        <v>1</v>
      </c>
      <c r="V352" s="11" t="s">
        <v>564</v>
      </c>
      <c r="W352" s="11" t="s">
        <v>234</v>
      </c>
      <c r="X352" s="3"/>
    </row>
    <row r="353" spans="1:24" ht="30" hidden="1" customHeight="1">
      <c r="A353" s="4"/>
      <c r="B353" s="3">
        <v>2</v>
      </c>
      <c r="C353" s="11" t="s">
        <v>47</v>
      </c>
      <c r="D353" s="11" t="s">
        <v>51</v>
      </c>
      <c r="E353" s="4">
        <v>105</v>
      </c>
      <c r="F353" s="11" t="s">
        <v>254</v>
      </c>
      <c r="G353" s="17" t="s">
        <v>518</v>
      </c>
      <c r="H353" s="3" t="s">
        <v>506</v>
      </c>
      <c r="I353" s="5">
        <v>14420</v>
      </c>
      <c r="J353" s="1">
        <v>35016</v>
      </c>
      <c r="K353" s="60">
        <f t="shared" ca="1" si="30"/>
        <v>29</v>
      </c>
      <c r="L353" s="14">
        <v>8</v>
      </c>
      <c r="M353" s="14" t="s">
        <v>634</v>
      </c>
      <c r="N353" s="14">
        <f t="shared" si="31"/>
        <v>16</v>
      </c>
      <c r="O353" s="14">
        <f t="shared" si="32"/>
        <v>21</v>
      </c>
      <c r="P353" s="1">
        <f t="shared" si="33"/>
        <v>42681</v>
      </c>
      <c r="Q353" s="1"/>
      <c r="R353" s="3"/>
      <c r="S353" s="3"/>
      <c r="T353" s="62">
        <f t="shared" ca="1" si="35"/>
        <v>-0.4375</v>
      </c>
      <c r="U353" s="61">
        <f t="shared" ca="1" si="34"/>
        <v>1</v>
      </c>
      <c r="V353" s="11" t="s">
        <v>564</v>
      </c>
      <c r="W353" s="11" t="s">
        <v>234</v>
      </c>
      <c r="X353" s="3"/>
    </row>
    <row r="354" spans="1:24" ht="30" hidden="1" customHeight="1">
      <c r="A354" s="4"/>
      <c r="B354" s="3">
        <v>2</v>
      </c>
      <c r="C354" s="11" t="s">
        <v>47</v>
      </c>
      <c r="D354" s="11" t="s">
        <v>51</v>
      </c>
      <c r="E354" s="4">
        <v>106</v>
      </c>
      <c r="F354" s="11" t="s">
        <v>254</v>
      </c>
      <c r="G354" s="17" t="s">
        <v>518</v>
      </c>
      <c r="H354" s="3" t="s">
        <v>506</v>
      </c>
      <c r="I354" s="5">
        <v>14420</v>
      </c>
      <c r="J354" s="1">
        <v>35016</v>
      </c>
      <c r="K354" s="60">
        <f t="shared" ca="1" si="30"/>
        <v>29</v>
      </c>
      <c r="L354" s="14">
        <v>8</v>
      </c>
      <c r="M354" s="14" t="s">
        <v>634</v>
      </c>
      <c r="N354" s="14">
        <f t="shared" si="31"/>
        <v>16</v>
      </c>
      <c r="O354" s="14">
        <f t="shared" si="32"/>
        <v>21</v>
      </c>
      <c r="P354" s="1">
        <f t="shared" si="33"/>
        <v>42681</v>
      </c>
      <c r="Q354" s="1"/>
      <c r="R354" s="3"/>
      <c r="S354" s="3"/>
      <c r="T354" s="62">
        <f t="shared" ca="1" si="35"/>
        <v>-0.4375</v>
      </c>
      <c r="U354" s="61">
        <f t="shared" ca="1" si="34"/>
        <v>1</v>
      </c>
      <c r="V354" s="11" t="s">
        <v>564</v>
      </c>
      <c r="W354" s="11" t="s">
        <v>234</v>
      </c>
      <c r="X354" s="3"/>
    </row>
    <row r="355" spans="1:24" ht="30" hidden="1" customHeight="1">
      <c r="A355" s="4"/>
      <c r="B355" s="3">
        <v>2</v>
      </c>
      <c r="C355" s="11" t="s">
        <v>47</v>
      </c>
      <c r="D355" s="11" t="s">
        <v>51</v>
      </c>
      <c r="E355" s="4">
        <v>107</v>
      </c>
      <c r="F355" s="11" t="s">
        <v>254</v>
      </c>
      <c r="G355" s="17" t="s">
        <v>518</v>
      </c>
      <c r="H355" s="3" t="s">
        <v>506</v>
      </c>
      <c r="I355" s="5">
        <v>14420</v>
      </c>
      <c r="J355" s="1">
        <v>35016</v>
      </c>
      <c r="K355" s="60">
        <f t="shared" ca="1" si="30"/>
        <v>29</v>
      </c>
      <c r="L355" s="14">
        <v>8</v>
      </c>
      <c r="M355" s="14" t="s">
        <v>634</v>
      </c>
      <c r="N355" s="14">
        <f t="shared" si="31"/>
        <v>16</v>
      </c>
      <c r="O355" s="14">
        <f t="shared" si="32"/>
        <v>21</v>
      </c>
      <c r="P355" s="1">
        <f t="shared" si="33"/>
        <v>42681</v>
      </c>
      <c r="Q355" s="1"/>
      <c r="R355" s="3"/>
      <c r="S355" s="3"/>
      <c r="T355" s="62">
        <f t="shared" ca="1" si="35"/>
        <v>-0.4375</v>
      </c>
      <c r="U355" s="61">
        <f t="shared" ca="1" si="34"/>
        <v>1</v>
      </c>
      <c r="V355" s="11" t="s">
        <v>564</v>
      </c>
      <c r="W355" s="11" t="s">
        <v>234</v>
      </c>
      <c r="X355" s="3"/>
    </row>
    <row r="356" spans="1:24" ht="30" hidden="1" customHeight="1">
      <c r="A356" s="4"/>
      <c r="B356" s="3">
        <v>2</v>
      </c>
      <c r="C356" s="11" t="s">
        <v>47</v>
      </c>
      <c r="D356" s="11" t="s">
        <v>51</v>
      </c>
      <c r="E356" s="4">
        <v>108</v>
      </c>
      <c r="F356" s="11" t="s">
        <v>254</v>
      </c>
      <c r="G356" s="17" t="s">
        <v>518</v>
      </c>
      <c r="H356" s="3" t="s">
        <v>506</v>
      </c>
      <c r="I356" s="5">
        <v>14420</v>
      </c>
      <c r="J356" s="1">
        <v>35016</v>
      </c>
      <c r="K356" s="60">
        <f t="shared" ca="1" si="30"/>
        <v>29</v>
      </c>
      <c r="L356" s="14">
        <v>8</v>
      </c>
      <c r="M356" s="14" t="s">
        <v>634</v>
      </c>
      <c r="N356" s="14">
        <f t="shared" si="31"/>
        <v>16</v>
      </c>
      <c r="O356" s="14">
        <f t="shared" si="32"/>
        <v>21</v>
      </c>
      <c r="P356" s="1">
        <f t="shared" si="33"/>
        <v>42681</v>
      </c>
      <c r="Q356" s="1"/>
      <c r="R356" s="3"/>
      <c r="S356" s="3"/>
      <c r="T356" s="62">
        <f t="shared" ca="1" si="35"/>
        <v>-0.4375</v>
      </c>
      <c r="U356" s="61">
        <f t="shared" ca="1" si="34"/>
        <v>1</v>
      </c>
      <c r="V356" s="11" t="s">
        <v>564</v>
      </c>
      <c r="W356" s="11" t="s">
        <v>234</v>
      </c>
      <c r="X356" s="3"/>
    </row>
    <row r="357" spans="1:24" ht="30" hidden="1" customHeight="1">
      <c r="A357" s="4"/>
      <c r="B357" s="3">
        <v>2</v>
      </c>
      <c r="C357" s="11" t="s">
        <v>47</v>
      </c>
      <c r="D357" s="11" t="s">
        <v>51</v>
      </c>
      <c r="E357" s="4">
        <v>109</v>
      </c>
      <c r="F357" s="11" t="s">
        <v>254</v>
      </c>
      <c r="G357" s="17" t="s">
        <v>518</v>
      </c>
      <c r="H357" s="3" t="s">
        <v>506</v>
      </c>
      <c r="I357" s="5">
        <v>14420</v>
      </c>
      <c r="J357" s="1">
        <v>35016</v>
      </c>
      <c r="K357" s="60">
        <f t="shared" ca="1" si="30"/>
        <v>29</v>
      </c>
      <c r="L357" s="14">
        <v>8</v>
      </c>
      <c r="M357" s="14" t="s">
        <v>634</v>
      </c>
      <c r="N357" s="14">
        <f t="shared" si="31"/>
        <v>16</v>
      </c>
      <c r="O357" s="14">
        <f t="shared" si="32"/>
        <v>21</v>
      </c>
      <c r="P357" s="1">
        <f t="shared" si="33"/>
        <v>42681</v>
      </c>
      <c r="Q357" s="1"/>
      <c r="R357" s="3"/>
      <c r="S357" s="3"/>
      <c r="T357" s="62">
        <f t="shared" ca="1" si="35"/>
        <v>-0.4375</v>
      </c>
      <c r="U357" s="61">
        <f t="shared" ca="1" si="34"/>
        <v>1</v>
      </c>
      <c r="V357" s="11" t="s">
        <v>564</v>
      </c>
      <c r="W357" s="11" t="s">
        <v>234</v>
      </c>
      <c r="X357" s="3"/>
    </row>
    <row r="358" spans="1:24" ht="30" hidden="1" customHeight="1">
      <c r="A358" s="4"/>
      <c r="B358" s="3">
        <v>2</v>
      </c>
      <c r="C358" s="11" t="s">
        <v>47</v>
      </c>
      <c r="D358" s="11" t="s">
        <v>51</v>
      </c>
      <c r="E358" s="4">
        <v>110</v>
      </c>
      <c r="F358" s="11" t="s">
        <v>254</v>
      </c>
      <c r="G358" s="17" t="s">
        <v>518</v>
      </c>
      <c r="H358" s="3" t="s">
        <v>506</v>
      </c>
      <c r="I358" s="5">
        <v>14420</v>
      </c>
      <c r="J358" s="1">
        <v>35016</v>
      </c>
      <c r="K358" s="60">
        <f t="shared" ca="1" si="30"/>
        <v>29</v>
      </c>
      <c r="L358" s="14">
        <v>8</v>
      </c>
      <c r="M358" s="14" t="s">
        <v>634</v>
      </c>
      <c r="N358" s="14">
        <f t="shared" si="31"/>
        <v>16</v>
      </c>
      <c r="O358" s="14">
        <f t="shared" si="32"/>
        <v>21</v>
      </c>
      <c r="P358" s="1">
        <f t="shared" si="33"/>
        <v>42681</v>
      </c>
      <c r="Q358" s="1"/>
      <c r="R358" s="3"/>
      <c r="S358" s="3"/>
      <c r="T358" s="62">
        <f t="shared" ca="1" si="35"/>
        <v>-0.4375</v>
      </c>
      <c r="U358" s="61">
        <f t="shared" ca="1" si="34"/>
        <v>1</v>
      </c>
      <c r="V358" s="11" t="s">
        <v>564</v>
      </c>
      <c r="W358" s="11" t="s">
        <v>234</v>
      </c>
      <c r="X358" s="3"/>
    </row>
    <row r="359" spans="1:24" ht="30" hidden="1" customHeight="1">
      <c r="A359" s="4"/>
      <c r="B359" s="3">
        <v>2</v>
      </c>
      <c r="C359" s="11" t="s">
        <v>47</v>
      </c>
      <c r="D359" s="11" t="s">
        <v>51</v>
      </c>
      <c r="E359" s="4">
        <v>112</v>
      </c>
      <c r="F359" s="11" t="s">
        <v>254</v>
      </c>
      <c r="G359" s="17" t="s">
        <v>518</v>
      </c>
      <c r="H359" s="3" t="s">
        <v>506</v>
      </c>
      <c r="I359" s="5">
        <v>14420</v>
      </c>
      <c r="J359" s="1">
        <v>35016</v>
      </c>
      <c r="K359" s="60">
        <f t="shared" ca="1" si="30"/>
        <v>29</v>
      </c>
      <c r="L359" s="14">
        <v>8</v>
      </c>
      <c r="M359" s="14" t="s">
        <v>634</v>
      </c>
      <c r="N359" s="14">
        <f t="shared" si="31"/>
        <v>16</v>
      </c>
      <c r="O359" s="14">
        <f t="shared" si="32"/>
        <v>21</v>
      </c>
      <c r="P359" s="1">
        <f t="shared" si="33"/>
        <v>42681</v>
      </c>
      <c r="Q359" s="1"/>
      <c r="R359" s="3"/>
      <c r="S359" s="3"/>
      <c r="T359" s="62">
        <f t="shared" ca="1" si="35"/>
        <v>-0.4375</v>
      </c>
      <c r="U359" s="61">
        <f t="shared" ca="1" si="34"/>
        <v>1</v>
      </c>
      <c r="V359" s="11" t="s">
        <v>564</v>
      </c>
      <c r="W359" s="11" t="s">
        <v>234</v>
      </c>
      <c r="X359" s="3"/>
    </row>
    <row r="360" spans="1:24" ht="30" hidden="1" customHeight="1">
      <c r="A360" s="4"/>
      <c r="B360" s="3">
        <v>2</v>
      </c>
      <c r="C360" s="11" t="s">
        <v>47</v>
      </c>
      <c r="D360" s="11" t="s">
        <v>51</v>
      </c>
      <c r="E360" s="4">
        <v>114</v>
      </c>
      <c r="F360" s="11" t="s">
        <v>254</v>
      </c>
      <c r="G360" s="17" t="s">
        <v>518</v>
      </c>
      <c r="H360" s="3" t="s">
        <v>506</v>
      </c>
      <c r="I360" s="5">
        <v>14420</v>
      </c>
      <c r="J360" s="1">
        <v>35016</v>
      </c>
      <c r="K360" s="60">
        <f t="shared" ca="1" si="30"/>
        <v>29</v>
      </c>
      <c r="L360" s="14">
        <v>8</v>
      </c>
      <c r="M360" s="14" t="s">
        <v>634</v>
      </c>
      <c r="N360" s="14">
        <f t="shared" si="31"/>
        <v>16</v>
      </c>
      <c r="O360" s="14">
        <f t="shared" si="32"/>
        <v>21</v>
      </c>
      <c r="P360" s="1">
        <f t="shared" si="33"/>
        <v>42681</v>
      </c>
      <c r="Q360" s="1"/>
      <c r="R360" s="3"/>
      <c r="S360" s="3"/>
      <c r="T360" s="62">
        <f t="shared" ca="1" si="35"/>
        <v>-0.4375</v>
      </c>
      <c r="U360" s="61">
        <f t="shared" ca="1" si="34"/>
        <v>1</v>
      </c>
      <c r="V360" s="11" t="s">
        <v>564</v>
      </c>
      <c r="W360" s="11" t="s">
        <v>234</v>
      </c>
      <c r="X360" s="3"/>
    </row>
    <row r="361" spans="1:24" ht="30" hidden="1" customHeight="1">
      <c r="A361" s="4"/>
      <c r="B361" s="3">
        <v>2</v>
      </c>
      <c r="C361" s="11" t="s">
        <v>47</v>
      </c>
      <c r="D361" s="11" t="s">
        <v>51</v>
      </c>
      <c r="E361" s="4">
        <v>115</v>
      </c>
      <c r="F361" s="11" t="s">
        <v>254</v>
      </c>
      <c r="G361" s="17" t="s">
        <v>518</v>
      </c>
      <c r="H361" s="3" t="s">
        <v>506</v>
      </c>
      <c r="I361" s="5">
        <v>14420</v>
      </c>
      <c r="J361" s="1">
        <v>35016</v>
      </c>
      <c r="K361" s="60">
        <f t="shared" ca="1" si="30"/>
        <v>29</v>
      </c>
      <c r="L361" s="14">
        <v>8</v>
      </c>
      <c r="M361" s="14" t="s">
        <v>634</v>
      </c>
      <c r="N361" s="14">
        <f t="shared" si="31"/>
        <v>16</v>
      </c>
      <c r="O361" s="14">
        <f t="shared" si="32"/>
        <v>21</v>
      </c>
      <c r="P361" s="1">
        <f t="shared" si="33"/>
        <v>42681</v>
      </c>
      <c r="Q361" s="1"/>
      <c r="R361" s="3"/>
      <c r="S361" s="3"/>
      <c r="T361" s="62">
        <f t="shared" ca="1" si="35"/>
        <v>-0.4375</v>
      </c>
      <c r="U361" s="61">
        <f t="shared" ca="1" si="34"/>
        <v>1</v>
      </c>
      <c r="V361" s="11" t="s">
        <v>564</v>
      </c>
      <c r="W361" s="11" t="s">
        <v>234</v>
      </c>
      <c r="X361" s="3"/>
    </row>
    <row r="362" spans="1:24" ht="30" hidden="1" customHeight="1">
      <c r="A362" s="4"/>
      <c r="B362" s="3">
        <v>2</v>
      </c>
      <c r="C362" s="11" t="s">
        <v>47</v>
      </c>
      <c r="D362" s="11" t="s">
        <v>51</v>
      </c>
      <c r="E362" s="4">
        <v>116</v>
      </c>
      <c r="F362" s="11" t="s">
        <v>254</v>
      </c>
      <c r="G362" s="17" t="s">
        <v>518</v>
      </c>
      <c r="H362" s="3" t="s">
        <v>506</v>
      </c>
      <c r="I362" s="5">
        <v>14420</v>
      </c>
      <c r="J362" s="1">
        <v>35016</v>
      </c>
      <c r="K362" s="60">
        <f t="shared" ca="1" si="30"/>
        <v>29</v>
      </c>
      <c r="L362" s="14">
        <v>8</v>
      </c>
      <c r="M362" s="14" t="s">
        <v>634</v>
      </c>
      <c r="N362" s="14">
        <f t="shared" si="31"/>
        <v>16</v>
      </c>
      <c r="O362" s="14">
        <f t="shared" si="32"/>
        <v>21</v>
      </c>
      <c r="P362" s="1">
        <f t="shared" si="33"/>
        <v>42681</v>
      </c>
      <c r="Q362" s="1"/>
      <c r="R362" s="3"/>
      <c r="S362" s="3"/>
      <c r="T362" s="62">
        <f t="shared" ca="1" si="35"/>
        <v>-0.4375</v>
      </c>
      <c r="U362" s="61">
        <f t="shared" ca="1" si="34"/>
        <v>1</v>
      </c>
      <c r="V362" s="11" t="s">
        <v>564</v>
      </c>
      <c r="W362" s="11" t="s">
        <v>234</v>
      </c>
      <c r="X362" s="3"/>
    </row>
    <row r="363" spans="1:24" ht="30" hidden="1" customHeight="1">
      <c r="A363" s="4"/>
      <c r="B363" s="3">
        <v>2</v>
      </c>
      <c r="C363" s="11" t="s">
        <v>47</v>
      </c>
      <c r="D363" s="11" t="s">
        <v>51</v>
      </c>
      <c r="E363" s="4">
        <v>117</v>
      </c>
      <c r="F363" s="11" t="s">
        <v>254</v>
      </c>
      <c r="G363" s="17" t="s">
        <v>518</v>
      </c>
      <c r="H363" s="3" t="s">
        <v>506</v>
      </c>
      <c r="I363" s="5">
        <v>14420</v>
      </c>
      <c r="J363" s="1">
        <v>35016</v>
      </c>
      <c r="K363" s="60">
        <f t="shared" ca="1" si="30"/>
        <v>29</v>
      </c>
      <c r="L363" s="14">
        <v>8</v>
      </c>
      <c r="M363" s="14" t="s">
        <v>634</v>
      </c>
      <c r="N363" s="14">
        <f t="shared" si="31"/>
        <v>16</v>
      </c>
      <c r="O363" s="14">
        <f t="shared" si="32"/>
        <v>21</v>
      </c>
      <c r="P363" s="1">
        <f t="shared" si="33"/>
        <v>42681</v>
      </c>
      <c r="Q363" s="1"/>
      <c r="R363" s="3"/>
      <c r="S363" s="3"/>
      <c r="T363" s="62">
        <f t="shared" ca="1" si="35"/>
        <v>-0.4375</v>
      </c>
      <c r="U363" s="61">
        <f t="shared" ca="1" si="34"/>
        <v>1</v>
      </c>
      <c r="V363" s="11" t="s">
        <v>564</v>
      </c>
      <c r="W363" s="11" t="s">
        <v>234</v>
      </c>
      <c r="X363" s="3"/>
    </row>
    <row r="364" spans="1:24" ht="30" hidden="1" customHeight="1">
      <c r="A364" s="4"/>
      <c r="B364" s="3">
        <v>2</v>
      </c>
      <c r="C364" s="11" t="s">
        <v>47</v>
      </c>
      <c r="D364" s="11" t="s">
        <v>51</v>
      </c>
      <c r="E364" s="4">
        <v>119</v>
      </c>
      <c r="F364" s="11" t="s">
        <v>254</v>
      </c>
      <c r="G364" s="17" t="s">
        <v>518</v>
      </c>
      <c r="H364" s="3" t="s">
        <v>506</v>
      </c>
      <c r="I364" s="5">
        <v>14420</v>
      </c>
      <c r="J364" s="1">
        <v>35016</v>
      </c>
      <c r="K364" s="60">
        <f t="shared" ca="1" si="30"/>
        <v>29</v>
      </c>
      <c r="L364" s="14">
        <v>8</v>
      </c>
      <c r="M364" s="14" t="s">
        <v>634</v>
      </c>
      <c r="N364" s="14">
        <f t="shared" si="31"/>
        <v>16</v>
      </c>
      <c r="O364" s="14">
        <f t="shared" si="32"/>
        <v>21</v>
      </c>
      <c r="P364" s="1">
        <f t="shared" si="33"/>
        <v>42681</v>
      </c>
      <c r="Q364" s="1"/>
      <c r="R364" s="3"/>
      <c r="S364" s="3"/>
      <c r="T364" s="62">
        <f t="shared" ca="1" si="35"/>
        <v>-0.4375</v>
      </c>
      <c r="U364" s="61">
        <f t="shared" ca="1" si="34"/>
        <v>1</v>
      </c>
      <c r="V364" s="11" t="s">
        <v>564</v>
      </c>
      <c r="W364" s="11" t="s">
        <v>234</v>
      </c>
      <c r="X364" s="3"/>
    </row>
    <row r="365" spans="1:24" ht="30" hidden="1" customHeight="1">
      <c r="A365" s="4"/>
      <c r="B365" s="3">
        <v>2</v>
      </c>
      <c r="C365" s="11" t="s">
        <v>47</v>
      </c>
      <c r="D365" s="11" t="s">
        <v>51</v>
      </c>
      <c r="E365" s="4">
        <v>120</v>
      </c>
      <c r="F365" s="11" t="s">
        <v>254</v>
      </c>
      <c r="G365" s="17" t="s">
        <v>518</v>
      </c>
      <c r="H365" s="3" t="s">
        <v>506</v>
      </c>
      <c r="I365" s="5">
        <v>14420</v>
      </c>
      <c r="J365" s="1">
        <v>35016</v>
      </c>
      <c r="K365" s="60">
        <f t="shared" ca="1" si="30"/>
        <v>29</v>
      </c>
      <c r="L365" s="14">
        <v>8</v>
      </c>
      <c r="M365" s="14" t="s">
        <v>634</v>
      </c>
      <c r="N365" s="14">
        <f t="shared" si="31"/>
        <v>16</v>
      </c>
      <c r="O365" s="14">
        <f t="shared" si="32"/>
        <v>21</v>
      </c>
      <c r="P365" s="1">
        <f t="shared" si="33"/>
        <v>42681</v>
      </c>
      <c r="Q365" s="1"/>
      <c r="R365" s="3"/>
      <c r="S365" s="3"/>
      <c r="T365" s="62">
        <f t="shared" ca="1" si="35"/>
        <v>-0.4375</v>
      </c>
      <c r="U365" s="61">
        <f t="shared" ca="1" si="34"/>
        <v>1</v>
      </c>
      <c r="V365" s="11" t="s">
        <v>564</v>
      </c>
      <c r="W365" s="11" t="s">
        <v>234</v>
      </c>
      <c r="X365" s="3"/>
    </row>
    <row r="366" spans="1:24" ht="30" hidden="1" customHeight="1">
      <c r="A366" s="4"/>
      <c r="B366" s="3">
        <v>2</v>
      </c>
      <c r="C366" s="11" t="s">
        <v>47</v>
      </c>
      <c r="D366" s="11" t="s">
        <v>51</v>
      </c>
      <c r="E366" s="4">
        <v>124</v>
      </c>
      <c r="F366" s="11" t="s">
        <v>254</v>
      </c>
      <c r="G366" s="17" t="s">
        <v>518</v>
      </c>
      <c r="H366" s="3" t="s">
        <v>506</v>
      </c>
      <c r="I366" s="5">
        <v>14420</v>
      </c>
      <c r="J366" s="1">
        <v>35016</v>
      </c>
      <c r="K366" s="60">
        <f t="shared" ca="1" si="30"/>
        <v>29</v>
      </c>
      <c r="L366" s="14">
        <v>8</v>
      </c>
      <c r="M366" s="14" t="s">
        <v>634</v>
      </c>
      <c r="N366" s="14">
        <f t="shared" si="31"/>
        <v>16</v>
      </c>
      <c r="O366" s="14">
        <f t="shared" si="32"/>
        <v>21</v>
      </c>
      <c r="P366" s="1">
        <f t="shared" si="33"/>
        <v>42681</v>
      </c>
      <c r="Q366" s="1"/>
      <c r="R366" s="3"/>
      <c r="S366" s="3"/>
      <c r="T366" s="62">
        <f t="shared" ca="1" si="35"/>
        <v>-0.4375</v>
      </c>
      <c r="U366" s="61">
        <f t="shared" ca="1" si="34"/>
        <v>1</v>
      </c>
      <c r="V366" s="11" t="s">
        <v>564</v>
      </c>
      <c r="W366" s="11" t="s">
        <v>234</v>
      </c>
      <c r="X366" s="3"/>
    </row>
    <row r="367" spans="1:24" ht="30" hidden="1" customHeight="1">
      <c r="A367" s="4"/>
      <c r="B367" s="3">
        <v>2</v>
      </c>
      <c r="C367" s="11" t="s">
        <v>47</v>
      </c>
      <c r="D367" s="11" t="s">
        <v>51</v>
      </c>
      <c r="E367" s="4">
        <v>125</v>
      </c>
      <c r="F367" s="11" t="s">
        <v>254</v>
      </c>
      <c r="G367" s="17" t="s">
        <v>518</v>
      </c>
      <c r="H367" s="3" t="s">
        <v>506</v>
      </c>
      <c r="I367" s="5">
        <v>14420</v>
      </c>
      <c r="J367" s="1">
        <v>35016</v>
      </c>
      <c r="K367" s="60">
        <f t="shared" ca="1" si="30"/>
        <v>29</v>
      </c>
      <c r="L367" s="14">
        <v>8</v>
      </c>
      <c r="M367" s="14" t="s">
        <v>634</v>
      </c>
      <c r="N367" s="14">
        <f t="shared" si="31"/>
        <v>16</v>
      </c>
      <c r="O367" s="14">
        <f t="shared" si="32"/>
        <v>21</v>
      </c>
      <c r="P367" s="1">
        <f t="shared" si="33"/>
        <v>42681</v>
      </c>
      <c r="Q367" s="1"/>
      <c r="R367" s="3"/>
      <c r="S367" s="3"/>
      <c r="T367" s="62">
        <f t="shared" ca="1" si="35"/>
        <v>-0.4375</v>
      </c>
      <c r="U367" s="61">
        <f t="shared" ca="1" si="34"/>
        <v>1</v>
      </c>
      <c r="V367" s="11" t="s">
        <v>564</v>
      </c>
      <c r="W367" s="11" t="s">
        <v>234</v>
      </c>
      <c r="X367" s="3"/>
    </row>
    <row r="368" spans="1:24" ht="30" hidden="1" customHeight="1">
      <c r="A368" s="4"/>
      <c r="B368" s="3">
        <v>2</v>
      </c>
      <c r="C368" s="11" t="s">
        <v>47</v>
      </c>
      <c r="D368" s="11" t="s">
        <v>51</v>
      </c>
      <c r="E368" s="4">
        <v>126</v>
      </c>
      <c r="F368" s="11" t="s">
        <v>254</v>
      </c>
      <c r="G368" s="17" t="s">
        <v>518</v>
      </c>
      <c r="H368" s="3" t="s">
        <v>506</v>
      </c>
      <c r="I368" s="5">
        <v>14420</v>
      </c>
      <c r="J368" s="1">
        <v>35016</v>
      </c>
      <c r="K368" s="60">
        <f t="shared" ca="1" si="30"/>
        <v>29</v>
      </c>
      <c r="L368" s="14">
        <v>8</v>
      </c>
      <c r="M368" s="14" t="s">
        <v>634</v>
      </c>
      <c r="N368" s="14">
        <f t="shared" si="31"/>
        <v>16</v>
      </c>
      <c r="O368" s="14">
        <f t="shared" si="32"/>
        <v>21</v>
      </c>
      <c r="P368" s="1">
        <f t="shared" si="33"/>
        <v>42681</v>
      </c>
      <c r="Q368" s="1"/>
      <c r="R368" s="3"/>
      <c r="S368" s="3"/>
      <c r="T368" s="62">
        <f t="shared" ca="1" si="35"/>
        <v>-0.4375</v>
      </c>
      <c r="U368" s="61">
        <f t="shared" ca="1" si="34"/>
        <v>1</v>
      </c>
      <c r="V368" s="11" t="s">
        <v>564</v>
      </c>
      <c r="W368" s="11" t="s">
        <v>234</v>
      </c>
      <c r="X368" s="3"/>
    </row>
    <row r="369" spans="1:24" ht="30" hidden="1" customHeight="1">
      <c r="A369" s="4"/>
      <c r="B369" s="3">
        <v>2</v>
      </c>
      <c r="C369" s="11" t="s">
        <v>47</v>
      </c>
      <c r="D369" s="11" t="s">
        <v>51</v>
      </c>
      <c r="E369" s="4">
        <v>127</v>
      </c>
      <c r="F369" s="11" t="s">
        <v>254</v>
      </c>
      <c r="G369" s="17" t="s">
        <v>518</v>
      </c>
      <c r="H369" s="3" t="s">
        <v>506</v>
      </c>
      <c r="I369" s="5">
        <v>14420</v>
      </c>
      <c r="J369" s="1">
        <v>35016</v>
      </c>
      <c r="K369" s="60">
        <f t="shared" ca="1" si="30"/>
        <v>29</v>
      </c>
      <c r="L369" s="14">
        <v>8</v>
      </c>
      <c r="M369" s="14" t="s">
        <v>634</v>
      </c>
      <c r="N369" s="14">
        <f t="shared" si="31"/>
        <v>16</v>
      </c>
      <c r="O369" s="14">
        <f t="shared" si="32"/>
        <v>21</v>
      </c>
      <c r="P369" s="1">
        <f t="shared" si="33"/>
        <v>42681</v>
      </c>
      <c r="Q369" s="1"/>
      <c r="R369" s="3"/>
      <c r="S369" s="3"/>
      <c r="T369" s="62">
        <f t="shared" ca="1" si="35"/>
        <v>-0.4375</v>
      </c>
      <c r="U369" s="61">
        <f t="shared" ca="1" si="34"/>
        <v>1</v>
      </c>
      <c r="V369" s="11" t="s">
        <v>564</v>
      </c>
      <c r="W369" s="11" t="s">
        <v>234</v>
      </c>
      <c r="X369" s="3"/>
    </row>
    <row r="370" spans="1:24" ht="30" hidden="1" customHeight="1">
      <c r="A370" s="4"/>
      <c r="B370" s="3">
        <v>2</v>
      </c>
      <c r="C370" s="11" t="s">
        <v>47</v>
      </c>
      <c r="D370" s="11" t="s">
        <v>51</v>
      </c>
      <c r="E370" s="4">
        <v>128</v>
      </c>
      <c r="F370" s="11" t="s">
        <v>254</v>
      </c>
      <c r="G370" s="17" t="s">
        <v>518</v>
      </c>
      <c r="H370" s="3" t="s">
        <v>506</v>
      </c>
      <c r="I370" s="5">
        <v>14420</v>
      </c>
      <c r="J370" s="1">
        <v>35016</v>
      </c>
      <c r="K370" s="60">
        <f t="shared" ca="1" si="30"/>
        <v>29</v>
      </c>
      <c r="L370" s="14">
        <v>8</v>
      </c>
      <c r="M370" s="14" t="s">
        <v>634</v>
      </c>
      <c r="N370" s="14">
        <f t="shared" si="31"/>
        <v>16</v>
      </c>
      <c r="O370" s="14">
        <f t="shared" si="32"/>
        <v>21</v>
      </c>
      <c r="P370" s="1">
        <f t="shared" si="33"/>
        <v>42681</v>
      </c>
      <c r="Q370" s="1"/>
      <c r="R370" s="3"/>
      <c r="S370" s="3"/>
      <c r="T370" s="62">
        <f t="shared" ca="1" si="35"/>
        <v>-0.4375</v>
      </c>
      <c r="U370" s="61">
        <f t="shared" ca="1" si="34"/>
        <v>1</v>
      </c>
      <c r="V370" s="11" t="s">
        <v>564</v>
      </c>
      <c r="W370" s="11" t="s">
        <v>234</v>
      </c>
      <c r="X370" s="3"/>
    </row>
    <row r="371" spans="1:24" ht="30" hidden="1" customHeight="1">
      <c r="A371" s="4"/>
      <c r="B371" s="3">
        <v>2</v>
      </c>
      <c r="C371" s="11" t="s">
        <v>47</v>
      </c>
      <c r="D371" s="11" t="s">
        <v>51</v>
      </c>
      <c r="E371" s="4">
        <v>129</v>
      </c>
      <c r="F371" s="11" t="s">
        <v>254</v>
      </c>
      <c r="G371" s="17" t="s">
        <v>518</v>
      </c>
      <c r="H371" s="3" t="s">
        <v>506</v>
      </c>
      <c r="I371" s="5">
        <v>14420</v>
      </c>
      <c r="J371" s="1">
        <v>35016</v>
      </c>
      <c r="K371" s="60">
        <f t="shared" ca="1" si="30"/>
        <v>29</v>
      </c>
      <c r="L371" s="14">
        <v>8</v>
      </c>
      <c r="M371" s="14" t="s">
        <v>634</v>
      </c>
      <c r="N371" s="14">
        <f t="shared" si="31"/>
        <v>16</v>
      </c>
      <c r="O371" s="14">
        <f t="shared" si="32"/>
        <v>21</v>
      </c>
      <c r="P371" s="1">
        <f t="shared" si="33"/>
        <v>42681</v>
      </c>
      <c r="Q371" s="1"/>
      <c r="R371" s="3"/>
      <c r="S371" s="3"/>
      <c r="T371" s="62">
        <f t="shared" ca="1" si="35"/>
        <v>-0.4375</v>
      </c>
      <c r="U371" s="61">
        <f t="shared" ca="1" si="34"/>
        <v>1</v>
      </c>
      <c r="V371" s="11" t="s">
        <v>564</v>
      </c>
      <c r="W371" s="11" t="s">
        <v>234</v>
      </c>
      <c r="X371" s="3"/>
    </row>
    <row r="372" spans="1:24" ht="30" hidden="1" customHeight="1">
      <c r="A372" s="4"/>
      <c r="B372" s="3">
        <v>2</v>
      </c>
      <c r="C372" s="11" t="s">
        <v>47</v>
      </c>
      <c r="D372" s="11" t="s">
        <v>51</v>
      </c>
      <c r="E372" s="4">
        <v>130</v>
      </c>
      <c r="F372" s="11" t="s">
        <v>254</v>
      </c>
      <c r="G372" s="17" t="s">
        <v>518</v>
      </c>
      <c r="H372" s="3" t="s">
        <v>506</v>
      </c>
      <c r="I372" s="5">
        <v>14420</v>
      </c>
      <c r="J372" s="1">
        <v>35016</v>
      </c>
      <c r="K372" s="60">
        <f t="shared" ca="1" si="30"/>
        <v>29</v>
      </c>
      <c r="L372" s="14">
        <v>8</v>
      </c>
      <c r="M372" s="14" t="s">
        <v>634</v>
      </c>
      <c r="N372" s="14">
        <f t="shared" si="31"/>
        <v>16</v>
      </c>
      <c r="O372" s="14">
        <f t="shared" si="32"/>
        <v>21</v>
      </c>
      <c r="P372" s="1">
        <f t="shared" si="33"/>
        <v>42681</v>
      </c>
      <c r="Q372" s="1"/>
      <c r="R372" s="3"/>
      <c r="S372" s="3"/>
      <c r="T372" s="62">
        <f t="shared" ca="1" si="35"/>
        <v>-0.4375</v>
      </c>
      <c r="U372" s="61">
        <f t="shared" ca="1" si="34"/>
        <v>1</v>
      </c>
      <c r="V372" s="11" t="s">
        <v>564</v>
      </c>
      <c r="W372" s="11" t="s">
        <v>234</v>
      </c>
      <c r="X372" s="3"/>
    </row>
    <row r="373" spans="1:24" ht="30" hidden="1" customHeight="1">
      <c r="A373" s="4"/>
      <c r="B373" s="3">
        <v>2</v>
      </c>
      <c r="C373" s="11" t="s">
        <v>47</v>
      </c>
      <c r="D373" s="11" t="s">
        <v>51</v>
      </c>
      <c r="E373" s="4">
        <v>131</v>
      </c>
      <c r="F373" s="11" t="s">
        <v>254</v>
      </c>
      <c r="G373" s="17" t="s">
        <v>518</v>
      </c>
      <c r="H373" s="3" t="s">
        <v>506</v>
      </c>
      <c r="I373" s="5">
        <v>14420</v>
      </c>
      <c r="J373" s="1">
        <v>35016</v>
      </c>
      <c r="K373" s="60">
        <f t="shared" ca="1" si="30"/>
        <v>29</v>
      </c>
      <c r="L373" s="14">
        <v>8</v>
      </c>
      <c r="M373" s="14" t="s">
        <v>634</v>
      </c>
      <c r="N373" s="14">
        <f t="shared" si="31"/>
        <v>16</v>
      </c>
      <c r="O373" s="14">
        <f t="shared" si="32"/>
        <v>21</v>
      </c>
      <c r="P373" s="1">
        <f t="shared" si="33"/>
        <v>42681</v>
      </c>
      <c r="Q373" s="1"/>
      <c r="R373" s="3"/>
      <c r="S373" s="3"/>
      <c r="T373" s="62">
        <f t="shared" ca="1" si="35"/>
        <v>-0.4375</v>
      </c>
      <c r="U373" s="61">
        <f t="shared" ca="1" si="34"/>
        <v>1</v>
      </c>
      <c r="V373" s="11" t="s">
        <v>564</v>
      </c>
      <c r="W373" s="11" t="s">
        <v>234</v>
      </c>
      <c r="X373" s="3"/>
    </row>
    <row r="374" spans="1:24" ht="30" hidden="1" customHeight="1">
      <c r="A374" s="4"/>
      <c r="B374" s="3">
        <v>2</v>
      </c>
      <c r="C374" s="11" t="s">
        <v>47</v>
      </c>
      <c r="D374" s="11" t="s">
        <v>51</v>
      </c>
      <c r="E374" s="4">
        <v>132</v>
      </c>
      <c r="F374" s="11" t="s">
        <v>254</v>
      </c>
      <c r="G374" s="17" t="s">
        <v>518</v>
      </c>
      <c r="H374" s="3" t="s">
        <v>506</v>
      </c>
      <c r="I374" s="5">
        <v>14420</v>
      </c>
      <c r="J374" s="1">
        <v>35016</v>
      </c>
      <c r="K374" s="60">
        <f t="shared" ca="1" si="30"/>
        <v>29</v>
      </c>
      <c r="L374" s="14">
        <v>8</v>
      </c>
      <c r="M374" s="14" t="s">
        <v>634</v>
      </c>
      <c r="N374" s="14">
        <f t="shared" si="31"/>
        <v>16</v>
      </c>
      <c r="O374" s="14">
        <f t="shared" si="32"/>
        <v>21</v>
      </c>
      <c r="P374" s="1">
        <f t="shared" si="33"/>
        <v>42681</v>
      </c>
      <c r="Q374" s="1"/>
      <c r="R374" s="3"/>
      <c r="S374" s="3"/>
      <c r="T374" s="62">
        <f t="shared" ca="1" si="35"/>
        <v>-0.4375</v>
      </c>
      <c r="U374" s="61">
        <f t="shared" ca="1" si="34"/>
        <v>1</v>
      </c>
      <c r="V374" s="11" t="s">
        <v>564</v>
      </c>
      <c r="W374" s="11" t="s">
        <v>234</v>
      </c>
      <c r="X374" s="3"/>
    </row>
    <row r="375" spans="1:24" ht="30" hidden="1" customHeight="1">
      <c r="A375" s="4"/>
      <c r="B375" s="3">
        <v>2</v>
      </c>
      <c r="C375" s="11" t="s">
        <v>47</v>
      </c>
      <c r="D375" s="11" t="s">
        <v>51</v>
      </c>
      <c r="E375" s="4">
        <v>133</v>
      </c>
      <c r="F375" s="11" t="s">
        <v>254</v>
      </c>
      <c r="G375" s="17" t="s">
        <v>518</v>
      </c>
      <c r="H375" s="3" t="s">
        <v>506</v>
      </c>
      <c r="I375" s="5">
        <v>14420</v>
      </c>
      <c r="J375" s="1">
        <v>35016</v>
      </c>
      <c r="K375" s="60">
        <f t="shared" ca="1" si="30"/>
        <v>29</v>
      </c>
      <c r="L375" s="14">
        <v>8</v>
      </c>
      <c r="M375" s="14" t="s">
        <v>634</v>
      </c>
      <c r="N375" s="14">
        <f t="shared" si="31"/>
        <v>16</v>
      </c>
      <c r="O375" s="14">
        <f t="shared" si="32"/>
        <v>21</v>
      </c>
      <c r="P375" s="1">
        <f t="shared" si="33"/>
        <v>42681</v>
      </c>
      <c r="Q375" s="1"/>
      <c r="R375" s="3"/>
      <c r="S375" s="3"/>
      <c r="T375" s="62">
        <f t="shared" ca="1" si="35"/>
        <v>-0.4375</v>
      </c>
      <c r="U375" s="61">
        <f t="shared" ca="1" si="34"/>
        <v>1</v>
      </c>
      <c r="V375" s="11" t="s">
        <v>564</v>
      </c>
      <c r="W375" s="11" t="s">
        <v>234</v>
      </c>
      <c r="X375" s="3"/>
    </row>
    <row r="376" spans="1:24" ht="30" hidden="1" customHeight="1">
      <c r="A376" s="4"/>
      <c r="B376" s="3">
        <v>2</v>
      </c>
      <c r="C376" s="11" t="s">
        <v>47</v>
      </c>
      <c r="D376" s="11" t="s">
        <v>51</v>
      </c>
      <c r="E376" s="4">
        <v>134</v>
      </c>
      <c r="F376" s="11" t="s">
        <v>254</v>
      </c>
      <c r="G376" s="17" t="s">
        <v>518</v>
      </c>
      <c r="H376" s="3" t="s">
        <v>506</v>
      </c>
      <c r="I376" s="5">
        <v>14420</v>
      </c>
      <c r="J376" s="1">
        <v>35016</v>
      </c>
      <c r="K376" s="60">
        <f t="shared" ca="1" si="30"/>
        <v>29</v>
      </c>
      <c r="L376" s="14">
        <v>8</v>
      </c>
      <c r="M376" s="14" t="s">
        <v>634</v>
      </c>
      <c r="N376" s="14">
        <f t="shared" si="31"/>
        <v>16</v>
      </c>
      <c r="O376" s="14">
        <f t="shared" si="32"/>
        <v>21</v>
      </c>
      <c r="P376" s="1">
        <f t="shared" si="33"/>
        <v>42681</v>
      </c>
      <c r="Q376" s="1"/>
      <c r="R376" s="3"/>
      <c r="S376" s="3"/>
      <c r="T376" s="62">
        <f t="shared" ca="1" si="35"/>
        <v>-0.4375</v>
      </c>
      <c r="U376" s="61">
        <f t="shared" ca="1" si="34"/>
        <v>1</v>
      </c>
      <c r="V376" s="11" t="s">
        <v>564</v>
      </c>
      <c r="W376" s="11" t="s">
        <v>234</v>
      </c>
      <c r="X376" s="3"/>
    </row>
    <row r="377" spans="1:24" ht="30" hidden="1" customHeight="1">
      <c r="A377" s="4"/>
      <c r="B377" s="3">
        <v>2</v>
      </c>
      <c r="C377" s="11" t="s">
        <v>47</v>
      </c>
      <c r="D377" s="11" t="s">
        <v>51</v>
      </c>
      <c r="E377" s="4">
        <v>135</v>
      </c>
      <c r="F377" s="11" t="s">
        <v>254</v>
      </c>
      <c r="G377" s="17" t="s">
        <v>518</v>
      </c>
      <c r="H377" s="3" t="s">
        <v>506</v>
      </c>
      <c r="I377" s="5">
        <v>14420</v>
      </c>
      <c r="J377" s="1">
        <v>35016</v>
      </c>
      <c r="K377" s="60">
        <f t="shared" ca="1" si="30"/>
        <v>29</v>
      </c>
      <c r="L377" s="14">
        <v>8</v>
      </c>
      <c r="M377" s="14" t="s">
        <v>634</v>
      </c>
      <c r="N377" s="14">
        <f t="shared" si="31"/>
        <v>16</v>
      </c>
      <c r="O377" s="14">
        <f t="shared" si="32"/>
        <v>21</v>
      </c>
      <c r="P377" s="1">
        <f t="shared" si="33"/>
        <v>42681</v>
      </c>
      <c r="Q377" s="1"/>
      <c r="R377" s="3"/>
      <c r="S377" s="3"/>
      <c r="T377" s="62">
        <f t="shared" ca="1" si="35"/>
        <v>-0.4375</v>
      </c>
      <c r="U377" s="61">
        <f t="shared" ca="1" si="34"/>
        <v>1</v>
      </c>
      <c r="V377" s="11" t="s">
        <v>564</v>
      </c>
      <c r="W377" s="11" t="s">
        <v>234</v>
      </c>
      <c r="X377" s="3"/>
    </row>
    <row r="378" spans="1:24" ht="30" hidden="1" customHeight="1">
      <c r="A378" s="4"/>
      <c r="B378" s="3">
        <v>2</v>
      </c>
      <c r="C378" s="11" t="s">
        <v>47</v>
      </c>
      <c r="D378" s="11" t="s">
        <v>51</v>
      </c>
      <c r="E378" s="4">
        <v>136</v>
      </c>
      <c r="F378" s="11" t="s">
        <v>254</v>
      </c>
      <c r="G378" s="17" t="s">
        <v>518</v>
      </c>
      <c r="H378" s="3" t="s">
        <v>506</v>
      </c>
      <c r="I378" s="5">
        <v>14420</v>
      </c>
      <c r="J378" s="1">
        <v>35016</v>
      </c>
      <c r="K378" s="60">
        <f t="shared" ca="1" si="30"/>
        <v>29</v>
      </c>
      <c r="L378" s="14">
        <v>8</v>
      </c>
      <c r="M378" s="14" t="s">
        <v>634</v>
      </c>
      <c r="N378" s="14">
        <f t="shared" si="31"/>
        <v>16</v>
      </c>
      <c r="O378" s="14">
        <f t="shared" si="32"/>
        <v>21</v>
      </c>
      <c r="P378" s="1">
        <f t="shared" si="33"/>
        <v>42681</v>
      </c>
      <c r="Q378" s="1"/>
      <c r="R378" s="3"/>
      <c r="S378" s="3"/>
      <c r="T378" s="62">
        <f t="shared" ca="1" si="35"/>
        <v>-0.4375</v>
      </c>
      <c r="U378" s="61">
        <f t="shared" ca="1" si="34"/>
        <v>1</v>
      </c>
      <c r="V378" s="11" t="s">
        <v>564</v>
      </c>
      <c r="W378" s="11" t="s">
        <v>234</v>
      </c>
      <c r="X378" s="3"/>
    </row>
    <row r="379" spans="1:24" ht="30" hidden="1" customHeight="1">
      <c r="A379" s="4"/>
      <c r="B379" s="3">
        <v>2</v>
      </c>
      <c r="C379" s="11" t="s">
        <v>47</v>
      </c>
      <c r="D379" s="11" t="s">
        <v>51</v>
      </c>
      <c r="E379" s="4">
        <v>137</v>
      </c>
      <c r="F379" s="11" t="s">
        <v>254</v>
      </c>
      <c r="G379" s="17" t="s">
        <v>518</v>
      </c>
      <c r="H379" s="3" t="s">
        <v>506</v>
      </c>
      <c r="I379" s="5">
        <v>14420</v>
      </c>
      <c r="J379" s="1">
        <v>35016</v>
      </c>
      <c r="K379" s="60">
        <f t="shared" ca="1" si="30"/>
        <v>29</v>
      </c>
      <c r="L379" s="14">
        <v>8</v>
      </c>
      <c r="M379" s="14" t="s">
        <v>634</v>
      </c>
      <c r="N379" s="14">
        <f t="shared" si="31"/>
        <v>16</v>
      </c>
      <c r="O379" s="14">
        <f t="shared" si="32"/>
        <v>21</v>
      </c>
      <c r="P379" s="1">
        <f t="shared" si="33"/>
        <v>42681</v>
      </c>
      <c r="Q379" s="1"/>
      <c r="R379" s="3"/>
      <c r="S379" s="3"/>
      <c r="T379" s="62">
        <f t="shared" ca="1" si="35"/>
        <v>-0.4375</v>
      </c>
      <c r="U379" s="61">
        <f t="shared" ca="1" si="34"/>
        <v>1</v>
      </c>
      <c r="V379" s="11" t="s">
        <v>564</v>
      </c>
      <c r="W379" s="11" t="s">
        <v>234</v>
      </c>
      <c r="X379" s="3"/>
    </row>
    <row r="380" spans="1:24" ht="30" hidden="1" customHeight="1">
      <c r="A380" s="4"/>
      <c r="B380" s="3">
        <v>2</v>
      </c>
      <c r="C380" s="11" t="s">
        <v>47</v>
      </c>
      <c r="D380" s="11" t="s">
        <v>51</v>
      </c>
      <c r="E380" s="4">
        <v>138</v>
      </c>
      <c r="F380" s="11" t="s">
        <v>254</v>
      </c>
      <c r="G380" s="17" t="s">
        <v>518</v>
      </c>
      <c r="H380" s="3" t="s">
        <v>506</v>
      </c>
      <c r="I380" s="5">
        <v>14420</v>
      </c>
      <c r="J380" s="1">
        <v>35016</v>
      </c>
      <c r="K380" s="60">
        <f t="shared" ca="1" si="30"/>
        <v>29</v>
      </c>
      <c r="L380" s="14">
        <v>8</v>
      </c>
      <c r="M380" s="14" t="s">
        <v>634</v>
      </c>
      <c r="N380" s="14">
        <f t="shared" si="31"/>
        <v>16</v>
      </c>
      <c r="O380" s="14">
        <f t="shared" si="32"/>
        <v>21</v>
      </c>
      <c r="P380" s="1">
        <f t="shared" si="33"/>
        <v>42681</v>
      </c>
      <c r="Q380" s="1"/>
      <c r="R380" s="3"/>
      <c r="S380" s="3"/>
      <c r="T380" s="62">
        <f t="shared" ca="1" si="35"/>
        <v>-0.4375</v>
      </c>
      <c r="U380" s="61">
        <f t="shared" ca="1" si="34"/>
        <v>1</v>
      </c>
      <c r="V380" s="11" t="s">
        <v>564</v>
      </c>
      <c r="W380" s="11" t="s">
        <v>234</v>
      </c>
      <c r="X380" s="3"/>
    </row>
    <row r="381" spans="1:24" ht="30" hidden="1" customHeight="1">
      <c r="A381" s="4"/>
      <c r="B381" s="3">
        <v>2</v>
      </c>
      <c r="C381" s="11" t="s">
        <v>47</v>
      </c>
      <c r="D381" s="11" t="s">
        <v>51</v>
      </c>
      <c r="E381" s="4">
        <v>139</v>
      </c>
      <c r="F381" s="11" t="s">
        <v>254</v>
      </c>
      <c r="G381" s="17" t="s">
        <v>518</v>
      </c>
      <c r="H381" s="3" t="s">
        <v>506</v>
      </c>
      <c r="I381" s="5">
        <v>14420</v>
      </c>
      <c r="J381" s="1">
        <v>35016</v>
      </c>
      <c r="K381" s="60">
        <f t="shared" ca="1" si="30"/>
        <v>29</v>
      </c>
      <c r="L381" s="14">
        <v>8</v>
      </c>
      <c r="M381" s="14" t="s">
        <v>634</v>
      </c>
      <c r="N381" s="14">
        <f t="shared" si="31"/>
        <v>16</v>
      </c>
      <c r="O381" s="14">
        <f t="shared" si="32"/>
        <v>21</v>
      </c>
      <c r="P381" s="1">
        <f t="shared" si="33"/>
        <v>42681</v>
      </c>
      <c r="Q381" s="1"/>
      <c r="R381" s="3"/>
      <c r="S381" s="3"/>
      <c r="T381" s="62">
        <f t="shared" ca="1" si="35"/>
        <v>-0.4375</v>
      </c>
      <c r="U381" s="61">
        <f t="shared" ca="1" si="34"/>
        <v>1</v>
      </c>
      <c r="V381" s="11" t="s">
        <v>564</v>
      </c>
      <c r="W381" s="11" t="s">
        <v>234</v>
      </c>
      <c r="X381" s="3"/>
    </row>
    <row r="382" spans="1:24" ht="30" hidden="1" customHeight="1">
      <c r="A382" s="4"/>
      <c r="B382" s="3">
        <v>2</v>
      </c>
      <c r="C382" s="11" t="s">
        <v>47</v>
      </c>
      <c r="D382" s="11" t="s">
        <v>51</v>
      </c>
      <c r="E382" s="4">
        <v>140</v>
      </c>
      <c r="F382" s="11" t="s">
        <v>254</v>
      </c>
      <c r="G382" s="17" t="s">
        <v>518</v>
      </c>
      <c r="H382" s="3" t="s">
        <v>506</v>
      </c>
      <c r="I382" s="5">
        <v>14420</v>
      </c>
      <c r="J382" s="1">
        <v>35016</v>
      </c>
      <c r="K382" s="60">
        <f t="shared" ca="1" si="30"/>
        <v>29</v>
      </c>
      <c r="L382" s="14">
        <v>8</v>
      </c>
      <c r="M382" s="14" t="s">
        <v>634</v>
      </c>
      <c r="N382" s="14">
        <f t="shared" si="31"/>
        <v>16</v>
      </c>
      <c r="O382" s="14">
        <f t="shared" si="32"/>
        <v>21</v>
      </c>
      <c r="P382" s="1">
        <f t="shared" si="33"/>
        <v>42681</v>
      </c>
      <c r="Q382" s="1"/>
      <c r="R382" s="3"/>
      <c r="S382" s="3"/>
      <c r="T382" s="62">
        <f t="shared" ca="1" si="35"/>
        <v>-0.4375</v>
      </c>
      <c r="U382" s="61">
        <f t="shared" ca="1" si="34"/>
        <v>1</v>
      </c>
      <c r="V382" s="11" t="s">
        <v>564</v>
      </c>
      <c r="W382" s="11" t="s">
        <v>234</v>
      </c>
      <c r="X382" s="3"/>
    </row>
    <row r="383" spans="1:24" ht="30" hidden="1" customHeight="1">
      <c r="A383" s="4"/>
      <c r="B383" s="3">
        <v>2</v>
      </c>
      <c r="C383" s="11" t="s">
        <v>47</v>
      </c>
      <c r="D383" s="11" t="s">
        <v>51</v>
      </c>
      <c r="E383" s="4">
        <v>141</v>
      </c>
      <c r="F383" s="11" t="s">
        <v>254</v>
      </c>
      <c r="G383" s="17" t="s">
        <v>518</v>
      </c>
      <c r="H383" s="3" t="s">
        <v>506</v>
      </c>
      <c r="I383" s="5">
        <v>14420</v>
      </c>
      <c r="J383" s="1">
        <v>35016</v>
      </c>
      <c r="K383" s="60">
        <f t="shared" ca="1" si="30"/>
        <v>29</v>
      </c>
      <c r="L383" s="14">
        <v>8</v>
      </c>
      <c r="M383" s="14" t="s">
        <v>634</v>
      </c>
      <c r="N383" s="14">
        <f t="shared" si="31"/>
        <v>16</v>
      </c>
      <c r="O383" s="14">
        <f t="shared" si="32"/>
        <v>21</v>
      </c>
      <c r="P383" s="1">
        <f t="shared" si="33"/>
        <v>42681</v>
      </c>
      <c r="Q383" s="1"/>
      <c r="R383" s="3"/>
      <c r="S383" s="3"/>
      <c r="T383" s="62">
        <f t="shared" ca="1" si="35"/>
        <v>-0.4375</v>
      </c>
      <c r="U383" s="61">
        <f t="shared" ca="1" si="34"/>
        <v>1</v>
      </c>
      <c r="V383" s="11" t="s">
        <v>564</v>
      </c>
      <c r="W383" s="11" t="s">
        <v>234</v>
      </c>
      <c r="X383" s="3"/>
    </row>
    <row r="384" spans="1:24" ht="30" hidden="1" customHeight="1">
      <c r="A384" s="4"/>
      <c r="B384" s="3">
        <v>2</v>
      </c>
      <c r="C384" s="11" t="s">
        <v>47</v>
      </c>
      <c r="D384" s="11" t="s">
        <v>51</v>
      </c>
      <c r="E384" s="4">
        <v>142</v>
      </c>
      <c r="F384" s="11" t="s">
        <v>254</v>
      </c>
      <c r="G384" s="17" t="s">
        <v>518</v>
      </c>
      <c r="H384" s="3" t="s">
        <v>506</v>
      </c>
      <c r="I384" s="5">
        <v>14420</v>
      </c>
      <c r="J384" s="1">
        <v>35016</v>
      </c>
      <c r="K384" s="60">
        <f t="shared" ca="1" si="30"/>
        <v>29</v>
      </c>
      <c r="L384" s="14">
        <v>8</v>
      </c>
      <c r="M384" s="14" t="s">
        <v>634</v>
      </c>
      <c r="N384" s="14">
        <f t="shared" si="31"/>
        <v>16</v>
      </c>
      <c r="O384" s="14">
        <f t="shared" si="32"/>
        <v>21</v>
      </c>
      <c r="P384" s="1">
        <f t="shared" si="33"/>
        <v>42681</v>
      </c>
      <c r="Q384" s="1"/>
      <c r="R384" s="3"/>
      <c r="S384" s="3"/>
      <c r="T384" s="62">
        <f t="shared" ca="1" si="35"/>
        <v>-0.4375</v>
      </c>
      <c r="U384" s="61">
        <f t="shared" ca="1" si="34"/>
        <v>1</v>
      </c>
      <c r="V384" s="11" t="s">
        <v>564</v>
      </c>
      <c r="W384" s="11" t="s">
        <v>234</v>
      </c>
      <c r="X384" s="3"/>
    </row>
    <row r="385" spans="1:28" ht="30" hidden="1" customHeight="1">
      <c r="A385" s="4"/>
      <c r="B385" s="3">
        <v>2</v>
      </c>
      <c r="C385" s="11" t="s">
        <v>47</v>
      </c>
      <c r="D385" s="11" t="s">
        <v>51</v>
      </c>
      <c r="E385" s="4">
        <v>143</v>
      </c>
      <c r="F385" s="11" t="s">
        <v>254</v>
      </c>
      <c r="G385" s="17" t="s">
        <v>518</v>
      </c>
      <c r="H385" s="3" t="s">
        <v>506</v>
      </c>
      <c r="I385" s="5">
        <v>14420</v>
      </c>
      <c r="J385" s="1">
        <v>35016</v>
      </c>
      <c r="K385" s="60">
        <f t="shared" ca="1" si="30"/>
        <v>29</v>
      </c>
      <c r="L385" s="14">
        <v>8</v>
      </c>
      <c r="M385" s="14" t="s">
        <v>634</v>
      </c>
      <c r="N385" s="14">
        <f t="shared" si="31"/>
        <v>16</v>
      </c>
      <c r="O385" s="14">
        <f t="shared" si="32"/>
        <v>21</v>
      </c>
      <c r="P385" s="1">
        <f t="shared" si="33"/>
        <v>42681</v>
      </c>
      <c r="Q385" s="1"/>
      <c r="R385" s="3"/>
      <c r="S385" s="3"/>
      <c r="T385" s="62">
        <f t="shared" ca="1" si="35"/>
        <v>-0.4375</v>
      </c>
      <c r="U385" s="61">
        <f t="shared" ca="1" si="34"/>
        <v>1</v>
      </c>
      <c r="V385" s="11" t="s">
        <v>564</v>
      </c>
      <c r="W385" s="11" t="s">
        <v>234</v>
      </c>
      <c r="X385" s="3"/>
    </row>
    <row r="386" spans="1:28" ht="30" hidden="1" customHeight="1">
      <c r="A386" s="4"/>
      <c r="B386" s="3">
        <v>2</v>
      </c>
      <c r="C386" s="11" t="s">
        <v>47</v>
      </c>
      <c r="D386" s="11" t="s">
        <v>51</v>
      </c>
      <c r="E386" s="4">
        <v>111</v>
      </c>
      <c r="F386" s="11" t="s">
        <v>254</v>
      </c>
      <c r="G386" s="17" t="s">
        <v>518</v>
      </c>
      <c r="H386" s="3" t="s">
        <v>506</v>
      </c>
      <c r="I386" s="5">
        <v>14420</v>
      </c>
      <c r="J386" s="1">
        <v>35016</v>
      </c>
      <c r="K386" s="60">
        <f t="shared" ca="1" si="30"/>
        <v>29</v>
      </c>
      <c r="L386" s="14">
        <v>8</v>
      </c>
      <c r="M386" s="14" t="s">
        <v>634</v>
      </c>
      <c r="N386" s="14">
        <f t="shared" si="31"/>
        <v>16</v>
      </c>
      <c r="O386" s="14">
        <f t="shared" si="32"/>
        <v>21</v>
      </c>
      <c r="P386" s="1">
        <f t="shared" si="33"/>
        <v>42681</v>
      </c>
      <c r="Q386" s="1"/>
      <c r="R386" s="3"/>
      <c r="S386" s="3"/>
      <c r="T386" s="62">
        <f t="shared" ca="1" si="35"/>
        <v>-0.4375</v>
      </c>
      <c r="U386" s="61">
        <f t="shared" ca="1" si="34"/>
        <v>1</v>
      </c>
      <c r="V386" s="11" t="s">
        <v>564</v>
      </c>
      <c r="W386" s="11" t="s">
        <v>255</v>
      </c>
      <c r="X386" s="3"/>
    </row>
    <row r="387" spans="1:28" ht="30" hidden="1" customHeight="1">
      <c r="A387" s="4"/>
      <c r="B387" s="3">
        <v>2</v>
      </c>
      <c r="C387" s="11" t="s">
        <v>47</v>
      </c>
      <c r="D387" s="11" t="s">
        <v>51</v>
      </c>
      <c r="E387" s="4">
        <v>113</v>
      </c>
      <c r="F387" s="11" t="s">
        <v>254</v>
      </c>
      <c r="G387" s="17" t="s">
        <v>518</v>
      </c>
      <c r="H387" s="3" t="s">
        <v>506</v>
      </c>
      <c r="I387" s="5">
        <v>14420</v>
      </c>
      <c r="J387" s="1">
        <v>35016</v>
      </c>
      <c r="K387" s="60">
        <f t="shared" ca="1" si="30"/>
        <v>29</v>
      </c>
      <c r="L387" s="14">
        <v>8</v>
      </c>
      <c r="M387" s="14" t="s">
        <v>634</v>
      </c>
      <c r="N387" s="14">
        <f t="shared" si="31"/>
        <v>16</v>
      </c>
      <c r="O387" s="14">
        <f t="shared" si="32"/>
        <v>21</v>
      </c>
      <c r="P387" s="1">
        <f t="shared" si="33"/>
        <v>42681</v>
      </c>
      <c r="Q387" s="1"/>
      <c r="R387" s="3"/>
      <c r="S387" s="3"/>
      <c r="T387" s="62">
        <f t="shared" ca="1" si="35"/>
        <v>-0.4375</v>
      </c>
      <c r="U387" s="61">
        <f t="shared" ca="1" si="34"/>
        <v>1</v>
      </c>
      <c r="V387" s="11" t="s">
        <v>564</v>
      </c>
      <c r="W387" s="11" t="s">
        <v>244</v>
      </c>
      <c r="X387" s="3"/>
    </row>
    <row r="388" spans="1:28" s="10" customFormat="1" ht="30" hidden="1" customHeight="1">
      <c r="A388" s="4"/>
      <c r="B388" s="3">
        <v>2</v>
      </c>
      <c r="C388" s="11" t="s">
        <v>47</v>
      </c>
      <c r="D388" s="11" t="s">
        <v>51</v>
      </c>
      <c r="E388" s="4">
        <v>118</v>
      </c>
      <c r="F388" s="11" t="s">
        <v>254</v>
      </c>
      <c r="G388" s="17" t="s">
        <v>518</v>
      </c>
      <c r="H388" s="3" t="s">
        <v>506</v>
      </c>
      <c r="I388" s="5">
        <v>14420</v>
      </c>
      <c r="J388" s="1">
        <v>35016</v>
      </c>
      <c r="K388" s="60">
        <f t="shared" ref="K388:K451" ca="1" si="36">DATEDIF(J388,TODAY(),"y")</f>
        <v>29</v>
      </c>
      <c r="L388" s="14">
        <v>8</v>
      </c>
      <c r="M388" s="14" t="s">
        <v>634</v>
      </c>
      <c r="N388" s="14">
        <f t="shared" ref="N388:N451" si="37">L388*IF(M388="水質",3.2,(IF(M388="事務",2,IF(M388="電子",2.1,IF(M388="自動車",3.1,1.6)))))</f>
        <v>16</v>
      </c>
      <c r="O388" s="14">
        <f t="shared" ref="O388:O451" si="38">ROUND(4/3*N388,0)</f>
        <v>21</v>
      </c>
      <c r="P388" s="1">
        <f t="shared" ref="P388:P451" si="39">J388+365*IF(G388="事後",O388,N388)</f>
        <v>42681</v>
      </c>
      <c r="Q388" s="1"/>
      <c r="R388" s="3"/>
      <c r="S388" s="3"/>
      <c r="T388" s="62">
        <f t="shared" ca="1" si="35"/>
        <v>-0.4375</v>
      </c>
      <c r="U388" s="61">
        <f t="shared" ref="U388:U451" ca="1" si="40">IF(T388&gt;1,ROUNDUP(T388,0),1)</f>
        <v>1</v>
      </c>
      <c r="V388" s="11" t="s">
        <v>564</v>
      </c>
      <c r="W388" s="11" t="s">
        <v>244</v>
      </c>
      <c r="X388" s="3"/>
      <c r="Y388" s="20"/>
      <c r="AB388"/>
    </row>
    <row r="389" spans="1:28" s="10" customFormat="1" ht="30" hidden="1" customHeight="1">
      <c r="A389" s="4"/>
      <c r="B389" s="3">
        <v>2</v>
      </c>
      <c r="C389" s="11" t="s">
        <v>47</v>
      </c>
      <c r="D389" s="11" t="s">
        <v>51</v>
      </c>
      <c r="E389" s="4">
        <v>123</v>
      </c>
      <c r="F389" s="11" t="s">
        <v>254</v>
      </c>
      <c r="G389" s="17" t="s">
        <v>518</v>
      </c>
      <c r="H389" s="3" t="s">
        <v>506</v>
      </c>
      <c r="I389" s="5">
        <v>14420</v>
      </c>
      <c r="J389" s="1">
        <v>35016</v>
      </c>
      <c r="K389" s="60">
        <f t="shared" ca="1" si="36"/>
        <v>29</v>
      </c>
      <c r="L389" s="14">
        <v>8</v>
      </c>
      <c r="M389" s="14" t="s">
        <v>634</v>
      </c>
      <c r="N389" s="14">
        <f t="shared" si="37"/>
        <v>16</v>
      </c>
      <c r="O389" s="14">
        <f t="shared" si="38"/>
        <v>21</v>
      </c>
      <c r="P389" s="1">
        <f t="shared" si="39"/>
        <v>42681</v>
      </c>
      <c r="Q389" s="1"/>
      <c r="R389" s="3"/>
      <c r="S389" s="3"/>
      <c r="T389" s="62">
        <f t="shared" ref="T389:T452" ca="1" si="41">(-3/N389*K389+5)</f>
        <v>-0.4375</v>
      </c>
      <c r="U389" s="61">
        <f t="shared" ca="1" si="40"/>
        <v>1</v>
      </c>
      <c r="V389" s="11" t="s">
        <v>564</v>
      </c>
      <c r="W389" s="11" t="s">
        <v>244</v>
      </c>
      <c r="X389" s="3"/>
      <c r="Y389" s="20"/>
      <c r="AB389"/>
    </row>
    <row r="390" spans="1:28" s="10" customFormat="1" ht="30" hidden="1" customHeight="1">
      <c r="A390" s="4"/>
      <c r="B390" s="3">
        <v>2</v>
      </c>
      <c r="C390" s="11" t="s">
        <v>47</v>
      </c>
      <c r="D390" s="11" t="s">
        <v>51</v>
      </c>
      <c r="E390" s="4">
        <v>85</v>
      </c>
      <c r="F390" s="11" t="s">
        <v>254</v>
      </c>
      <c r="G390" s="17" t="s">
        <v>518</v>
      </c>
      <c r="H390" s="3" t="s">
        <v>506</v>
      </c>
      <c r="I390" s="5">
        <v>14420</v>
      </c>
      <c r="J390" s="1">
        <v>35016</v>
      </c>
      <c r="K390" s="60">
        <f t="shared" ca="1" si="36"/>
        <v>29</v>
      </c>
      <c r="L390" s="14">
        <v>8</v>
      </c>
      <c r="M390" s="14" t="s">
        <v>634</v>
      </c>
      <c r="N390" s="14">
        <f t="shared" si="37"/>
        <v>16</v>
      </c>
      <c r="O390" s="14">
        <f t="shared" si="38"/>
        <v>21</v>
      </c>
      <c r="P390" s="1">
        <f t="shared" si="39"/>
        <v>42681</v>
      </c>
      <c r="Q390" s="1"/>
      <c r="R390" s="3"/>
      <c r="S390" s="3"/>
      <c r="T390" s="62">
        <f t="shared" ca="1" si="41"/>
        <v>-0.4375</v>
      </c>
      <c r="U390" s="61">
        <f t="shared" ca="1" si="40"/>
        <v>1</v>
      </c>
      <c r="V390" s="11" t="s">
        <v>564</v>
      </c>
      <c r="W390" s="11" t="s">
        <v>251</v>
      </c>
      <c r="X390" s="3"/>
      <c r="Y390" s="20"/>
      <c r="AB390"/>
    </row>
    <row r="391" spans="1:28" s="10" customFormat="1" ht="30" hidden="1" customHeight="1">
      <c r="A391" s="4"/>
      <c r="B391" s="3">
        <v>2</v>
      </c>
      <c r="C391" s="11" t="s">
        <v>47</v>
      </c>
      <c r="D391" s="11" t="s">
        <v>51</v>
      </c>
      <c r="E391" s="4">
        <v>90</v>
      </c>
      <c r="F391" s="11" t="s">
        <v>254</v>
      </c>
      <c r="G391" s="17" t="s">
        <v>518</v>
      </c>
      <c r="H391" s="3" t="s">
        <v>506</v>
      </c>
      <c r="I391" s="5">
        <v>14420</v>
      </c>
      <c r="J391" s="1">
        <v>35016</v>
      </c>
      <c r="K391" s="60">
        <f t="shared" ca="1" si="36"/>
        <v>29</v>
      </c>
      <c r="L391" s="14">
        <v>8</v>
      </c>
      <c r="M391" s="14" t="s">
        <v>634</v>
      </c>
      <c r="N391" s="14">
        <f t="shared" si="37"/>
        <v>16</v>
      </c>
      <c r="O391" s="14">
        <f t="shared" si="38"/>
        <v>21</v>
      </c>
      <c r="P391" s="1">
        <f t="shared" si="39"/>
        <v>42681</v>
      </c>
      <c r="Q391" s="1"/>
      <c r="R391" s="3"/>
      <c r="S391" s="3"/>
      <c r="T391" s="62">
        <f t="shared" ca="1" si="41"/>
        <v>-0.4375</v>
      </c>
      <c r="U391" s="61">
        <f t="shared" ca="1" si="40"/>
        <v>1</v>
      </c>
      <c r="V391" s="11" t="s">
        <v>564</v>
      </c>
      <c r="W391" s="11" t="s">
        <v>251</v>
      </c>
      <c r="X391" s="3"/>
      <c r="Y391" s="20"/>
      <c r="AB391"/>
    </row>
    <row r="392" spans="1:28" ht="30" hidden="1" customHeight="1">
      <c r="A392" s="4"/>
      <c r="B392" s="3">
        <v>2</v>
      </c>
      <c r="C392" s="11" t="s">
        <v>47</v>
      </c>
      <c r="D392" s="11" t="s">
        <v>51</v>
      </c>
      <c r="E392" s="4">
        <v>94</v>
      </c>
      <c r="F392" s="11" t="s">
        <v>254</v>
      </c>
      <c r="G392" s="17" t="s">
        <v>518</v>
      </c>
      <c r="H392" s="3" t="s">
        <v>506</v>
      </c>
      <c r="I392" s="5">
        <v>14420</v>
      </c>
      <c r="J392" s="1">
        <v>35016</v>
      </c>
      <c r="K392" s="60">
        <f t="shared" ca="1" si="36"/>
        <v>29</v>
      </c>
      <c r="L392" s="14">
        <v>8</v>
      </c>
      <c r="M392" s="14" t="s">
        <v>634</v>
      </c>
      <c r="N392" s="14">
        <f t="shared" si="37"/>
        <v>16</v>
      </c>
      <c r="O392" s="14">
        <f t="shared" si="38"/>
        <v>21</v>
      </c>
      <c r="P392" s="1">
        <f t="shared" si="39"/>
        <v>42681</v>
      </c>
      <c r="Q392" s="1"/>
      <c r="R392" s="3"/>
      <c r="S392" s="3"/>
      <c r="T392" s="62">
        <f t="shared" ca="1" si="41"/>
        <v>-0.4375</v>
      </c>
      <c r="U392" s="61">
        <f t="shared" ca="1" si="40"/>
        <v>1</v>
      </c>
      <c r="V392" s="11" t="s">
        <v>564</v>
      </c>
      <c r="W392" s="11" t="s">
        <v>251</v>
      </c>
      <c r="X392" s="3"/>
    </row>
    <row r="393" spans="1:28" ht="30" hidden="1" customHeight="1">
      <c r="A393" s="4"/>
      <c r="B393" s="3">
        <v>2</v>
      </c>
      <c r="C393" s="11" t="s">
        <v>47</v>
      </c>
      <c r="D393" s="11" t="s">
        <v>51</v>
      </c>
      <c r="E393" s="4">
        <v>121</v>
      </c>
      <c r="F393" s="11" t="s">
        <v>254</v>
      </c>
      <c r="G393" s="17" t="s">
        <v>518</v>
      </c>
      <c r="H393" s="3" t="s">
        <v>506</v>
      </c>
      <c r="I393" s="5">
        <v>14420</v>
      </c>
      <c r="J393" s="1">
        <v>35016</v>
      </c>
      <c r="K393" s="60">
        <f t="shared" ca="1" si="36"/>
        <v>29</v>
      </c>
      <c r="L393" s="14">
        <v>8</v>
      </c>
      <c r="M393" s="14" t="s">
        <v>634</v>
      </c>
      <c r="N393" s="14">
        <f t="shared" si="37"/>
        <v>16</v>
      </c>
      <c r="O393" s="14">
        <f t="shared" si="38"/>
        <v>21</v>
      </c>
      <c r="P393" s="1">
        <f t="shared" si="39"/>
        <v>42681</v>
      </c>
      <c r="Q393" s="1"/>
      <c r="R393" s="3"/>
      <c r="S393" s="3"/>
      <c r="T393" s="62">
        <f t="shared" ca="1" si="41"/>
        <v>-0.4375</v>
      </c>
      <c r="U393" s="61">
        <f t="shared" ca="1" si="40"/>
        <v>1</v>
      </c>
      <c r="V393" s="11" t="s">
        <v>564</v>
      </c>
      <c r="W393" s="11" t="s">
        <v>251</v>
      </c>
      <c r="X393" s="3"/>
    </row>
    <row r="394" spans="1:28" ht="30" hidden="1" customHeight="1">
      <c r="A394" s="4"/>
      <c r="B394" s="3">
        <v>2</v>
      </c>
      <c r="C394" s="11" t="s">
        <v>47</v>
      </c>
      <c r="D394" s="11" t="s">
        <v>51</v>
      </c>
      <c r="E394" s="4">
        <v>122</v>
      </c>
      <c r="F394" s="11" t="s">
        <v>254</v>
      </c>
      <c r="G394" s="17" t="s">
        <v>518</v>
      </c>
      <c r="H394" s="3" t="s">
        <v>506</v>
      </c>
      <c r="I394" s="5">
        <v>14420</v>
      </c>
      <c r="J394" s="1">
        <v>35016</v>
      </c>
      <c r="K394" s="60">
        <f t="shared" ca="1" si="36"/>
        <v>29</v>
      </c>
      <c r="L394" s="14">
        <v>8</v>
      </c>
      <c r="M394" s="14" t="s">
        <v>634</v>
      </c>
      <c r="N394" s="14">
        <f t="shared" si="37"/>
        <v>16</v>
      </c>
      <c r="O394" s="14">
        <f t="shared" si="38"/>
        <v>21</v>
      </c>
      <c r="P394" s="1">
        <f t="shared" si="39"/>
        <v>42681</v>
      </c>
      <c r="Q394" s="1"/>
      <c r="R394" s="3"/>
      <c r="S394" s="3"/>
      <c r="T394" s="62">
        <f t="shared" ca="1" si="41"/>
        <v>-0.4375</v>
      </c>
      <c r="U394" s="61">
        <f t="shared" ca="1" si="40"/>
        <v>1</v>
      </c>
      <c r="V394" s="11" t="s">
        <v>564</v>
      </c>
      <c r="W394" s="11" t="s">
        <v>251</v>
      </c>
      <c r="X394" s="3"/>
    </row>
    <row r="395" spans="1:28" ht="30" hidden="1" customHeight="1">
      <c r="A395" s="4"/>
      <c r="B395" s="3">
        <v>2</v>
      </c>
      <c r="C395" s="11" t="s">
        <v>47</v>
      </c>
      <c r="D395" s="11" t="s">
        <v>51</v>
      </c>
      <c r="E395" s="4">
        <v>144</v>
      </c>
      <c r="F395" s="11" t="s">
        <v>254</v>
      </c>
      <c r="G395" s="17" t="s">
        <v>518</v>
      </c>
      <c r="H395" s="3" t="s">
        <v>506</v>
      </c>
      <c r="I395" s="5">
        <v>14420</v>
      </c>
      <c r="J395" s="1">
        <v>35016</v>
      </c>
      <c r="K395" s="60">
        <f t="shared" ca="1" si="36"/>
        <v>29</v>
      </c>
      <c r="L395" s="14">
        <v>8</v>
      </c>
      <c r="M395" s="14" t="s">
        <v>634</v>
      </c>
      <c r="N395" s="14">
        <f t="shared" si="37"/>
        <v>16</v>
      </c>
      <c r="O395" s="14">
        <f t="shared" si="38"/>
        <v>21</v>
      </c>
      <c r="P395" s="1">
        <f t="shared" si="39"/>
        <v>42681</v>
      </c>
      <c r="Q395" s="1"/>
      <c r="R395" s="3"/>
      <c r="S395" s="3"/>
      <c r="T395" s="62">
        <f t="shared" ca="1" si="41"/>
        <v>-0.4375</v>
      </c>
      <c r="U395" s="61">
        <f t="shared" ca="1" si="40"/>
        <v>1</v>
      </c>
      <c r="V395" s="11" t="s">
        <v>564</v>
      </c>
      <c r="W395" s="11" t="s">
        <v>237</v>
      </c>
      <c r="X395" s="3"/>
    </row>
    <row r="396" spans="1:28" ht="30" hidden="1" customHeight="1">
      <c r="A396" s="4"/>
      <c r="B396" s="3">
        <v>2</v>
      </c>
      <c r="C396" s="11" t="s">
        <v>47</v>
      </c>
      <c r="D396" s="11" t="s">
        <v>51</v>
      </c>
      <c r="E396" s="4">
        <v>145</v>
      </c>
      <c r="F396" s="11" t="s">
        <v>254</v>
      </c>
      <c r="G396" s="17" t="s">
        <v>518</v>
      </c>
      <c r="H396" s="3" t="s">
        <v>506</v>
      </c>
      <c r="I396" s="5">
        <v>14420</v>
      </c>
      <c r="J396" s="1">
        <v>35016</v>
      </c>
      <c r="K396" s="60">
        <f t="shared" ca="1" si="36"/>
        <v>29</v>
      </c>
      <c r="L396" s="14">
        <v>8</v>
      </c>
      <c r="M396" s="14" t="s">
        <v>634</v>
      </c>
      <c r="N396" s="14">
        <f t="shared" si="37"/>
        <v>16</v>
      </c>
      <c r="O396" s="14">
        <f t="shared" si="38"/>
        <v>21</v>
      </c>
      <c r="P396" s="1">
        <f t="shared" si="39"/>
        <v>42681</v>
      </c>
      <c r="Q396" s="1"/>
      <c r="R396" s="3"/>
      <c r="S396" s="3"/>
      <c r="T396" s="62">
        <f t="shared" ca="1" si="41"/>
        <v>-0.4375</v>
      </c>
      <c r="U396" s="61">
        <f t="shared" ca="1" si="40"/>
        <v>1</v>
      </c>
      <c r="V396" s="11" t="s">
        <v>564</v>
      </c>
      <c r="W396" s="11" t="s">
        <v>237</v>
      </c>
      <c r="X396" s="3"/>
    </row>
    <row r="397" spans="1:28" ht="30" hidden="1" customHeight="1">
      <c r="A397" s="4"/>
      <c r="B397" s="3">
        <v>2</v>
      </c>
      <c r="C397" s="11" t="s">
        <v>47</v>
      </c>
      <c r="D397" s="11" t="s">
        <v>51</v>
      </c>
      <c r="E397" s="4">
        <v>146</v>
      </c>
      <c r="F397" s="11" t="s">
        <v>254</v>
      </c>
      <c r="G397" s="17" t="s">
        <v>518</v>
      </c>
      <c r="H397" s="3" t="s">
        <v>506</v>
      </c>
      <c r="I397" s="5">
        <v>14420</v>
      </c>
      <c r="J397" s="1">
        <v>35016</v>
      </c>
      <c r="K397" s="60">
        <f t="shared" ca="1" si="36"/>
        <v>29</v>
      </c>
      <c r="L397" s="14">
        <v>8</v>
      </c>
      <c r="M397" s="14" t="s">
        <v>634</v>
      </c>
      <c r="N397" s="14">
        <f t="shared" si="37"/>
        <v>16</v>
      </c>
      <c r="O397" s="14">
        <f t="shared" si="38"/>
        <v>21</v>
      </c>
      <c r="P397" s="1">
        <f t="shared" si="39"/>
        <v>42681</v>
      </c>
      <c r="Q397" s="1"/>
      <c r="R397" s="3"/>
      <c r="S397" s="3"/>
      <c r="T397" s="62">
        <f t="shared" ca="1" si="41"/>
        <v>-0.4375</v>
      </c>
      <c r="U397" s="61">
        <f t="shared" ca="1" si="40"/>
        <v>1</v>
      </c>
      <c r="V397" s="11" t="s">
        <v>564</v>
      </c>
      <c r="W397" s="11" t="s">
        <v>237</v>
      </c>
      <c r="X397" s="3"/>
    </row>
    <row r="398" spans="1:28" ht="30" hidden="1" customHeight="1">
      <c r="A398" s="4"/>
      <c r="B398" s="3">
        <v>2</v>
      </c>
      <c r="C398" s="11" t="s">
        <v>47</v>
      </c>
      <c r="D398" s="11" t="s">
        <v>61</v>
      </c>
      <c r="E398" s="4">
        <v>28</v>
      </c>
      <c r="F398" s="11" t="s">
        <v>256</v>
      </c>
      <c r="G398" s="17" t="s">
        <v>518</v>
      </c>
      <c r="H398" s="3" t="s">
        <v>506</v>
      </c>
      <c r="I398" s="5">
        <v>41200</v>
      </c>
      <c r="J398" s="1">
        <v>35152</v>
      </c>
      <c r="K398" s="60">
        <f t="shared" ca="1" si="36"/>
        <v>29</v>
      </c>
      <c r="L398" s="14">
        <v>8</v>
      </c>
      <c r="M398" s="14" t="s">
        <v>634</v>
      </c>
      <c r="N398" s="14">
        <f t="shared" si="37"/>
        <v>16</v>
      </c>
      <c r="O398" s="14">
        <f t="shared" si="38"/>
        <v>21</v>
      </c>
      <c r="P398" s="1">
        <f t="shared" si="39"/>
        <v>42817</v>
      </c>
      <c r="Q398" s="1"/>
      <c r="R398" s="3" t="s">
        <v>53</v>
      </c>
      <c r="S398" s="3"/>
      <c r="T398" s="62">
        <f t="shared" ca="1" si="41"/>
        <v>-0.4375</v>
      </c>
      <c r="U398" s="61">
        <f t="shared" ca="1" si="40"/>
        <v>1</v>
      </c>
      <c r="V398" s="11" t="s">
        <v>564</v>
      </c>
      <c r="W398" s="15" t="s">
        <v>17</v>
      </c>
      <c r="X398" s="8"/>
    </row>
    <row r="399" spans="1:28" ht="30" hidden="1" customHeight="1">
      <c r="A399" s="4"/>
      <c r="B399" s="3">
        <v>2</v>
      </c>
      <c r="C399" s="11" t="s">
        <v>47</v>
      </c>
      <c r="D399" s="11" t="s">
        <v>61</v>
      </c>
      <c r="E399" s="4">
        <v>38</v>
      </c>
      <c r="F399" s="11" t="s">
        <v>62</v>
      </c>
      <c r="G399" s="17" t="s">
        <v>518</v>
      </c>
      <c r="H399" s="3" t="s">
        <v>506</v>
      </c>
      <c r="I399" s="5">
        <v>57855</v>
      </c>
      <c r="J399" s="1">
        <v>40275</v>
      </c>
      <c r="K399" s="60">
        <f t="shared" ca="1" si="36"/>
        <v>15</v>
      </c>
      <c r="L399" s="14">
        <v>8</v>
      </c>
      <c r="M399" s="14" t="s">
        <v>634</v>
      </c>
      <c r="N399" s="14">
        <f t="shared" si="37"/>
        <v>16</v>
      </c>
      <c r="O399" s="14">
        <f t="shared" si="38"/>
        <v>21</v>
      </c>
      <c r="P399" s="1">
        <f t="shared" si="39"/>
        <v>47940</v>
      </c>
      <c r="Q399" s="1"/>
      <c r="R399" s="3"/>
      <c r="S399" s="3"/>
      <c r="T399" s="62">
        <f t="shared" ca="1" si="41"/>
        <v>2.1875</v>
      </c>
      <c r="U399" s="61">
        <f t="shared" ca="1" si="40"/>
        <v>3</v>
      </c>
      <c r="V399" s="11" t="s">
        <v>564</v>
      </c>
      <c r="W399" s="35" t="s">
        <v>17</v>
      </c>
      <c r="X399" s="9"/>
    </row>
    <row r="400" spans="1:28" ht="30" hidden="1" customHeight="1">
      <c r="A400" s="4"/>
      <c r="B400" s="3">
        <v>2</v>
      </c>
      <c r="C400" s="11" t="s">
        <v>47</v>
      </c>
      <c r="D400" s="11" t="s">
        <v>61</v>
      </c>
      <c r="E400" s="4">
        <v>39</v>
      </c>
      <c r="F400" s="11" t="s">
        <v>256</v>
      </c>
      <c r="G400" s="17" t="s">
        <v>518</v>
      </c>
      <c r="H400" s="3" t="s">
        <v>506</v>
      </c>
      <c r="I400" s="5">
        <v>41200</v>
      </c>
      <c r="J400" s="1">
        <v>35152</v>
      </c>
      <c r="K400" s="60">
        <f t="shared" ca="1" si="36"/>
        <v>29</v>
      </c>
      <c r="L400" s="14">
        <v>8</v>
      </c>
      <c r="M400" s="14" t="s">
        <v>634</v>
      </c>
      <c r="N400" s="14">
        <f t="shared" si="37"/>
        <v>16</v>
      </c>
      <c r="O400" s="14">
        <f t="shared" si="38"/>
        <v>21</v>
      </c>
      <c r="P400" s="1">
        <f t="shared" si="39"/>
        <v>42817</v>
      </c>
      <c r="Q400" s="1"/>
      <c r="R400" s="3"/>
      <c r="S400" s="3"/>
      <c r="T400" s="62">
        <f t="shared" ca="1" si="41"/>
        <v>-0.4375</v>
      </c>
      <c r="U400" s="61">
        <f t="shared" ca="1" si="40"/>
        <v>1</v>
      </c>
      <c r="V400" s="11" t="s">
        <v>564</v>
      </c>
      <c r="W400" s="35" t="s">
        <v>17</v>
      </c>
      <c r="X400" s="9"/>
    </row>
    <row r="401" spans="1:28" ht="30" hidden="1" customHeight="1">
      <c r="A401" s="4"/>
      <c r="B401" s="3">
        <v>2</v>
      </c>
      <c r="C401" s="11" t="s">
        <v>47</v>
      </c>
      <c r="D401" s="11" t="s">
        <v>61</v>
      </c>
      <c r="E401" s="4">
        <v>40</v>
      </c>
      <c r="F401" s="11" t="s">
        <v>256</v>
      </c>
      <c r="G401" s="17" t="s">
        <v>518</v>
      </c>
      <c r="H401" s="3" t="s">
        <v>506</v>
      </c>
      <c r="I401" s="5">
        <v>41200</v>
      </c>
      <c r="J401" s="1">
        <v>35152</v>
      </c>
      <c r="K401" s="60">
        <f t="shared" ca="1" si="36"/>
        <v>29</v>
      </c>
      <c r="L401" s="14">
        <v>8</v>
      </c>
      <c r="M401" s="14" t="s">
        <v>634</v>
      </c>
      <c r="N401" s="14">
        <f t="shared" si="37"/>
        <v>16</v>
      </c>
      <c r="O401" s="14">
        <f t="shared" si="38"/>
        <v>21</v>
      </c>
      <c r="P401" s="1">
        <f t="shared" si="39"/>
        <v>42817</v>
      </c>
      <c r="Q401" s="1"/>
      <c r="R401" s="3"/>
      <c r="S401" s="3"/>
      <c r="T401" s="62">
        <f t="shared" ca="1" si="41"/>
        <v>-0.4375</v>
      </c>
      <c r="U401" s="61">
        <f t="shared" ca="1" si="40"/>
        <v>1</v>
      </c>
      <c r="V401" s="11" t="s">
        <v>564</v>
      </c>
      <c r="W401" s="35" t="s">
        <v>17</v>
      </c>
      <c r="X401" s="9"/>
    </row>
    <row r="402" spans="1:28" ht="30" hidden="1" customHeight="1">
      <c r="A402" s="4"/>
      <c r="B402" s="3">
        <v>2</v>
      </c>
      <c r="C402" s="11" t="s">
        <v>47</v>
      </c>
      <c r="D402" s="11" t="s">
        <v>61</v>
      </c>
      <c r="E402" s="4">
        <v>41</v>
      </c>
      <c r="F402" s="11" t="s">
        <v>256</v>
      </c>
      <c r="G402" s="17" t="s">
        <v>518</v>
      </c>
      <c r="H402" s="3" t="s">
        <v>506</v>
      </c>
      <c r="I402" s="5">
        <v>41200</v>
      </c>
      <c r="J402" s="1">
        <v>35152</v>
      </c>
      <c r="K402" s="60">
        <f t="shared" ca="1" si="36"/>
        <v>29</v>
      </c>
      <c r="L402" s="14">
        <v>8</v>
      </c>
      <c r="M402" s="14" t="s">
        <v>634</v>
      </c>
      <c r="N402" s="14">
        <f t="shared" si="37"/>
        <v>16</v>
      </c>
      <c r="O402" s="14">
        <f t="shared" si="38"/>
        <v>21</v>
      </c>
      <c r="P402" s="1">
        <f t="shared" si="39"/>
        <v>42817</v>
      </c>
      <c r="Q402" s="1"/>
      <c r="R402" s="3"/>
      <c r="S402" s="3"/>
      <c r="T402" s="62">
        <f t="shared" ca="1" si="41"/>
        <v>-0.4375</v>
      </c>
      <c r="U402" s="61">
        <f t="shared" ca="1" si="40"/>
        <v>1</v>
      </c>
      <c r="V402" s="11" t="s">
        <v>564</v>
      </c>
      <c r="W402" s="35" t="s">
        <v>17</v>
      </c>
      <c r="X402" s="9"/>
    </row>
    <row r="403" spans="1:28" s="10" customFormat="1" ht="30" hidden="1" customHeight="1">
      <c r="A403" s="4"/>
      <c r="B403" s="3">
        <v>2</v>
      </c>
      <c r="C403" s="11" t="s">
        <v>47</v>
      </c>
      <c r="D403" s="11" t="s">
        <v>61</v>
      </c>
      <c r="E403" s="4">
        <v>42</v>
      </c>
      <c r="F403" s="11" t="s">
        <v>256</v>
      </c>
      <c r="G403" s="17" t="s">
        <v>518</v>
      </c>
      <c r="H403" s="3" t="s">
        <v>506</v>
      </c>
      <c r="I403" s="5">
        <v>41200</v>
      </c>
      <c r="J403" s="1">
        <v>35152</v>
      </c>
      <c r="K403" s="60">
        <f t="shared" ca="1" si="36"/>
        <v>29</v>
      </c>
      <c r="L403" s="14">
        <v>8</v>
      </c>
      <c r="M403" s="14" t="s">
        <v>634</v>
      </c>
      <c r="N403" s="14">
        <f t="shared" si="37"/>
        <v>16</v>
      </c>
      <c r="O403" s="14">
        <f t="shared" si="38"/>
        <v>21</v>
      </c>
      <c r="P403" s="1">
        <f t="shared" si="39"/>
        <v>42817</v>
      </c>
      <c r="Q403" s="1"/>
      <c r="R403" s="3"/>
      <c r="S403" s="3"/>
      <c r="T403" s="62">
        <f t="shared" ca="1" si="41"/>
        <v>-0.4375</v>
      </c>
      <c r="U403" s="61">
        <f t="shared" ca="1" si="40"/>
        <v>1</v>
      </c>
      <c r="V403" s="11" t="s">
        <v>564</v>
      </c>
      <c r="W403" s="35" t="s">
        <v>17</v>
      </c>
      <c r="X403" s="9"/>
      <c r="Y403" s="20"/>
      <c r="AB403"/>
    </row>
    <row r="404" spans="1:28" ht="30" hidden="1" customHeight="1">
      <c r="A404" s="4"/>
      <c r="B404" s="3">
        <v>2</v>
      </c>
      <c r="C404" s="11" t="s">
        <v>47</v>
      </c>
      <c r="D404" s="11" t="s">
        <v>61</v>
      </c>
      <c r="E404" s="4">
        <v>24</v>
      </c>
      <c r="F404" s="11" t="s">
        <v>257</v>
      </c>
      <c r="G404" s="17" t="s">
        <v>518</v>
      </c>
      <c r="H404" s="3" t="s">
        <v>506</v>
      </c>
      <c r="I404" s="5">
        <v>40170</v>
      </c>
      <c r="J404" s="1">
        <v>34793</v>
      </c>
      <c r="K404" s="60">
        <f t="shared" ca="1" si="36"/>
        <v>30</v>
      </c>
      <c r="L404" s="14">
        <v>8</v>
      </c>
      <c r="M404" s="14" t="s">
        <v>634</v>
      </c>
      <c r="N404" s="14">
        <f t="shared" si="37"/>
        <v>16</v>
      </c>
      <c r="O404" s="14">
        <f t="shared" si="38"/>
        <v>21</v>
      </c>
      <c r="P404" s="1">
        <f t="shared" si="39"/>
        <v>42458</v>
      </c>
      <c r="Q404" s="1"/>
      <c r="R404" s="3"/>
      <c r="S404" s="3"/>
      <c r="T404" s="62">
        <f t="shared" ca="1" si="41"/>
        <v>-0.625</v>
      </c>
      <c r="U404" s="61">
        <f t="shared" ca="1" si="40"/>
        <v>1</v>
      </c>
      <c r="V404" s="11" t="s">
        <v>564</v>
      </c>
      <c r="W404" s="11" t="s">
        <v>24</v>
      </c>
      <c r="X404" s="3"/>
    </row>
    <row r="405" spans="1:28" ht="30" hidden="1" customHeight="1">
      <c r="A405" s="4"/>
      <c r="B405" s="3">
        <v>2</v>
      </c>
      <c r="C405" s="11" t="s">
        <v>47</v>
      </c>
      <c r="D405" s="11" t="s">
        <v>64</v>
      </c>
      <c r="E405" s="4">
        <v>11</v>
      </c>
      <c r="F405" s="11" t="s">
        <v>258</v>
      </c>
      <c r="G405" s="17" t="s">
        <v>518</v>
      </c>
      <c r="H405" s="3" t="s">
        <v>506</v>
      </c>
      <c r="I405" s="5">
        <v>13905</v>
      </c>
      <c r="J405" s="1">
        <v>35016</v>
      </c>
      <c r="K405" s="60">
        <f t="shared" ca="1" si="36"/>
        <v>29</v>
      </c>
      <c r="L405" s="14">
        <v>15</v>
      </c>
      <c r="M405" s="14" t="s">
        <v>634</v>
      </c>
      <c r="N405" s="14">
        <f t="shared" si="37"/>
        <v>30</v>
      </c>
      <c r="O405" s="14">
        <f t="shared" si="38"/>
        <v>40</v>
      </c>
      <c r="P405" s="1">
        <f t="shared" si="39"/>
        <v>49616</v>
      </c>
      <c r="Q405" s="1"/>
      <c r="R405" s="3"/>
      <c r="S405" s="3"/>
      <c r="T405" s="62">
        <f t="shared" ca="1" si="41"/>
        <v>2.0999999999999996</v>
      </c>
      <c r="U405" s="61">
        <f t="shared" ca="1" si="40"/>
        <v>3</v>
      </c>
      <c r="V405" s="11" t="s">
        <v>564</v>
      </c>
      <c r="W405" s="11" t="s">
        <v>249</v>
      </c>
      <c r="X405" s="3"/>
    </row>
    <row r="406" spans="1:28" ht="30" hidden="1" customHeight="1">
      <c r="A406" s="4"/>
      <c r="B406" s="3">
        <v>2</v>
      </c>
      <c r="C406" s="11" t="s">
        <v>47</v>
      </c>
      <c r="D406" s="11" t="s">
        <v>64</v>
      </c>
      <c r="E406" s="4">
        <v>13</v>
      </c>
      <c r="F406" s="11" t="s">
        <v>258</v>
      </c>
      <c r="G406" s="17" t="s">
        <v>518</v>
      </c>
      <c r="H406" s="3" t="s">
        <v>506</v>
      </c>
      <c r="I406" s="5">
        <v>13905</v>
      </c>
      <c r="J406" s="1">
        <v>35016</v>
      </c>
      <c r="K406" s="60">
        <f t="shared" ca="1" si="36"/>
        <v>29</v>
      </c>
      <c r="L406" s="14">
        <v>15</v>
      </c>
      <c r="M406" s="14" t="s">
        <v>634</v>
      </c>
      <c r="N406" s="14">
        <f t="shared" si="37"/>
        <v>30</v>
      </c>
      <c r="O406" s="14">
        <f t="shared" si="38"/>
        <v>40</v>
      </c>
      <c r="P406" s="1">
        <f t="shared" si="39"/>
        <v>49616</v>
      </c>
      <c r="Q406" s="1"/>
      <c r="R406" s="3"/>
      <c r="S406" s="3"/>
      <c r="T406" s="62">
        <f t="shared" ca="1" si="41"/>
        <v>2.0999999999999996</v>
      </c>
      <c r="U406" s="61">
        <f t="shared" ca="1" si="40"/>
        <v>3</v>
      </c>
      <c r="V406" s="11" t="s">
        <v>564</v>
      </c>
      <c r="W406" s="11" t="s">
        <v>24</v>
      </c>
      <c r="X406" s="3"/>
    </row>
    <row r="407" spans="1:28" ht="30" hidden="1" customHeight="1">
      <c r="A407" s="4"/>
      <c r="B407" s="3">
        <v>2</v>
      </c>
      <c r="C407" s="11" t="s">
        <v>47</v>
      </c>
      <c r="D407" s="11" t="s">
        <v>64</v>
      </c>
      <c r="E407" s="4">
        <v>14</v>
      </c>
      <c r="F407" s="11" t="s">
        <v>258</v>
      </c>
      <c r="G407" s="17" t="s">
        <v>518</v>
      </c>
      <c r="H407" s="3" t="s">
        <v>506</v>
      </c>
      <c r="I407" s="5">
        <v>13905</v>
      </c>
      <c r="J407" s="1">
        <v>35016</v>
      </c>
      <c r="K407" s="60">
        <f t="shared" ca="1" si="36"/>
        <v>29</v>
      </c>
      <c r="L407" s="14">
        <v>15</v>
      </c>
      <c r="M407" s="14" t="s">
        <v>634</v>
      </c>
      <c r="N407" s="14">
        <f t="shared" si="37"/>
        <v>30</v>
      </c>
      <c r="O407" s="14">
        <f t="shared" si="38"/>
        <v>40</v>
      </c>
      <c r="P407" s="1">
        <f t="shared" si="39"/>
        <v>49616</v>
      </c>
      <c r="Q407" s="1"/>
      <c r="R407" s="3"/>
      <c r="S407" s="3"/>
      <c r="T407" s="62">
        <f t="shared" ca="1" si="41"/>
        <v>2.0999999999999996</v>
      </c>
      <c r="U407" s="61">
        <f t="shared" ca="1" si="40"/>
        <v>3</v>
      </c>
      <c r="V407" s="11" t="s">
        <v>564</v>
      </c>
      <c r="W407" s="11" t="s">
        <v>24</v>
      </c>
      <c r="X407" s="3"/>
    </row>
    <row r="408" spans="1:28" s="10" customFormat="1" ht="30" hidden="1" customHeight="1">
      <c r="A408" s="4"/>
      <c r="B408" s="3">
        <v>2</v>
      </c>
      <c r="C408" s="11" t="s">
        <v>47</v>
      </c>
      <c r="D408" s="11" t="s">
        <v>64</v>
      </c>
      <c r="E408" s="4">
        <v>15</v>
      </c>
      <c r="F408" s="11" t="s">
        <v>258</v>
      </c>
      <c r="G408" s="17" t="s">
        <v>518</v>
      </c>
      <c r="H408" s="3" t="s">
        <v>506</v>
      </c>
      <c r="I408" s="5">
        <v>13905</v>
      </c>
      <c r="J408" s="1">
        <v>35016</v>
      </c>
      <c r="K408" s="60">
        <f t="shared" ca="1" si="36"/>
        <v>29</v>
      </c>
      <c r="L408" s="14">
        <v>15</v>
      </c>
      <c r="M408" s="14" t="s">
        <v>634</v>
      </c>
      <c r="N408" s="14">
        <f t="shared" si="37"/>
        <v>30</v>
      </c>
      <c r="O408" s="14">
        <f t="shared" si="38"/>
        <v>40</v>
      </c>
      <c r="P408" s="1">
        <f t="shared" si="39"/>
        <v>49616</v>
      </c>
      <c r="Q408" s="1"/>
      <c r="R408" s="8"/>
      <c r="S408" s="9"/>
      <c r="T408" s="62">
        <f t="shared" ca="1" si="41"/>
        <v>2.0999999999999996</v>
      </c>
      <c r="U408" s="61">
        <f t="shared" ca="1" si="40"/>
        <v>3</v>
      </c>
      <c r="V408" s="11" t="s">
        <v>564</v>
      </c>
      <c r="W408" s="11" t="s">
        <v>24</v>
      </c>
      <c r="X408" s="3"/>
      <c r="Y408" s="20"/>
      <c r="AB408"/>
    </row>
    <row r="409" spans="1:28" s="10" customFormat="1" ht="30" hidden="1" customHeight="1">
      <c r="A409" s="4"/>
      <c r="B409" s="3">
        <v>2</v>
      </c>
      <c r="C409" s="11" t="s">
        <v>47</v>
      </c>
      <c r="D409" s="11" t="s">
        <v>64</v>
      </c>
      <c r="E409" s="4">
        <v>16</v>
      </c>
      <c r="F409" s="11" t="s">
        <v>259</v>
      </c>
      <c r="G409" s="17" t="s">
        <v>518</v>
      </c>
      <c r="H409" s="3" t="s">
        <v>506</v>
      </c>
      <c r="I409" s="5">
        <v>12875</v>
      </c>
      <c r="J409" s="1">
        <v>35016</v>
      </c>
      <c r="K409" s="60">
        <f t="shared" ca="1" si="36"/>
        <v>29</v>
      </c>
      <c r="L409" s="14">
        <v>15</v>
      </c>
      <c r="M409" s="14" t="s">
        <v>634</v>
      </c>
      <c r="N409" s="14">
        <f t="shared" si="37"/>
        <v>30</v>
      </c>
      <c r="O409" s="14">
        <f t="shared" si="38"/>
        <v>40</v>
      </c>
      <c r="P409" s="1">
        <f t="shared" si="39"/>
        <v>49616</v>
      </c>
      <c r="Q409" s="1"/>
      <c r="R409" s="3"/>
      <c r="S409" s="3"/>
      <c r="T409" s="62">
        <f t="shared" ca="1" si="41"/>
        <v>2.0999999999999996</v>
      </c>
      <c r="U409" s="61">
        <f t="shared" ca="1" si="40"/>
        <v>3</v>
      </c>
      <c r="V409" s="11" t="s">
        <v>564</v>
      </c>
      <c r="W409" s="11" t="s">
        <v>24</v>
      </c>
      <c r="X409" s="3"/>
      <c r="Y409" s="20"/>
      <c r="AB409"/>
    </row>
    <row r="410" spans="1:28" s="10" customFormat="1" ht="30" hidden="1" customHeight="1">
      <c r="A410" s="4"/>
      <c r="B410" s="3">
        <v>2</v>
      </c>
      <c r="C410" s="11" t="s">
        <v>47</v>
      </c>
      <c r="D410" s="11" t="s">
        <v>64</v>
      </c>
      <c r="E410" s="4">
        <v>17</v>
      </c>
      <c r="F410" s="11" t="s">
        <v>259</v>
      </c>
      <c r="G410" s="17" t="s">
        <v>518</v>
      </c>
      <c r="H410" s="3" t="s">
        <v>506</v>
      </c>
      <c r="I410" s="5">
        <v>12875</v>
      </c>
      <c r="J410" s="1">
        <v>35016</v>
      </c>
      <c r="K410" s="60">
        <f t="shared" ca="1" si="36"/>
        <v>29</v>
      </c>
      <c r="L410" s="14">
        <v>15</v>
      </c>
      <c r="M410" s="14" t="s">
        <v>634</v>
      </c>
      <c r="N410" s="14">
        <f t="shared" si="37"/>
        <v>30</v>
      </c>
      <c r="O410" s="14">
        <f t="shared" si="38"/>
        <v>40</v>
      </c>
      <c r="P410" s="1">
        <f t="shared" si="39"/>
        <v>49616</v>
      </c>
      <c r="Q410" s="1"/>
      <c r="R410" s="3"/>
      <c r="S410" s="3"/>
      <c r="T410" s="62">
        <f t="shared" ca="1" si="41"/>
        <v>2.0999999999999996</v>
      </c>
      <c r="U410" s="61">
        <f t="shared" ca="1" si="40"/>
        <v>3</v>
      </c>
      <c r="V410" s="11" t="s">
        <v>564</v>
      </c>
      <c r="W410" s="11" t="s">
        <v>24</v>
      </c>
      <c r="X410" s="3"/>
      <c r="Y410" s="20"/>
      <c r="AB410"/>
    </row>
    <row r="411" spans="1:28" s="10" customFormat="1" ht="30" hidden="1" customHeight="1">
      <c r="A411" s="4"/>
      <c r="B411" s="3">
        <v>2</v>
      </c>
      <c r="C411" s="11" t="s">
        <v>47</v>
      </c>
      <c r="D411" s="11" t="s">
        <v>64</v>
      </c>
      <c r="E411" s="4">
        <v>18</v>
      </c>
      <c r="F411" s="11" t="s">
        <v>259</v>
      </c>
      <c r="G411" s="17" t="s">
        <v>518</v>
      </c>
      <c r="H411" s="3" t="s">
        <v>506</v>
      </c>
      <c r="I411" s="5">
        <v>12875</v>
      </c>
      <c r="J411" s="1">
        <v>35016</v>
      </c>
      <c r="K411" s="60">
        <f t="shared" ca="1" si="36"/>
        <v>29</v>
      </c>
      <c r="L411" s="14">
        <v>15</v>
      </c>
      <c r="M411" s="14" t="s">
        <v>634</v>
      </c>
      <c r="N411" s="14">
        <f t="shared" si="37"/>
        <v>30</v>
      </c>
      <c r="O411" s="14">
        <f t="shared" si="38"/>
        <v>40</v>
      </c>
      <c r="P411" s="1">
        <f t="shared" si="39"/>
        <v>49616</v>
      </c>
      <c r="Q411" s="1"/>
      <c r="R411" s="3"/>
      <c r="S411" s="3"/>
      <c r="T411" s="62">
        <f t="shared" ca="1" si="41"/>
        <v>2.0999999999999996</v>
      </c>
      <c r="U411" s="61">
        <f t="shared" ca="1" si="40"/>
        <v>3</v>
      </c>
      <c r="V411" s="11" t="s">
        <v>564</v>
      </c>
      <c r="W411" s="11" t="s">
        <v>24</v>
      </c>
      <c r="X411" s="3"/>
      <c r="Y411" s="20"/>
      <c r="AB411"/>
    </row>
    <row r="412" spans="1:28" s="10" customFormat="1" ht="30" hidden="1" customHeight="1">
      <c r="A412" s="4"/>
      <c r="B412" s="3">
        <v>2</v>
      </c>
      <c r="C412" s="11" t="s">
        <v>47</v>
      </c>
      <c r="D412" s="11" t="s">
        <v>64</v>
      </c>
      <c r="E412" s="4">
        <v>19</v>
      </c>
      <c r="F412" s="11" t="s">
        <v>259</v>
      </c>
      <c r="G412" s="17" t="s">
        <v>518</v>
      </c>
      <c r="H412" s="3" t="s">
        <v>506</v>
      </c>
      <c r="I412" s="5">
        <v>13390</v>
      </c>
      <c r="J412" s="1">
        <v>35152</v>
      </c>
      <c r="K412" s="60">
        <f t="shared" ca="1" si="36"/>
        <v>29</v>
      </c>
      <c r="L412" s="14">
        <v>15</v>
      </c>
      <c r="M412" s="14" t="s">
        <v>634</v>
      </c>
      <c r="N412" s="14">
        <f t="shared" si="37"/>
        <v>30</v>
      </c>
      <c r="O412" s="14">
        <f t="shared" si="38"/>
        <v>40</v>
      </c>
      <c r="P412" s="1">
        <f t="shared" si="39"/>
        <v>49752</v>
      </c>
      <c r="Q412" s="1"/>
      <c r="R412" s="3"/>
      <c r="S412" s="3"/>
      <c r="T412" s="62">
        <f t="shared" ca="1" si="41"/>
        <v>2.0999999999999996</v>
      </c>
      <c r="U412" s="61">
        <f t="shared" ca="1" si="40"/>
        <v>3</v>
      </c>
      <c r="V412" s="11" t="s">
        <v>564</v>
      </c>
      <c r="W412" s="11" t="s">
        <v>24</v>
      </c>
      <c r="X412" s="3"/>
      <c r="Y412" s="20"/>
      <c r="AB412"/>
    </row>
    <row r="413" spans="1:28" ht="30" hidden="1" customHeight="1">
      <c r="A413" s="4"/>
      <c r="B413" s="3">
        <v>2</v>
      </c>
      <c r="C413" s="11" t="s">
        <v>47</v>
      </c>
      <c r="D413" s="11" t="s">
        <v>64</v>
      </c>
      <c r="E413" s="4">
        <v>12</v>
      </c>
      <c r="F413" s="11" t="s">
        <v>258</v>
      </c>
      <c r="G413" s="17" t="s">
        <v>518</v>
      </c>
      <c r="H413" s="3" t="s">
        <v>506</v>
      </c>
      <c r="I413" s="5">
        <v>13905</v>
      </c>
      <c r="J413" s="1">
        <v>35016</v>
      </c>
      <c r="K413" s="60">
        <f t="shared" ca="1" si="36"/>
        <v>29</v>
      </c>
      <c r="L413" s="14">
        <v>15</v>
      </c>
      <c r="M413" s="14" t="s">
        <v>634</v>
      </c>
      <c r="N413" s="14">
        <f t="shared" si="37"/>
        <v>30</v>
      </c>
      <c r="O413" s="14">
        <f t="shared" si="38"/>
        <v>40</v>
      </c>
      <c r="P413" s="1">
        <f t="shared" si="39"/>
        <v>49616</v>
      </c>
      <c r="Q413" s="1"/>
      <c r="R413" s="3"/>
      <c r="S413" s="3"/>
      <c r="T413" s="62">
        <f t="shared" ca="1" si="41"/>
        <v>2.0999999999999996</v>
      </c>
      <c r="U413" s="61">
        <f t="shared" ca="1" si="40"/>
        <v>3</v>
      </c>
      <c r="V413" s="11" t="s">
        <v>564</v>
      </c>
      <c r="W413" s="11" t="s">
        <v>242</v>
      </c>
      <c r="X413" s="3"/>
    </row>
    <row r="414" spans="1:28" ht="30" hidden="1" customHeight="1">
      <c r="A414" s="4"/>
      <c r="B414" s="3">
        <v>3</v>
      </c>
      <c r="C414" s="11" t="s">
        <v>68</v>
      </c>
      <c r="D414" s="11" t="s">
        <v>260</v>
      </c>
      <c r="E414" s="4">
        <v>14</v>
      </c>
      <c r="F414" s="11" t="s">
        <v>261</v>
      </c>
      <c r="G414" s="17" t="s">
        <v>518</v>
      </c>
      <c r="H414" s="3" t="s">
        <v>506</v>
      </c>
      <c r="I414" s="5">
        <v>325500</v>
      </c>
      <c r="J414" s="1">
        <v>41285</v>
      </c>
      <c r="K414" s="60">
        <f t="shared" ca="1" si="36"/>
        <v>12</v>
      </c>
      <c r="L414" s="14">
        <v>15</v>
      </c>
      <c r="M414" s="14" t="s">
        <v>634</v>
      </c>
      <c r="N414" s="14">
        <f t="shared" si="37"/>
        <v>30</v>
      </c>
      <c r="O414" s="14">
        <f t="shared" si="38"/>
        <v>40</v>
      </c>
      <c r="P414" s="1">
        <f t="shared" si="39"/>
        <v>55885</v>
      </c>
      <c r="Q414" s="1"/>
      <c r="R414" s="3"/>
      <c r="S414" s="3"/>
      <c r="T414" s="62">
        <f t="shared" ca="1" si="41"/>
        <v>3.8</v>
      </c>
      <c r="U414" s="61">
        <f t="shared" ca="1" si="40"/>
        <v>4</v>
      </c>
      <c r="V414" s="11" t="s">
        <v>564</v>
      </c>
      <c r="W414" s="11" t="s">
        <v>262</v>
      </c>
      <c r="X414" s="3"/>
    </row>
    <row r="415" spans="1:28" s="10" customFormat="1" ht="30" hidden="1" customHeight="1">
      <c r="A415" s="4"/>
      <c r="B415" s="3">
        <v>3</v>
      </c>
      <c r="C415" s="11" t="s">
        <v>68</v>
      </c>
      <c r="D415" s="11" t="s">
        <v>260</v>
      </c>
      <c r="E415" s="4">
        <v>15</v>
      </c>
      <c r="F415" s="11" t="s">
        <v>261</v>
      </c>
      <c r="G415" s="17" t="s">
        <v>518</v>
      </c>
      <c r="H415" s="3" t="s">
        <v>506</v>
      </c>
      <c r="I415" s="5">
        <v>325500</v>
      </c>
      <c r="J415" s="1">
        <v>41285</v>
      </c>
      <c r="K415" s="60">
        <f t="shared" ca="1" si="36"/>
        <v>12</v>
      </c>
      <c r="L415" s="14">
        <v>15</v>
      </c>
      <c r="M415" s="14" t="s">
        <v>634</v>
      </c>
      <c r="N415" s="14">
        <f t="shared" si="37"/>
        <v>30</v>
      </c>
      <c r="O415" s="14">
        <f t="shared" si="38"/>
        <v>40</v>
      </c>
      <c r="P415" s="1">
        <f t="shared" si="39"/>
        <v>55885</v>
      </c>
      <c r="Q415" s="1"/>
      <c r="R415" s="3"/>
      <c r="S415" s="3"/>
      <c r="T415" s="62">
        <f t="shared" ca="1" si="41"/>
        <v>3.8</v>
      </c>
      <c r="U415" s="61">
        <f t="shared" ca="1" si="40"/>
        <v>4</v>
      </c>
      <c r="V415" s="11" t="s">
        <v>564</v>
      </c>
      <c r="W415" s="16" t="s">
        <v>262</v>
      </c>
      <c r="X415" s="3"/>
      <c r="Y415" s="20"/>
      <c r="AB415"/>
    </row>
    <row r="416" spans="1:28" s="10" customFormat="1" ht="30" hidden="1" customHeight="1">
      <c r="A416" s="4"/>
      <c r="B416" s="3">
        <v>3</v>
      </c>
      <c r="C416" s="11" t="s">
        <v>68</v>
      </c>
      <c r="D416" s="11" t="s">
        <v>260</v>
      </c>
      <c r="E416" s="4">
        <v>12</v>
      </c>
      <c r="F416" s="11" t="s">
        <v>263</v>
      </c>
      <c r="G416" s="17" t="s">
        <v>518</v>
      </c>
      <c r="H416" s="3" t="s">
        <v>506</v>
      </c>
      <c r="I416" s="5">
        <v>249375</v>
      </c>
      <c r="J416" s="1">
        <v>40693</v>
      </c>
      <c r="K416" s="60">
        <f t="shared" ca="1" si="36"/>
        <v>14</v>
      </c>
      <c r="L416" s="14">
        <v>15</v>
      </c>
      <c r="M416" s="14" t="s">
        <v>634</v>
      </c>
      <c r="N416" s="14">
        <f t="shared" si="37"/>
        <v>30</v>
      </c>
      <c r="O416" s="14">
        <f t="shared" si="38"/>
        <v>40</v>
      </c>
      <c r="P416" s="1">
        <f t="shared" si="39"/>
        <v>55293</v>
      </c>
      <c r="Q416" s="1"/>
      <c r="R416" s="3"/>
      <c r="S416" s="3" t="s">
        <v>264</v>
      </c>
      <c r="T416" s="62">
        <f t="shared" ca="1" si="41"/>
        <v>3.5999999999999996</v>
      </c>
      <c r="U416" s="61">
        <f t="shared" ca="1" si="40"/>
        <v>4</v>
      </c>
      <c r="V416" s="11" t="s">
        <v>564</v>
      </c>
      <c r="W416" s="11" t="s">
        <v>265</v>
      </c>
      <c r="X416" s="3"/>
      <c r="Y416" s="20"/>
      <c r="AB416"/>
    </row>
    <row r="417" spans="1:28" s="10" customFormat="1" ht="30" hidden="1" customHeight="1">
      <c r="A417" s="4"/>
      <c r="B417" s="3">
        <v>3</v>
      </c>
      <c r="C417" s="11" t="s">
        <v>68</v>
      </c>
      <c r="D417" s="11" t="s">
        <v>260</v>
      </c>
      <c r="E417" s="4">
        <v>13</v>
      </c>
      <c r="F417" s="11" t="s">
        <v>263</v>
      </c>
      <c r="G417" s="17" t="s">
        <v>518</v>
      </c>
      <c r="H417" s="3" t="s">
        <v>506</v>
      </c>
      <c r="I417" s="5">
        <v>249375</v>
      </c>
      <c r="J417" s="1">
        <v>40693</v>
      </c>
      <c r="K417" s="60">
        <f t="shared" ca="1" si="36"/>
        <v>14</v>
      </c>
      <c r="L417" s="14">
        <v>15</v>
      </c>
      <c r="M417" s="14" t="s">
        <v>634</v>
      </c>
      <c r="N417" s="14">
        <f t="shared" si="37"/>
        <v>30</v>
      </c>
      <c r="O417" s="14">
        <f t="shared" si="38"/>
        <v>40</v>
      </c>
      <c r="P417" s="1">
        <f t="shared" si="39"/>
        <v>55293</v>
      </c>
      <c r="Q417" s="1"/>
      <c r="R417" s="3"/>
      <c r="S417" s="9" t="s">
        <v>108</v>
      </c>
      <c r="T417" s="62">
        <f t="shared" ca="1" si="41"/>
        <v>3.5999999999999996</v>
      </c>
      <c r="U417" s="61">
        <f t="shared" ca="1" si="40"/>
        <v>4</v>
      </c>
      <c r="V417" s="11" t="s">
        <v>564</v>
      </c>
      <c r="W417" s="11" t="s">
        <v>265</v>
      </c>
      <c r="X417" s="3"/>
      <c r="Y417" s="20"/>
      <c r="AB417"/>
    </row>
    <row r="418" spans="1:28" ht="30" hidden="1" customHeight="1">
      <c r="A418" s="4"/>
      <c r="B418" s="3">
        <v>3</v>
      </c>
      <c r="C418" s="11" t="s">
        <v>68</v>
      </c>
      <c r="D418" s="11" t="s">
        <v>266</v>
      </c>
      <c r="E418" s="4">
        <v>8</v>
      </c>
      <c r="F418" s="11" t="s">
        <v>267</v>
      </c>
      <c r="G418" s="17" t="s">
        <v>518</v>
      </c>
      <c r="H418" s="3" t="s">
        <v>506</v>
      </c>
      <c r="I418" s="5">
        <v>80340</v>
      </c>
      <c r="J418" s="1">
        <v>35016</v>
      </c>
      <c r="K418" s="60">
        <f t="shared" ca="1" si="36"/>
        <v>29</v>
      </c>
      <c r="L418" s="14">
        <v>8</v>
      </c>
      <c r="M418" s="14" t="s">
        <v>634</v>
      </c>
      <c r="N418" s="14">
        <f t="shared" si="37"/>
        <v>16</v>
      </c>
      <c r="O418" s="14">
        <f t="shared" si="38"/>
        <v>21</v>
      </c>
      <c r="P418" s="1">
        <f t="shared" si="39"/>
        <v>42681</v>
      </c>
      <c r="Q418" s="1"/>
      <c r="R418" s="3"/>
      <c r="S418" s="3"/>
      <c r="T418" s="62">
        <f t="shared" ca="1" si="41"/>
        <v>-0.4375</v>
      </c>
      <c r="U418" s="61">
        <f t="shared" ca="1" si="40"/>
        <v>1</v>
      </c>
      <c r="V418" s="11" t="s">
        <v>564</v>
      </c>
      <c r="W418" s="11" t="s">
        <v>268</v>
      </c>
      <c r="X418" s="3"/>
    </row>
    <row r="419" spans="1:28" ht="30" customHeight="1">
      <c r="A419" s="4"/>
      <c r="B419" s="3">
        <v>3</v>
      </c>
      <c r="C419" s="11" t="s">
        <v>68</v>
      </c>
      <c r="D419" s="11" t="s">
        <v>266</v>
      </c>
      <c r="E419" s="4">
        <v>9</v>
      </c>
      <c r="F419" s="11" t="s">
        <v>267</v>
      </c>
      <c r="G419" s="17" t="s">
        <v>518</v>
      </c>
      <c r="H419" s="3" t="s">
        <v>506</v>
      </c>
      <c r="I419" s="5">
        <v>152440</v>
      </c>
      <c r="J419" s="1">
        <v>35016</v>
      </c>
      <c r="K419" s="60">
        <f t="shared" ca="1" si="36"/>
        <v>29</v>
      </c>
      <c r="L419" s="14">
        <v>8</v>
      </c>
      <c r="M419" s="14" t="s">
        <v>634</v>
      </c>
      <c r="N419" s="14">
        <f t="shared" si="37"/>
        <v>16</v>
      </c>
      <c r="O419" s="14">
        <f t="shared" si="38"/>
        <v>21</v>
      </c>
      <c r="P419" s="1">
        <f t="shared" si="39"/>
        <v>42681</v>
      </c>
      <c r="Q419" s="1"/>
      <c r="R419" s="3"/>
      <c r="S419" s="3"/>
      <c r="T419" s="62">
        <f t="shared" ca="1" si="41"/>
        <v>-0.4375</v>
      </c>
      <c r="U419" s="61">
        <f t="shared" ca="1" si="40"/>
        <v>1</v>
      </c>
      <c r="V419" s="11" t="s">
        <v>564</v>
      </c>
      <c r="W419" s="16" t="s">
        <v>269</v>
      </c>
      <c r="X419" s="3"/>
    </row>
    <row r="420" spans="1:28" ht="30" hidden="1" customHeight="1">
      <c r="A420" s="4"/>
      <c r="B420" s="3">
        <v>3</v>
      </c>
      <c r="C420" s="11" t="s">
        <v>68</v>
      </c>
      <c r="D420" s="11" t="s">
        <v>71</v>
      </c>
      <c r="E420" s="4">
        <v>125</v>
      </c>
      <c r="F420" s="11" t="s">
        <v>270</v>
      </c>
      <c r="G420" s="17" t="s">
        <v>518</v>
      </c>
      <c r="H420" s="3" t="s">
        <v>506</v>
      </c>
      <c r="I420" s="5">
        <v>77456</v>
      </c>
      <c r="J420" s="1">
        <v>35016</v>
      </c>
      <c r="K420" s="60">
        <f t="shared" ca="1" si="36"/>
        <v>29</v>
      </c>
      <c r="L420" s="14">
        <v>8</v>
      </c>
      <c r="M420" s="14" t="s">
        <v>634</v>
      </c>
      <c r="N420" s="14">
        <f t="shared" si="37"/>
        <v>16</v>
      </c>
      <c r="O420" s="14">
        <f t="shared" si="38"/>
        <v>21</v>
      </c>
      <c r="P420" s="1">
        <f t="shared" si="39"/>
        <v>42681</v>
      </c>
      <c r="Q420" s="1"/>
      <c r="R420" s="3"/>
      <c r="S420" s="3"/>
      <c r="T420" s="62">
        <f t="shared" ca="1" si="41"/>
        <v>-0.4375</v>
      </c>
      <c r="U420" s="61">
        <f t="shared" ca="1" si="40"/>
        <v>1</v>
      </c>
      <c r="V420" s="11" t="s">
        <v>564</v>
      </c>
      <c r="W420" s="16" t="s">
        <v>24</v>
      </c>
      <c r="X420" s="3"/>
    </row>
    <row r="421" spans="1:28" ht="30" hidden="1" customHeight="1">
      <c r="A421" s="4"/>
      <c r="B421" s="3">
        <v>3</v>
      </c>
      <c r="C421" s="11" t="s">
        <v>68</v>
      </c>
      <c r="D421" s="11" t="s">
        <v>80</v>
      </c>
      <c r="E421" s="4">
        <v>3</v>
      </c>
      <c r="F421" s="11" t="s">
        <v>271</v>
      </c>
      <c r="G421" s="17" t="s">
        <v>518</v>
      </c>
      <c r="H421" s="3" t="s">
        <v>506</v>
      </c>
      <c r="I421" s="5">
        <v>66950</v>
      </c>
      <c r="J421" s="1">
        <v>35016</v>
      </c>
      <c r="K421" s="60">
        <f t="shared" ca="1" si="36"/>
        <v>29</v>
      </c>
      <c r="L421" s="14">
        <v>6</v>
      </c>
      <c r="M421" s="14" t="s">
        <v>637</v>
      </c>
      <c r="N421" s="14">
        <f t="shared" si="37"/>
        <v>12.600000000000001</v>
      </c>
      <c r="O421" s="14">
        <f t="shared" si="38"/>
        <v>17</v>
      </c>
      <c r="P421" s="1">
        <f t="shared" si="39"/>
        <v>41221</v>
      </c>
      <c r="Q421" s="1"/>
      <c r="R421" s="3"/>
      <c r="S421" s="3"/>
      <c r="T421" s="62">
        <f t="shared" ca="1" si="41"/>
        <v>-1.9047619047619042</v>
      </c>
      <c r="U421" s="61">
        <f t="shared" ca="1" si="40"/>
        <v>1</v>
      </c>
      <c r="V421" s="11" t="s">
        <v>564</v>
      </c>
      <c r="W421" s="11" t="s">
        <v>268</v>
      </c>
      <c r="X421" s="3"/>
    </row>
    <row r="422" spans="1:28" ht="30" hidden="1" customHeight="1">
      <c r="A422" s="4"/>
      <c r="B422" s="3">
        <v>3</v>
      </c>
      <c r="C422" s="11" t="s">
        <v>68</v>
      </c>
      <c r="D422" s="11" t="s">
        <v>80</v>
      </c>
      <c r="E422" s="3" t="s">
        <v>504</v>
      </c>
      <c r="F422" s="11" t="s">
        <v>574</v>
      </c>
      <c r="G422" s="17" t="s">
        <v>519</v>
      </c>
      <c r="H422" s="3" t="s">
        <v>509</v>
      </c>
      <c r="I422" s="37" t="s">
        <v>571</v>
      </c>
      <c r="J422" s="1">
        <v>35013</v>
      </c>
      <c r="K422" s="60">
        <f t="shared" ca="1" si="36"/>
        <v>29</v>
      </c>
      <c r="L422" s="14">
        <v>6</v>
      </c>
      <c r="M422" s="14" t="s">
        <v>637</v>
      </c>
      <c r="N422" s="14">
        <f t="shared" si="37"/>
        <v>12.600000000000001</v>
      </c>
      <c r="O422" s="14">
        <f t="shared" si="38"/>
        <v>17</v>
      </c>
      <c r="P422" s="1">
        <f t="shared" si="39"/>
        <v>39612</v>
      </c>
      <c r="Q422" s="1"/>
      <c r="R422" s="3"/>
      <c r="S422" s="3"/>
      <c r="T422" s="62">
        <f t="shared" ca="1" si="41"/>
        <v>-1.9047619047619042</v>
      </c>
      <c r="U422" s="61">
        <f t="shared" ca="1" si="40"/>
        <v>1</v>
      </c>
      <c r="V422" s="11" t="s">
        <v>564</v>
      </c>
      <c r="W422" s="11" t="s">
        <v>24</v>
      </c>
      <c r="X422" s="3"/>
    </row>
    <row r="423" spans="1:28" ht="30" hidden="1" customHeight="1">
      <c r="A423" s="4"/>
      <c r="B423" s="3">
        <v>3</v>
      </c>
      <c r="C423" s="11" t="s">
        <v>68</v>
      </c>
      <c r="D423" s="11" t="s">
        <v>80</v>
      </c>
      <c r="E423" s="3" t="s">
        <v>504</v>
      </c>
      <c r="F423" s="11" t="s">
        <v>575</v>
      </c>
      <c r="G423" s="17" t="s">
        <v>519</v>
      </c>
      <c r="H423" s="3" t="s">
        <v>509</v>
      </c>
      <c r="I423" s="19">
        <v>81000</v>
      </c>
      <c r="J423" s="1">
        <v>42142</v>
      </c>
      <c r="K423" s="60">
        <f t="shared" ca="1" si="36"/>
        <v>10</v>
      </c>
      <c r="L423" s="14">
        <v>6</v>
      </c>
      <c r="M423" s="14" t="s">
        <v>637</v>
      </c>
      <c r="N423" s="14">
        <f t="shared" si="37"/>
        <v>12.600000000000001</v>
      </c>
      <c r="O423" s="14">
        <f t="shared" si="38"/>
        <v>17</v>
      </c>
      <c r="P423" s="1">
        <f t="shared" si="39"/>
        <v>46741</v>
      </c>
      <c r="Q423" s="1"/>
      <c r="R423" s="3"/>
      <c r="S423" s="3"/>
      <c r="T423" s="62">
        <f t="shared" ca="1" si="41"/>
        <v>2.6190476190476191</v>
      </c>
      <c r="U423" s="61">
        <f t="shared" ca="1" si="40"/>
        <v>3</v>
      </c>
      <c r="V423" s="11" t="s">
        <v>564</v>
      </c>
      <c r="W423" s="11" t="s">
        <v>24</v>
      </c>
      <c r="X423" s="3"/>
    </row>
    <row r="424" spans="1:28" ht="30" hidden="1" customHeight="1">
      <c r="A424" s="4"/>
      <c r="B424" s="3">
        <v>7</v>
      </c>
      <c r="C424" s="11" t="s">
        <v>87</v>
      </c>
      <c r="D424" s="11" t="s">
        <v>88</v>
      </c>
      <c r="E424" s="4">
        <v>60</v>
      </c>
      <c r="F424" s="11" t="s">
        <v>89</v>
      </c>
      <c r="G424" s="17" t="s">
        <v>518</v>
      </c>
      <c r="H424" s="3" t="s">
        <v>506</v>
      </c>
      <c r="I424" s="5">
        <v>115290</v>
      </c>
      <c r="J424" s="1">
        <v>41227</v>
      </c>
      <c r="K424" s="60">
        <f t="shared" ca="1" si="36"/>
        <v>12</v>
      </c>
      <c r="L424" s="14">
        <v>4</v>
      </c>
      <c r="M424" s="14" t="s">
        <v>637</v>
      </c>
      <c r="N424" s="14">
        <f t="shared" si="37"/>
        <v>8.4</v>
      </c>
      <c r="O424" s="14">
        <f t="shared" si="38"/>
        <v>11</v>
      </c>
      <c r="P424" s="1">
        <f t="shared" si="39"/>
        <v>45242</v>
      </c>
      <c r="Q424" s="1"/>
      <c r="R424" s="3"/>
      <c r="S424" s="3"/>
      <c r="T424" s="62">
        <f t="shared" ca="1" si="41"/>
        <v>0.71428571428571441</v>
      </c>
      <c r="U424" s="61">
        <f t="shared" ca="1" si="40"/>
        <v>1</v>
      </c>
      <c r="V424" s="11" t="s">
        <v>564</v>
      </c>
      <c r="W424" s="11" t="s">
        <v>272</v>
      </c>
      <c r="X424" s="3"/>
    </row>
    <row r="425" spans="1:28" ht="30" hidden="1" customHeight="1">
      <c r="A425" s="4"/>
      <c r="B425" s="3">
        <v>11</v>
      </c>
      <c r="C425" s="11" t="s">
        <v>90</v>
      </c>
      <c r="D425" s="11" t="s">
        <v>597</v>
      </c>
      <c r="E425" s="4" t="s">
        <v>595</v>
      </c>
      <c r="F425" s="11" t="s">
        <v>598</v>
      </c>
      <c r="G425" s="17" t="s">
        <v>519</v>
      </c>
      <c r="H425" s="3" t="s">
        <v>507</v>
      </c>
      <c r="I425" s="5">
        <v>1188000</v>
      </c>
      <c r="J425" s="1">
        <v>42286</v>
      </c>
      <c r="K425" s="60">
        <f t="shared" ca="1" si="36"/>
        <v>9</v>
      </c>
      <c r="L425" s="14">
        <v>5</v>
      </c>
      <c r="M425" s="14" t="s">
        <v>635</v>
      </c>
      <c r="N425" s="14">
        <f t="shared" si="37"/>
        <v>16</v>
      </c>
      <c r="O425" s="14">
        <f t="shared" si="38"/>
        <v>21</v>
      </c>
      <c r="P425" s="1">
        <f t="shared" si="39"/>
        <v>48126</v>
      </c>
      <c r="Q425" s="1"/>
      <c r="R425" s="3"/>
      <c r="S425" s="3"/>
      <c r="T425" s="62">
        <f t="shared" ca="1" si="41"/>
        <v>3.3125</v>
      </c>
      <c r="U425" s="61">
        <f t="shared" ca="1" si="40"/>
        <v>4</v>
      </c>
      <c r="V425" s="11" t="s">
        <v>564</v>
      </c>
      <c r="W425" s="11" t="s">
        <v>24</v>
      </c>
      <c r="X425" s="3"/>
    </row>
    <row r="426" spans="1:28" ht="30" hidden="1" customHeight="1">
      <c r="A426" s="3" t="s">
        <v>15</v>
      </c>
      <c r="B426" s="3">
        <v>11</v>
      </c>
      <c r="C426" s="11" t="s">
        <v>90</v>
      </c>
      <c r="D426" s="11" t="s">
        <v>273</v>
      </c>
      <c r="E426" s="4">
        <v>141</v>
      </c>
      <c r="F426" s="11" t="s">
        <v>274</v>
      </c>
      <c r="G426" s="17" t="s">
        <v>519</v>
      </c>
      <c r="H426" s="3" t="s">
        <v>507</v>
      </c>
      <c r="I426" s="5">
        <v>648000</v>
      </c>
      <c r="J426" s="1">
        <v>42286</v>
      </c>
      <c r="K426" s="60">
        <f t="shared" ca="1" si="36"/>
        <v>9</v>
      </c>
      <c r="L426" s="14">
        <v>5</v>
      </c>
      <c r="M426" s="14" t="s">
        <v>635</v>
      </c>
      <c r="N426" s="14">
        <f t="shared" si="37"/>
        <v>16</v>
      </c>
      <c r="O426" s="14">
        <f t="shared" si="38"/>
        <v>21</v>
      </c>
      <c r="P426" s="1">
        <f t="shared" si="39"/>
        <v>48126</v>
      </c>
      <c r="Q426" s="7"/>
      <c r="R426" s="3"/>
      <c r="S426" s="3"/>
      <c r="T426" s="62">
        <f t="shared" ca="1" si="41"/>
        <v>3.3125</v>
      </c>
      <c r="U426" s="61">
        <f t="shared" ca="1" si="40"/>
        <v>4</v>
      </c>
      <c r="V426" s="11" t="s">
        <v>564</v>
      </c>
      <c r="W426" s="11" t="s">
        <v>24</v>
      </c>
      <c r="X426" s="3"/>
    </row>
    <row r="427" spans="1:28" ht="30" customHeight="1">
      <c r="A427" s="3" t="s">
        <v>15</v>
      </c>
      <c r="B427" s="3">
        <v>11</v>
      </c>
      <c r="C427" s="11" t="s">
        <v>90</v>
      </c>
      <c r="D427" s="11" t="s">
        <v>277</v>
      </c>
      <c r="E427" s="4">
        <v>30</v>
      </c>
      <c r="F427" s="11" t="s">
        <v>278</v>
      </c>
      <c r="G427" s="17" t="s">
        <v>518</v>
      </c>
      <c r="H427" s="3" t="s">
        <v>506</v>
      </c>
      <c r="I427" s="5">
        <v>91670</v>
      </c>
      <c r="J427" s="1">
        <v>35013</v>
      </c>
      <c r="K427" s="60">
        <f t="shared" ca="1" si="36"/>
        <v>29</v>
      </c>
      <c r="L427" s="14">
        <v>5</v>
      </c>
      <c r="M427" s="14" t="s">
        <v>635</v>
      </c>
      <c r="N427" s="14">
        <f t="shared" si="37"/>
        <v>16</v>
      </c>
      <c r="O427" s="14">
        <f t="shared" si="38"/>
        <v>21</v>
      </c>
      <c r="P427" s="1">
        <f t="shared" si="39"/>
        <v>42678</v>
      </c>
      <c r="Q427" s="7"/>
      <c r="R427" s="3"/>
      <c r="S427" s="3"/>
      <c r="T427" s="62">
        <f t="shared" ca="1" si="41"/>
        <v>-0.4375</v>
      </c>
      <c r="U427" s="61">
        <f t="shared" ca="1" si="40"/>
        <v>1</v>
      </c>
      <c r="V427" s="11" t="s">
        <v>564</v>
      </c>
      <c r="W427" s="11" t="s">
        <v>24</v>
      </c>
      <c r="X427" s="3"/>
    </row>
    <row r="428" spans="1:28" ht="30" customHeight="1">
      <c r="A428" s="3" t="s">
        <v>15</v>
      </c>
      <c r="B428" s="3">
        <v>11</v>
      </c>
      <c r="C428" s="11" t="s">
        <v>90</v>
      </c>
      <c r="D428" s="11" t="s">
        <v>277</v>
      </c>
      <c r="E428" s="4">
        <v>31</v>
      </c>
      <c r="F428" s="11" t="s">
        <v>279</v>
      </c>
      <c r="G428" s="17" t="s">
        <v>518</v>
      </c>
      <c r="H428" s="3" t="s">
        <v>506</v>
      </c>
      <c r="I428" s="5">
        <v>249260</v>
      </c>
      <c r="J428" s="1">
        <v>35013</v>
      </c>
      <c r="K428" s="60">
        <f t="shared" ca="1" si="36"/>
        <v>29</v>
      </c>
      <c r="L428" s="14">
        <v>5</v>
      </c>
      <c r="M428" s="14" t="s">
        <v>635</v>
      </c>
      <c r="N428" s="14">
        <f t="shared" si="37"/>
        <v>16</v>
      </c>
      <c r="O428" s="14">
        <f t="shared" si="38"/>
        <v>21</v>
      </c>
      <c r="P428" s="1">
        <f t="shared" si="39"/>
        <v>42678</v>
      </c>
      <c r="Q428" s="7"/>
      <c r="R428" s="8"/>
      <c r="S428" s="9" t="s">
        <v>108</v>
      </c>
      <c r="T428" s="62">
        <f t="shared" ca="1" si="41"/>
        <v>-0.4375</v>
      </c>
      <c r="U428" s="61">
        <f t="shared" ca="1" si="40"/>
        <v>1</v>
      </c>
      <c r="V428" s="11" t="s">
        <v>564</v>
      </c>
      <c r="W428" s="11" t="s">
        <v>24</v>
      </c>
      <c r="X428" s="3"/>
    </row>
    <row r="429" spans="1:28" ht="30" hidden="1" customHeight="1">
      <c r="A429" s="3" t="s">
        <v>15</v>
      </c>
      <c r="B429" s="3">
        <v>11</v>
      </c>
      <c r="C429" s="11" t="s">
        <v>90</v>
      </c>
      <c r="D429" s="11" t="s">
        <v>280</v>
      </c>
      <c r="E429" s="4">
        <v>34</v>
      </c>
      <c r="F429" s="11" t="s">
        <v>281</v>
      </c>
      <c r="G429" s="17" t="s">
        <v>519</v>
      </c>
      <c r="H429" s="3" t="s">
        <v>507</v>
      </c>
      <c r="I429" s="5">
        <v>157590</v>
      </c>
      <c r="J429" s="1">
        <v>35013</v>
      </c>
      <c r="K429" s="60">
        <f t="shared" ca="1" si="36"/>
        <v>29</v>
      </c>
      <c r="L429" s="14">
        <v>5</v>
      </c>
      <c r="M429" s="14" t="s">
        <v>635</v>
      </c>
      <c r="N429" s="14">
        <f t="shared" si="37"/>
        <v>16</v>
      </c>
      <c r="O429" s="14">
        <f t="shared" si="38"/>
        <v>21</v>
      </c>
      <c r="P429" s="1">
        <f t="shared" si="39"/>
        <v>40853</v>
      </c>
      <c r="Q429" s="7"/>
      <c r="R429" s="8"/>
      <c r="S429" s="9" t="s">
        <v>108</v>
      </c>
      <c r="T429" s="62">
        <f t="shared" ca="1" si="41"/>
        <v>-0.4375</v>
      </c>
      <c r="U429" s="61">
        <f t="shared" ca="1" si="40"/>
        <v>1</v>
      </c>
      <c r="V429" s="11" t="s">
        <v>564</v>
      </c>
      <c r="W429" s="11" t="s">
        <v>24</v>
      </c>
      <c r="X429" s="3"/>
    </row>
    <row r="430" spans="1:28" ht="30" customHeight="1">
      <c r="A430" s="3" t="s">
        <v>15</v>
      </c>
      <c r="B430" s="3">
        <v>11</v>
      </c>
      <c r="C430" s="11" t="s">
        <v>90</v>
      </c>
      <c r="D430" s="11" t="s">
        <v>282</v>
      </c>
      <c r="E430" s="4">
        <v>49</v>
      </c>
      <c r="F430" s="11" t="s">
        <v>283</v>
      </c>
      <c r="G430" s="17" t="s">
        <v>518</v>
      </c>
      <c r="H430" s="3" t="s">
        <v>506</v>
      </c>
      <c r="I430" s="5">
        <v>365650</v>
      </c>
      <c r="J430" s="1">
        <v>35018</v>
      </c>
      <c r="K430" s="60">
        <f t="shared" ca="1" si="36"/>
        <v>29</v>
      </c>
      <c r="L430" s="14">
        <v>5</v>
      </c>
      <c r="M430" s="14" t="s">
        <v>635</v>
      </c>
      <c r="N430" s="14">
        <f t="shared" si="37"/>
        <v>16</v>
      </c>
      <c r="O430" s="14">
        <f t="shared" si="38"/>
        <v>21</v>
      </c>
      <c r="P430" s="1">
        <f t="shared" si="39"/>
        <v>42683</v>
      </c>
      <c r="Q430" s="7"/>
      <c r="R430" s="3"/>
      <c r="S430" s="8" t="s">
        <v>108</v>
      </c>
      <c r="T430" s="62">
        <f t="shared" ca="1" si="41"/>
        <v>-0.4375</v>
      </c>
      <c r="U430" s="61">
        <f t="shared" ca="1" si="40"/>
        <v>1</v>
      </c>
      <c r="V430" s="11" t="s">
        <v>564</v>
      </c>
      <c r="W430" s="11" t="s">
        <v>24</v>
      </c>
      <c r="X430" s="3"/>
    </row>
    <row r="431" spans="1:28" ht="30" hidden="1" customHeight="1">
      <c r="A431" s="3" t="s">
        <v>15</v>
      </c>
      <c r="B431" s="3">
        <v>11</v>
      </c>
      <c r="C431" s="11" t="s">
        <v>90</v>
      </c>
      <c r="D431" s="11" t="s">
        <v>282</v>
      </c>
      <c r="E431" s="4">
        <v>163</v>
      </c>
      <c r="F431" s="11" t="s">
        <v>284</v>
      </c>
      <c r="G431" s="17" t="s">
        <v>519</v>
      </c>
      <c r="H431" s="3" t="s">
        <v>507</v>
      </c>
      <c r="I431" s="5">
        <v>513540</v>
      </c>
      <c r="J431" s="1">
        <v>42710</v>
      </c>
      <c r="K431" s="60">
        <f t="shared" ca="1" si="36"/>
        <v>8</v>
      </c>
      <c r="L431" s="14">
        <v>5</v>
      </c>
      <c r="M431" s="14" t="s">
        <v>635</v>
      </c>
      <c r="N431" s="14">
        <f t="shared" si="37"/>
        <v>16</v>
      </c>
      <c r="O431" s="14">
        <f t="shared" si="38"/>
        <v>21</v>
      </c>
      <c r="P431" s="1">
        <f t="shared" si="39"/>
        <v>48550</v>
      </c>
      <c r="Q431" s="7"/>
      <c r="R431" s="3"/>
      <c r="S431" s="3"/>
      <c r="T431" s="62">
        <f t="shared" ca="1" si="41"/>
        <v>3.5</v>
      </c>
      <c r="U431" s="61">
        <f t="shared" ca="1" si="40"/>
        <v>4</v>
      </c>
      <c r="V431" s="11" t="s">
        <v>564</v>
      </c>
      <c r="W431" s="11" t="s">
        <v>24</v>
      </c>
      <c r="X431" s="3"/>
    </row>
    <row r="432" spans="1:28" ht="30" hidden="1" customHeight="1">
      <c r="A432" s="3"/>
      <c r="B432" s="3">
        <v>11</v>
      </c>
      <c r="C432" s="11" t="s">
        <v>90</v>
      </c>
      <c r="D432" s="11" t="s">
        <v>581</v>
      </c>
      <c r="E432" s="3" t="s">
        <v>571</v>
      </c>
      <c r="F432" s="11" t="s">
        <v>582</v>
      </c>
      <c r="G432" s="17" t="s">
        <v>519</v>
      </c>
      <c r="H432" s="3" t="s">
        <v>507</v>
      </c>
      <c r="I432" s="19">
        <v>1169126</v>
      </c>
      <c r="J432" s="1">
        <v>35018</v>
      </c>
      <c r="K432" s="60">
        <f t="shared" ca="1" si="36"/>
        <v>29</v>
      </c>
      <c r="L432" s="14">
        <v>5</v>
      </c>
      <c r="M432" s="14" t="s">
        <v>635</v>
      </c>
      <c r="N432" s="14">
        <f t="shared" si="37"/>
        <v>16</v>
      </c>
      <c r="O432" s="14">
        <f t="shared" si="38"/>
        <v>21</v>
      </c>
      <c r="P432" s="1">
        <f t="shared" si="39"/>
        <v>40858</v>
      </c>
      <c r="Q432" s="7"/>
      <c r="R432" s="3"/>
      <c r="S432" s="3"/>
      <c r="T432" s="62">
        <f t="shared" ca="1" si="41"/>
        <v>-0.4375</v>
      </c>
      <c r="U432" s="61">
        <f t="shared" ca="1" si="40"/>
        <v>1</v>
      </c>
      <c r="V432" s="11" t="s">
        <v>564</v>
      </c>
      <c r="W432" s="11" t="s">
        <v>24</v>
      </c>
      <c r="X432" s="3" t="s">
        <v>508</v>
      </c>
    </row>
    <row r="433" spans="1:31" ht="30" hidden="1" customHeight="1">
      <c r="A433" s="3" t="s">
        <v>15</v>
      </c>
      <c r="B433" s="3">
        <v>11</v>
      </c>
      <c r="C433" s="11" t="s">
        <v>90</v>
      </c>
      <c r="D433" s="11" t="s">
        <v>285</v>
      </c>
      <c r="E433" s="4">
        <v>50</v>
      </c>
      <c r="F433" s="11" t="s">
        <v>105</v>
      </c>
      <c r="G433" s="17" t="s">
        <v>519</v>
      </c>
      <c r="H433" s="3" t="s">
        <v>509</v>
      </c>
      <c r="I433" s="5">
        <v>381100</v>
      </c>
      <c r="J433" s="1">
        <v>35013</v>
      </c>
      <c r="K433" s="60">
        <f t="shared" ca="1" si="36"/>
        <v>29</v>
      </c>
      <c r="L433" s="14">
        <v>5</v>
      </c>
      <c r="M433" s="14" t="s">
        <v>635</v>
      </c>
      <c r="N433" s="14">
        <f t="shared" si="37"/>
        <v>16</v>
      </c>
      <c r="O433" s="14">
        <f t="shared" si="38"/>
        <v>21</v>
      </c>
      <c r="P433" s="1">
        <f t="shared" si="39"/>
        <v>40853</v>
      </c>
      <c r="Q433" s="7"/>
      <c r="R433" s="3"/>
      <c r="S433" s="3"/>
      <c r="T433" s="62">
        <f t="shared" ca="1" si="41"/>
        <v>-0.4375</v>
      </c>
      <c r="U433" s="61">
        <f t="shared" ca="1" si="40"/>
        <v>1</v>
      </c>
      <c r="V433" s="11" t="s">
        <v>564</v>
      </c>
      <c r="W433" s="11" t="s">
        <v>24</v>
      </c>
      <c r="X433" s="3"/>
    </row>
    <row r="434" spans="1:31" ht="30" customHeight="1">
      <c r="A434" s="4"/>
      <c r="B434" s="3">
        <v>11</v>
      </c>
      <c r="C434" s="11" t="s">
        <v>119</v>
      </c>
      <c r="D434" s="11" t="s">
        <v>286</v>
      </c>
      <c r="E434" s="4">
        <v>1</v>
      </c>
      <c r="F434" s="11" t="s">
        <v>287</v>
      </c>
      <c r="G434" s="17" t="s">
        <v>518</v>
      </c>
      <c r="H434" s="3" t="s">
        <v>506</v>
      </c>
      <c r="I434" s="5">
        <v>65920</v>
      </c>
      <c r="J434" s="1">
        <v>35137</v>
      </c>
      <c r="K434" s="60">
        <f t="shared" ca="1" si="36"/>
        <v>29</v>
      </c>
      <c r="L434" s="14">
        <v>5</v>
      </c>
      <c r="M434" s="14" t="s">
        <v>635</v>
      </c>
      <c r="N434" s="14">
        <f t="shared" si="37"/>
        <v>16</v>
      </c>
      <c r="O434" s="14">
        <f t="shared" si="38"/>
        <v>21</v>
      </c>
      <c r="P434" s="1">
        <f t="shared" si="39"/>
        <v>42802</v>
      </c>
      <c r="Q434" s="1"/>
      <c r="R434" s="3"/>
      <c r="S434" s="3"/>
      <c r="T434" s="62">
        <f t="shared" ca="1" si="41"/>
        <v>-0.4375</v>
      </c>
      <c r="U434" s="61">
        <f t="shared" ca="1" si="40"/>
        <v>1</v>
      </c>
      <c r="V434" s="11" t="s">
        <v>564</v>
      </c>
      <c r="W434" s="11" t="s">
        <v>244</v>
      </c>
      <c r="X434" s="3"/>
    </row>
    <row r="435" spans="1:31" ht="30" customHeight="1">
      <c r="A435" s="3" t="s">
        <v>15</v>
      </c>
      <c r="B435" s="3">
        <v>11</v>
      </c>
      <c r="C435" s="11" t="s">
        <v>90</v>
      </c>
      <c r="D435" s="11" t="s">
        <v>288</v>
      </c>
      <c r="E435" s="4">
        <v>111</v>
      </c>
      <c r="F435" s="11" t="s">
        <v>289</v>
      </c>
      <c r="G435" s="17" t="s">
        <v>518</v>
      </c>
      <c r="H435" s="3" t="s">
        <v>506</v>
      </c>
      <c r="I435" s="5">
        <v>525000</v>
      </c>
      <c r="J435" s="1">
        <v>36860</v>
      </c>
      <c r="K435" s="60">
        <f t="shared" ca="1" si="36"/>
        <v>24</v>
      </c>
      <c r="L435" s="14">
        <v>5</v>
      </c>
      <c r="M435" s="14" t="s">
        <v>635</v>
      </c>
      <c r="N435" s="14">
        <f t="shared" si="37"/>
        <v>16</v>
      </c>
      <c r="O435" s="14">
        <f t="shared" si="38"/>
        <v>21</v>
      </c>
      <c r="P435" s="1">
        <f t="shared" si="39"/>
        <v>44525</v>
      </c>
      <c r="Q435" s="7"/>
      <c r="R435" s="3"/>
      <c r="S435" s="3" t="s">
        <v>264</v>
      </c>
      <c r="T435" s="62">
        <f t="shared" ca="1" si="41"/>
        <v>0.5</v>
      </c>
      <c r="U435" s="61">
        <f t="shared" ca="1" si="40"/>
        <v>1</v>
      </c>
      <c r="V435" s="11" t="s">
        <v>564</v>
      </c>
      <c r="W435" s="11" t="s">
        <v>24</v>
      </c>
      <c r="X435" s="3"/>
    </row>
    <row r="436" spans="1:31" ht="30" customHeight="1">
      <c r="A436" s="3" t="s">
        <v>15</v>
      </c>
      <c r="B436" s="3">
        <v>11</v>
      </c>
      <c r="C436" s="11" t="s">
        <v>90</v>
      </c>
      <c r="D436" s="11" t="s">
        <v>288</v>
      </c>
      <c r="E436" s="4">
        <v>114</v>
      </c>
      <c r="F436" s="11" t="s">
        <v>289</v>
      </c>
      <c r="G436" s="17" t="s">
        <v>518</v>
      </c>
      <c r="H436" s="3" t="s">
        <v>506</v>
      </c>
      <c r="I436" s="5">
        <v>480060</v>
      </c>
      <c r="J436" s="1">
        <v>37287</v>
      </c>
      <c r="K436" s="60">
        <f t="shared" ca="1" si="36"/>
        <v>23</v>
      </c>
      <c r="L436" s="14">
        <v>5</v>
      </c>
      <c r="M436" s="14" t="s">
        <v>635</v>
      </c>
      <c r="N436" s="14">
        <f t="shared" si="37"/>
        <v>16</v>
      </c>
      <c r="O436" s="14">
        <f t="shared" si="38"/>
        <v>21</v>
      </c>
      <c r="P436" s="1">
        <f t="shared" si="39"/>
        <v>44952</v>
      </c>
      <c r="Q436" s="7"/>
      <c r="R436" s="3"/>
      <c r="S436" s="3" t="s">
        <v>264</v>
      </c>
      <c r="T436" s="62">
        <f t="shared" ca="1" si="41"/>
        <v>0.6875</v>
      </c>
      <c r="U436" s="61">
        <f t="shared" ca="1" si="40"/>
        <v>1</v>
      </c>
      <c r="V436" s="11" t="s">
        <v>564</v>
      </c>
      <c r="W436" s="11" t="s">
        <v>24</v>
      </c>
      <c r="X436" s="3"/>
    </row>
    <row r="437" spans="1:31" ht="30" hidden="1" customHeight="1">
      <c r="A437" s="3" t="s">
        <v>15</v>
      </c>
      <c r="B437" s="3">
        <v>11</v>
      </c>
      <c r="C437" s="11" t="s">
        <v>90</v>
      </c>
      <c r="D437" s="11" t="s">
        <v>92</v>
      </c>
      <c r="E437" s="4">
        <v>38</v>
      </c>
      <c r="F437" s="11" t="s">
        <v>290</v>
      </c>
      <c r="G437" s="17" t="s">
        <v>519</v>
      </c>
      <c r="H437" s="3" t="s">
        <v>507</v>
      </c>
      <c r="I437" s="5">
        <v>316440</v>
      </c>
      <c r="J437" s="1">
        <v>35013</v>
      </c>
      <c r="K437" s="60">
        <f t="shared" ca="1" si="36"/>
        <v>29</v>
      </c>
      <c r="L437" s="14">
        <v>5</v>
      </c>
      <c r="M437" s="14" t="s">
        <v>635</v>
      </c>
      <c r="N437" s="14">
        <f t="shared" si="37"/>
        <v>16</v>
      </c>
      <c r="O437" s="14">
        <f t="shared" si="38"/>
        <v>21</v>
      </c>
      <c r="P437" s="1">
        <f t="shared" si="39"/>
        <v>40853</v>
      </c>
      <c r="Q437" s="7"/>
      <c r="R437" s="8"/>
      <c r="S437" s="9" t="s">
        <v>108</v>
      </c>
      <c r="T437" s="62">
        <f t="shared" ca="1" si="41"/>
        <v>-0.4375</v>
      </c>
      <c r="U437" s="61">
        <f t="shared" ca="1" si="40"/>
        <v>1</v>
      </c>
      <c r="V437" s="11" t="s">
        <v>564</v>
      </c>
      <c r="W437" s="11" t="s">
        <v>24</v>
      </c>
      <c r="X437" s="3" t="s">
        <v>515</v>
      </c>
    </row>
    <row r="438" spans="1:31" ht="30" hidden="1" customHeight="1">
      <c r="A438" s="3" t="s">
        <v>15</v>
      </c>
      <c r="B438" s="3">
        <v>11</v>
      </c>
      <c r="C438" s="11" t="s">
        <v>90</v>
      </c>
      <c r="D438" s="11" t="s">
        <v>92</v>
      </c>
      <c r="E438" s="4">
        <v>165</v>
      </c>
      <c r="F438" s="11" t="s">
        <v>93</v>
      </c>
      <c r="G438" s="17" t="s">
        <v>519</v>
      </c>
      <c r="H438" s="3" t="s">
        <v>507</v>
      </c>
      <c r="I438" s="5">
        <v>126144</v>
      </c>
      <c r="J438" s="1">
        <v>42717</v>
      </c>
      <c r="K438" s="60">
        <f t="shared" ca="1" si="36"/>
        <v>8</v>
      </c>
      <c r="L438" s="14">
        <v>5</v>
      </c>
      <c r="M438" s="14" t="s">
        <v>635</v>
      </c>
      <c r="N438" s="14">
        <f t="shared" si="37"/>
        <v>16</v>
      </c>
      <c r="O438" s="14">
        <f t="shared" si="38"/>
        <v>21</v>
      </c>
      <c r="P438" s="1">
        <f t="shared" si="39"/>
        <v>48557</v>
      </c>
      <c r="Q438" s="7"/>
      <c r="R438" s="3"/>
      <c r="S438" s="3"/>
      <c r="T438" s="62">
        <f t="shared" ca="1" si="41"/>
        <v>3.5</v>
      </c>
      <c r="U438" s="61">
        <f t="shared" ca="1" si="40"/>
        <v>4</v>
      </c>
      <c r="V438" s="11" t="s">
        <v>564</v>
      </c>
      <c r="W438" s="11" t="s">
        <v>24</v>
      </c>
      <c r="X438" s="3"/>
    </row>
    <row r="439" spans="1:31" ht="30" customHeight="1">
      <c r="A439" s="3" t="s">
        <v>15</v>
      </c>
      <c r="B439" s="3">
        <v>11</v>
      </c>
      <c r="C439" s="11" t="s">
        <v>90</v>
      </c>
      <c r="D439" s="11" t="s">
        <v>94</v>
      </c>
      <c r="E439" s="4">
        <v>44</v>
      </c>
      <c r="F439" s="11" t="s">
        <v>291</v>
      </c>
      <c r="G439" s="17" t="s">
        <v>518</v>
      </c>
      <c r="H439" s="3" t="s">
        <v>506</v>
      </c>
      <c r="I439" s="5">
        <v>221450</v>
      </c>
      <c r="J439" s="1">
        <v>35013</v>
      </c>
      <c r="K439" s="60">
        <f t="shared" ca="1" si="36"/>
        <v>29</v>
      </c>
      <c r="L439" s="14">
        <v>5</v>
      </c>
      <c r="M439" s="14" t="s">
        <v>635</v>
      </c>
      <c r="N439" s="14">
        <f t="shared" si="37"/>
        <v>16</v>
      </c>
      <c r="O439" s="14">
        <f t="shared" si="38"/>
        <v>21</v>
      </c>
      <c r="P439" s="1">
        <f t="shared" si="39"/>
        <v>42678</v>
      </c>
      <c r="Q439" s="7"/>
      <c r="R439" s="3"/>
      <c r="S439" s="8" t="s">
        <v>108</v>
      </c>
      <c r="T439" s="62">
        <f t="shared" ca="1" si="41"/>
        <v>-0.4375</v>
      </c>
      <c r="U439" s="61">
        <f t="shared" ca="1" si="40"/>
        <v>1</v>
      </c>
      <c r="V439" s="11" t="s">
        <v>564</v>
      </c>
      <c r="W439" s="11" t="s">
        <v>24</v>
      </c>
      <c r="X439" s="3"/>
    </row>
    <row r="440" spans="1:31" ht="30" hidden="1" customHeight="1">
      <c r="A440" s="3" t="s">
        <v>15</v>
      </c>
      <c r="B440" s="3">
        <v>11</v>
      </c>
      <c r="C440" s="11" t="s">
        <v>90</v>
      </c>
      <c r="D440" s="11" t="s">
        <v>94</v>
      </c>
      <c r="E440" s="4">
        <v>160</v>
      </c>
      <c r="F440" s="11" t="s">
        <v>292</v>
      </c>
      <c r="G440" s="17" t="s">
        <v>518</v>
      </c>
      <c r="H440" s="3" t="s">
        <v>506</v>
      </c>
      <c r="I440" s="5">
        <v>300240</v>
      </c>
      <c r="J440" s="1">
        <v>42695</v>
      </c>
      <c r="K440" s="60">
        <f t="shared" ca="1" si="36"/>
        <v>8</v>
      </c>
      <c r="L440" s="14">
        <v>5</v>
      </c>
      <c r="M440" s="14" t="s">
        <v>635</v>
      </c>
      <c r="N440" s="14">
        <f t="shared" si="37"/>
        <v>16</v>
      </c>
      <c r="O440" s="14">
        <f t="shared" si="38"/>
        <v>21</v>
      </c>
      <c r="P440" s="1">
        <f t="shared" si="39"/>
        <v>50360</v>
      </c>
      <c r="Q440" s="7"/>
      <c r="R440" s="3"/>
      <c r="S440" s="9"/>
      <c r="T440" s="62">
        <f t="shared" ca="1" si="41"/>
        <v>3.5</v>
      </c>
      <c r="U440" s="61">
        <f t="shared" ca="1" si="40"/>
        <v>4</v>
      </c>
      <c r="V440" s="11" t="s">
        <v>564</v>
      </c>
      <c r="W440" s="11" t="s">
        <v>24</v>
      </c>
      <c r="X440" s="3"/>
    </row>
    <row r="441" spans="1:31" ht="30" hidden="1" customHeight="1">
      <c r="A441" s="3" t="s">
        <v>15</v>
      </c>
      <c r="B441" s="3">
        <v>11</v>
      </c>
      <c r="C441" s="11" t="s">
        <v>90</v>
      </c>
      <c r="D441" s="11" t="s">
        <v>293</v>
      </c>
      <c r="E441" s="4">
        <v>48</v>
      </c>
      <c r="F441" s="11" t="s">
        <v>294</v>
      </c>
      <c r="G441" s="17" t="s">
        <v>519</v>
      </c>
      <c r="H441" s="3" t="s">
        <v>507</v>
      </c>
      <c r="I441" s="5">
        <v>211150</v>
      </c>
      <c r="J441" s="1">
        <v>35013</v>
      </c>
      <c r="K441" s="60">
        <f t="shared" ca="1" si="36"/>
        <v>29</v>
      </c>
      <c r="L441" s="14">
        <v>5</v>
      </c>
      <c r="M441" s="14" t="s">
        <v>635</v>
      </c>
      <c r="N441" s="14">
        <f t="shared" si="37"/>
        <v>16</v>
      </c>
      <c r="O441" s="14">
        <f t="shared" si="38"/>
        <v>21</v>
      </c>
      <c r="P441" s="1">
        <f t="shared" si="39"/>
        <v>40853</v>
      </c>
      <c r="Q441" s="7"/>
      <c r="R441" s="3"/>
      <c r="S441" s="9"/>
      <c r="T441" s="62">
        <f t="shared" ca="1" si="41"/>
        <v>-0.4375</v>
      </c>
      <c r="U441" s="61">
        <f t="shared" ca="1" si="40"/>
        <v>1</v>
      </c>
      <c r="V441" s="11" t="s">
        <v>564</v>
      </c>
      <c r="W441" s="11" t="s">
        <v>24</v>
      </c>
      <c r="X441" s="3"/>
    </row>
    <row r="442" spans="1:31" ht="30" customHeight="1">
      <c r="A442" s="3" t="s">
        <v>15</v>
      </c>
      <c r="B442" s="3">
        <v>11</v>
      </c>
      <c r="C442" s="11" t="s">
        <v>90</v>
      </c>
      <c r="D442" s="11" t="s">
        <v>102</v>
      </c>
      <c r="E442" s="4">
        <v>39</v>
      </c>
      <c r="F442" s="11" t="s">
        <v>103</v>
      </c>
      <c r="G442" s="17" t="s">
        <v>518</v>
      </c>
      <c r="H442" s="3" t="s">
        <v>506</v>
      </c>
      <c r="I442" s="5">
        <v>397580</v>
      </c>
      <c r="J442" s="1">
        <v>35013</v>
      </c>
      <c r="K442" s="60">
        <f t="shared" ca="1" si="36"/>
        <v>29</v>
      </c>
      <c r="L442" s="14">
        <v>5</v>
      </c>
      <c r="M442" s="14" t="s">
        <v>635</v>
      </c>
      <c r="N442" s="14">
        <f t="shared" si="37"/>
        <v>16</v>
      </c>
      <c r="O442" s="14">
        <f t="shared" si="38"/>
        <v>21</v>
      </c>
      <c r="P442" s="1">
        <f t="shared" si="39"/>
        <v>42678</v>
      </c>
      <c r="Q442" s="7"/>
      <c r="R442" s="3"/>
      <c r="S442" s="9" t="s">
        <v>108</v>
      </c>
      <c r="T442" s="62">
        <f t="shared" ca="1" si="41"/>
        <v>-0.4375</v>
      </c>
      <c r="U442" s="61">
        <f t="shared" ca="1" si="40"/>
        <v>1</v>
      </c>
      <c r="V442" s="11" t="s">
        <v>564</v>
      </c>
      <c r="W442" s="11" t="s">
        <v>24</v>
      </c>
      <c r="X442" s="3"/>
      <c r="AD442" s="10"/>
      <c r="AE442" s="10"/>
    </row>
    <row r="443" spans="1:31" ht="30" hidden="1" customHeight="1">
      <c r="A443" s="3" t="s">
        <v>15</v>
      </c>
      <c r="B443" s="3">
        <v>11</v>
      </c>
      <c r="C443" s="11" t="s">
        <v>90</v>
      </c>
      <c r="D443" s="11" t="s">
        <v>102</v>
      </c>
      <c r="E443" s="4">
        <v>164</v>
      </c>
      <c r="F443" s="11" t="s">
        <v>295</v>
      </c>
      <c r="G443" s="17" t="s">
        <v>519</v>
      </c>
      <c r="H443" s="3" t="s">
        <v>507</v>
      </c>
      <c r="I443" s="5">
        <v>566136</v>
      </c>
      <c r="J443" s="1">
        <v>42712</v>
      </c>
      <c r="K443" s="60">
        <f t="shared" ca="1" si="36"/>
        <v>8</v>
      </c>
      <c r="L443" s="14">
        <v>5</v>
      </c>
      <c r="M443" s="14" t="s">
        <v>635</v>
      </c>
      <c r="N443" s="14">
        <f t="shared" si="37"/>
        <v>16</v>
      </c>
      <c r="O443" s="14">
        <f t="shared" si="38"/>
        <v>21</v>
      </c>
      <c r="P443" s="1">
        <f t="shared" si="39"/>
        <v>48552</v>
      </c>
      <c r="Q443" s="7"/>
      <c r="R443" s="3"/>
      <c r="S443" s="3"/>
      <c r="T443" s="62">
        <f t="shared" ca="1" si="41"/>
        <v>3.5</v>
      </c>
      <c r="U443" s="61">
        <f t="shared" ca="1" si="40"/>
        <v>4</v>
      </c>
      <c r="V443" s="11" t="s">
        <v>564</v>
      </c>
      <c r="W443" s="11" t="s">
        <v>24</v>
      </c>
      <c r="X443" s="3"/>
    </row>
    <row r="444" spans="1:31" ht="30" hidden="1" customHeight="1">
      <c r="A444" s="3" t="s">
        <v>15</v>
      </c>
      <c r="B444" s="3">
        <v>11</v>
      </c>
      <c r="C444" s="11" t="s">
        <v>90</v>
      </c>
      <c r="D444" s="11" t="s">
        <v>296</v>
      </c>
      <c r="E444" s="4">
        <v>134</v>
      </c>
      <c r="F444" s="11" t="s">
        <v>297</v>
      </c>
      <c r="G444" s="17" t="s">
        <v>519</v>
      </c>
      <c r="H444" s="3" t="s">
        <v>509</v>
      </c>
      <c r="I444" s="5">
        <v>762480</v>
      </c>
      <c r="J444" s="1">
        <v>41900</v>
      </c>
      <c r="K444" s="60">
        <f t="shared" ca="1" si="36"/>
        <v>10</v>
      </c>
      <c r="L444" s="14">
        <v>5</v>
      </c>
      <c r="M444" s="14" t="s">
        <v>635</v>
      </c>
      <c r="N444" s="14">
        <f t="shared" si="37"/>
        <v>16</v>
      </c>
      <c r="O444" s="14">
        <f t="shared" si="38"/>
        <v>21</v>
      </c>
      <c r="P444" s="1">
        <f t="shared" si="39"/>
        <v>47740</v>
      </c>
      <c r="Q444" s="7"/>
      <c r="R444" s="3"/>
      <c r="S444" s="3"/>
      <c r="T444" s="62">
        <f t="shared" ca="1" si="41"/>
        <v>3.125</v>
      </c>
      <c r="U444" s="61">
        <f t="shared" ca="1" si="40"/>
        <v>4</v>
      </c>
      <c r="V444" s="11" t="s">
        <v>564</v>
      </c>
      <c r="W444" s="11" t="s">
        <v>24</v>
      </c>
      <c r="X444" s="3"/>
    </row>
    <row r="445" spans="1:31" ht="30" hidden="1" customHeight="1">
      <c r="A445" s="3" t="s">
        <v>15</v>
      </c>
      <c r="B445" s="3">
        <v>11</v>
      </c>
      <c r="C445" s="11" t="s">
        <v>90</v>
      </c>
      <c r="D445" s="11" t="s">
        <v>111</v>
      </c>
      <c r="E445" s="4">
        <v>54</v>
      </c>
      <c r="F445" s="11" t="s">
        <v>298</v>
      </c>
      <c r="G445" s="17" t="s">
        <v>519</v>
      </c>
      <c r="H445" s="3" t="s">
        <v>509</v>
      </c>
      <c r="I445" s="5">
        <v>798250</v>
      </c>
      <c r="J445" s="1">
        <v>35018</v>
      </c>
      <c r="K445" s="60">
        <f t="shared" ca="1" si="36"/>
        <v>29</v>
      </c>
      <c r="L445" s="14">
        <v>5</v>
      </c>
      <c r="M445" s="14" t="s">
        <v>635</v>
      </c>
      <c r="N445" s="14">
        <f t="shared" si="37"/>
        <v>16</v>
      </c>
      <c r="O445" s="14">
        <f t="shared" si="38"/>
        <v>21</v>
      </c>
      <c r="P445" s="1">
        <f t="shared" si="39"/>
        <v>40858</v>
      </c>
      <c r="Q445" s="7"/>
      <c r="R445" s="3"/>
      <c r="S445" s="3"/>
      <c r="T445" s="62">
        <f t="shared" ca="1" si="41"/>
        <v>-0.4375</v>
      </c>
      <c r="U445" s="61">
        <f t="shared" ca="1" si="40"/>
        <v>1</v>
      </c>
      <c r="V445" s="11" t="s">
        <v>564</v>
      </c>
      <c r="W445" s="11" t="s">
        <v>24</v>
      </c>
      <c r="X445" s="3"/>
    </row>
    <row r="446" spans="1:31" ht="30" hidden="1" customHeight="1">
      <c r="A446" s="3"/>
      <c r="B446" s="3">
        <v>11</v>
      </c>
      <c r="C446" s="11" t="s">
        <v>90</v>
      </c>
      <c r="D446" s="11" t="s">
        <v>583</v>
      </c>
      <c r="E446" s="3" t="s">
        <v>571</v>
      </c>
      <c r="F446" s="11" t="s">
        <v>584</v>
      </c>
      <c r="G446" s="17" t="s">
        <v>519</v>
      </c>
      <c r="H446" s="3" t="s">
        <v>507</v>
      </c>
      <c r="I446" s="5">
        <v>405000</v>
      </c>
      <c r="J446" s="1">
        <v>34987</v>
      </c>
      <c r="K446" s="60">
        <f t="shared" ca="1" si="36"/>
        <v>29</v>
      </c>
      <c r="L446" s="14">
        <v>5</v>
      </c>
      <c r="M446" s="14" t="s">
        <v>635</v>
      </c>
      <c r="N446" s="14">
        <f t="shared" si="37"/>
        <v>16</v>
      </c>
      <c r="O446" s="14">
        <f t="shared" si="38"/>
        <v>21</v>
      </c>
      <c r="P446" s="1">
        <f t="shared" si="39"/>
        <v>40827</v>
      </c>
      <c r="Q446" s="7"/>
      <c r="R446" s="3"/>
      <c r="S446" s="3"/>
      <c r="T446" s="62">
        <f t="shared" ca="1" si="41"/>
        <v>-0.4375</v>
      </c>
      <c r="U446" s="61">
        <f t="shared" ca="1" si="40"/>
        <v>1</v>
      </c>
      <c r="V446" s="11" t="s">
        <v>564</v>
      </c>
      <c r="W446" s="11" t="s">
        <v>24</v>
      </c>
      <c r="X446" s="3" t="s">
        <v>511</v>
      </c>
    </row>
    <row r="447" spans="1:31" ht="30" hidden="1" customHeight="1">
      <c r="A447" s="4"/>
      <c r="B447" s="3">
        <v>11</v>
      </c>
      <c r="C447" s="11" t="s">
        <v>119</v>
      </c>
      <c r="D447" s="11" t="s">
        <v>120</v>
      </c>
      <c r="E447" s="4">
        <v>38</v>
      </c>
      <c r="F447" s="11" t="s">
        <v>299</v>
      </c>
      <c r="G447" s="17" t="s">
        <v>519</v>
      </c>
      <c r="H447" s="3" t="s">
        <v>509</v>
      </c>
      <c r="I447" s="5">
        <v>58195</v>
      </c>
      <c r="J447" s="1">
        <v>35024</v>
      </c>
      <c r="K447" s="60">
        <f t="shared" ca="1" si="36"/>
        <v>29</v>
      </c>
      <c r="L447" s="14">
        <v>5</v>
      </c>
      <c r="M447" s="14" t="s">
        <v>635</v>
      </c>
      <c r="N447" s="14">
        <f t="shared" si="37"/>
        <v>16</v>
      </c>
      <c r="O447" s="14">
        <f t="shared" si="38"/>
        <v>21</v>
      </c>
      <c r="P447" s="1">
        <f t="shared" si="39"/>
        <v>40864</v>
      </c>
      <c r="Q447" s="1"/>
      <c r="R447" s="3"/>
      <c r="S447" s="3"/>
      <c r="T447" s="62">
        <f t="shared" ca="1" si="41"/>
        <v>-0.4375</v>
      </c>
      <c r="U447" s="61">
        <f t="shared" ca="1" si="40"/>
        <v>1</v>
      </c>
      <c r="V447" s="11" t="s">
        <v>564</v>
      </c>
      <c r="W447" s="16" t="s">
        <v>24</v>
      </c>
      <c r="X447" s="3"/>
    </row>
    <row r="448" spans="1:31" ht="30" hidden="1" customHeight="1">
      <c r="A448" s="4"/>
      <c r="B448" s="3">
        <v>11</v>
      </c>
      <c r="C448" s="11" t="s">
        <v>119</v>
      </c>
      <c r="D448" s="11" t="s">
        <v>120</v>
      </c>
      <c r="E448" s="4">
        <v>39</v>
      </c>
      <c r="F448" s="11" t="s">
        <v>300</v>
      </c>
      <c r="G448" s="17" t="s">
        <v>519</v>
      </c>
      <c r="H448" s="3" t="s">
        <v>509</v>
      </c>
      <c r="I448" s="5">
        <v>86520</v>
      </c>
      <c r="J448" s="1">
        <v>35024</v>
      </c>
      <c r="K448" s="60">
        <f t="shared" ca="1" si="36"/>
        <v>29</v>
      </c>
      <c r="L448" s="14">
        <v>5</v>
      </c>
      <c r="M448" s="14" t="s">
        <v>635</v>
      </c>
      <c r="N448" s="14">
        <f t="shared" si="37"/>
        <v>16</v>
      </c>
      <c r="O448" s="14">
        <f t="shared" si="38"/>
        <v>21</v>
      </c>
      <c r="P448" s="1">
        <f t="shared" si="39"/>
        <v>40864</v>
      </c>
      <c r="Q448" s="1"/>
      <c r="R448" s="3"/>
      <c r="S448" s="3"/>
      <c r="T448" s="62">
        <f t="shared" ca="1" si="41"/>
        <v>-0.4375</v>
      </c>
      <c r="U448" s="61">
        <f t="shared" ca="1" si="40"/>
        <v>1</v>
      </c>
      <c r="V448" s="11" t="s">
        <v>564</v>
      </c>
      <c r="W448" s="16" t="s">
        <v>24</v>
      </c>
      <c r="X448" s="3" t="s">
        <v>512</v>
      </c>
    </row>
    <row r="449" spans="1:29" ht="30" hidden="1" customHeight="1">
      <c r="A449" s="4"/>
      <c r="B449" s="3">
        <v>11</v>
      </c>
      <c r="C449" s="11" t="s">
        <v>119</v>
      </c>
      <c r="D449" s="11" t="s">
        <v>120</v>
      </c>
      <c r="E449" s="4">
        <v>40</v>
      </c>
      <c r="F449" s="11" t="s">
        <v>300</v>
      </c>
      <c r="G449" s="17" t="s">
        <v>519</v>
      </c>
      <c r="H449" s="3" t="s">
        <v>509</v>
      </c>
      <c r="I449" s="5">
        <v>86520</v>
      </c>
      <c r="J449" s="1">
        <v>35024</v>
      </c>
      <c r="K449" s="60">
        <f t="shared" ca="1" si="36"/>
        <v>29</v>
      </c>
      <c r="L449" s="14">
        <v>5</v>
      </c>
      <c r="M449" s="14" t="s">
        <v>635</v>
      </c>
      <c r="N449" s="14">
        <f t="shared" si="37"/>
        <v>16</v>
      </c>
      <c r="O449" s="14">
        <f t="shared" si="38"/>
        <v>21</v>
      </c>
      <c r="P449" s="1">
        <f t="shared" si="39"/>
        <v>40864</v>
      </c>
      <c r="Q449" s="1"/>
      <c r="R449" s="3"/>
      <c r="S449" s="3"/>
      <c r="T449" s="62">
        <f t="shared" ca="1" si="41"/>
        <v>-0.4375</v>
      </c>
      <c r="U449" s="61">
        <f t="shared" ca="1" si="40"/>
        <v>1</v>
      </c>
      <c r="V449" s="11" t="s">
        <v>564</v>
      </c>
      <c r="W449" s="16" t="s">
        <v>24</v>
      </c>
      <c r="X449" s="3" t="s">
        <v>511</v>
      </c>
    </row>
    <row r="450" spans="1:29" ht="30" hidden="1" customHeight="1">
      <c r="A450" s="4"/>
      <c r="B450" s="3">
        <v>11</v>
      </c>
      <c r="C450" s="11" t="s">
        <v>119</v>
      </c>
      <c r="D450" s="11" t="s">
        <v>120</v>
      </c>
      <c r="E450" s="4">
        <v>45</v>
      </c>
      <c r="F450" s="11" t="s">
        <v>301</v>
      </c>
      <c r="G450" s="17" t="s">
        <v>518</v>
      </c>
      <c r="H450" s="3" t="s">
        <v>506</v>
      </c>
      <c r="I450" s="5">
        <v>205200</v>
      </c>
      <c r="J450" s="1">
        <v>35024</v>
      </c>
      <c r="K450" s="60">
        <f t="shared" ca="1" si="36"/>
        <v>29</v>
      </c>
      <c r="L450" s="14">
        <v>5</v>
      </c>
      <c r="M450" s="14" t="s">
        <v>635</v>
      </c>
      <c r="N450" s="14">
        <f t="shared" si="37"/>
        <v>16</v>
      </c>
      <c r="O450" s="14">
        <f t="shared" si="38"/>
        <v>21</v>
      </c>
      <c r="P450" s="1">
        <f t="shared" si="39"/>
        <v>42689</v>
      </c>
      <c r="Q450" s="1"/>
      <c r="R450" s="3"/>
      <c r="S450" s="3"/>
      <c r="T450" s="62">
        <f t="shared" ca="1" si="41"/>
        <v>-0.4375</v>
      </c>
      <c r="U450" s="61">
        <f t="shared" ca="1" si="40"/>
        <v>1</v>
      </c>
      <c r="V450" s="11" t="s">
        <v>564</v>
      </c>
      <c r="W450" s="11" t="s">
        <v>24</v>
      </c>
      <c r="X450" s="3" t="s">
        <v>511</v>
      </c>
    </row>
    <row r="451" spans="1:29" ht="30" hidden="1" customHeight="1">
      <c r="A451" s="4"/>
      <c r="B451" s="3">
        <v>11</v>
      </c>
      <c r="C451" s="11" t="s">
        <v>119</v>
      </c>
      <c r="D451" s="11" t="s">
        <v>120</v>
      </c>
      <c r="E451" s="4">
        <v>51</v>
      </c>
      <c r="F451" s="11" t="s">
        <v>302</v>
      </c>
      <c r="G451" s="17" t="s">
        <v>519</v>
      </c>
      <c r="H451" s="3" t="s">
        <v>509</v>
      </c>
      <c r="I451" s="5">
        <v>83430</v>
      </c>
      <c r="J451" s="1">
        <v>35145</v>
      </c>
      <c r="K451" s="60">
        <f t="shared" ca="1" si="36"/>
        <v>29</v>
      </c>
      <c r="L451" s="14">
        <v>5</v>
      </c>
      <c r="M451" s="14" t="s">
        <v>635</v>
      </c>
      <c r="N451" s="14">
        <f t="shared" si="37"/>
        <v>16</v>
      </c>
      <c r="O451" s="14">
        <f t="shared" si="38"/>
        <v>21</v>
      </c>
      <c r="P451" s="1">
        <f t="shared" si="39"/>
        <v>40985</v>
      </c>
      <c r="Q451" s="1"/>
      <c r="R451" s="3"/>
      <c r="S451" s="3"/>
      <c r="T451" s="62">
        <f t="shared" ca="1" si="41"/>
        <v>-0.4375</v>
      </c>
      <c r="U451" s="61">
        <f t="shared" ca="1" si="40"/>
        <v>1</v>
      </c>
      <c r="V451" s="11" t="s">
        <v>564</v>
      </c>
      <c r="W451" s="11" t="s">
        <v>24</v>
      </c>
      <c r="X451" s="3" t="s">
        <v>513</v>
      </c>
    </row>
    <row r="452" spans="1:29" ht="30" hidden="1" customHeight="1">
      <c r="A452" s="4"/>
      <c r="B452" s="3">
        <v>11</v>
      </c>
      <c r="C452" s="11" t="s">
        <v>119</v>
      </c>
      <c r="D452" s="11" t="s">
        <v>120</v>
      </c>
      <c r="E452" s="4">
        <v>52</v>
      </c>
      <c r="F452" s="11" t="s">
        <v>303</v>
      </c>
      <c r="G452" s="17" t="s">
        <v>518</v>
      </c>
      <c r="H452" s="3" t="s">
        <v>506</v>
      </c>
      <c r="I452" s="5">
        <v>370800</v>
      </c>
      <c r="J452" s="1">
        <v>35145</v>
      </c>
      <c r="K452" s="60">
        <f t="shared" ref="K452:K515" ca="1" si="42">DATEDIF(J452,TODAY(),"y")</f>
        <v>29</v>
      </c>
      <c r="L452" s="14">
        <v>5</v>
      </c>
      <c r="M452" s="14" t="s">
        <v>635</v>
      </c>
      <c r="N452" s="14">
        <f t="shared" ref="N452:N515" si="43">L452*IF(M452="水質",3.2,(IF(M452="事務",2,IF(M452="電子",2.1,IF(M452="自動車",3.1,1.6)))))</f>
        <v>16</v>
      </c>
      <c r="O452" s="14">
        <f t="shared" ref="O452:O515" si="44">ROUND(4/3*N452,0)</f>
        <v>21</v>
      </c>
      <c r="P452" s="1">
        <f t="shared" ref="P452:P515" si="45">J452+365*IF(G452="事後",O452,N452)</f>
        <v>42810</v>
      </c>
      <c r="Q452" s="1"/>
      <c r="R452" s="3"/>
      <c r="S452" s="3"/>
      <c r="T452" s="62">
        <f t="shared" ca="1" si="41"/>
        <v>-0.4375</v>
      </c>
      <c r="U452" s="61">
        <f t="shared" ref="U452:U515" ca="1" si="46">IF(T452&gt;1,ROUNDUP(T452,0),1)</f>
        <v>1</v>
      </c>
      <c r="V452" s="11" t="s">
        <v>564</v>
      </c>
      <c r="W452" s="11" t="s">
        <v>24</v>
      </c>
      <c r="X452" s="3"/>
    </row>
    <row r="453" spans="1:29" ht="30" hidden="1" customHeight="1">
      <c r="A453" s="4"/>
      <c r="B453" s="3">
        <v>11</v>
      </c>
      <c r="C453" s="11" t="s">
        <v>119</v>
      </c>
      <c r="D453" s="11" t="s">
        <v>120</v>
      </c>
      <c r="E453" s="4">
        <v>53</v>
      </c>
      <c r="F453" s="11" t="s">
        <v>304</v>
      </c>
      <c r="G453" s="17" t="s">
        <v>518</v>
      </c>
      <c r="H453" s="3" t="s">
        <v>506</v>
      </c>
      <c r="I453" s="5">
        <v>55620</v>
      </c>
      <c r="J453" s="1">
        <v>35149</v>
      </c>
      <c r="K453" s="60">
        <f t="shared" ca="1" si="42"/>
        <v>29</v>
      </c>
      <c r="L453" s="14">
        <v>5</v>
      </c>
      <c r="M453" s="14" t="s">
        <v>635</v>
      </c>
      <c r="N453" s="14">
        <f t="shared" si="43"/>
        <v>16</v>
      </c>
      <c r="O453" s="14">
        <f t="shared" si="44"/>
        <v>21</v>
      </c>
      <c r="P453" s="1">
        <f t="shared" si="45"/>
        <v>42814</v>
      </c>
      <c r="Q453" s="1"/>
      <c r="R453" s="3"/>
      <c r="S453" s="3"/>
      <c r="T453" s="62">
        <f t="shared" ref="T453:T516" ca="1" si="47">(-3/N453*K453+5)</f>
        <v>-0.4375</v>
      </c>
      <c r="U453" s="61">
        <f t="shared" ca="1" si="46"/>
        <v>1</v>
      </c>
      <c r="V453" s="11" t="s">
        <v>564</v>
      </c>
      <c r="W453" s="11" t="s">
        <v>24</v>
      </c>
      <c r="X453" s="3"/>
    </row>
    <row r="454" spans="1:29" ht="30" hidden="1" customHeight="1">
      <c r="A454" s="4"/>
      <c r="B454" s="3">
        <v>11</v>
      </c>
      <c r="C454" s="11" t="s">
        <v>119</v>
      </c>
      <c r="D454" s="11" t="s">
        <v>120</v>
      </c>
      <c r="E454" s="4">
        <v>54</v>
      </c>
      <c r="F454" s="11" t="s">
        <v>305</v>
      </c>
      <c r="G454" s="17" t="s">
        <v>519</v>
      </c>
      <c r="H454" s="3" t="s">
        <v>509</v>
      </c>
      <c r="I454" s="5">
        <v>232780</v>
      </c>
      <c r="J454" s="1">
        <v>35149</v>
      </c>
      <c r="K454" s="60">
        <f t="shared" ca="1" si="42"/>
        <v>29</v>
      </c>
      <c r="L454" s="14">
        <v>5</v>
      </c>
      <c r="M454" s="14" t="s">
        <v>635</v>
      </c>
      <c r="N454" s="14">
        <f t="shared" si="43"/>
        <v>16</v>
      </c>
      <c r="O454" s="14">
        <f t="shared" si="44"/>
        <v>21</v>
      </c>
      <c r="P454" s="1">
        <f t="shared" si="45"/>
        <v>40989</v>
      </c>
      <c r="Q454" s="1"/>
      <c r="R454" s="3"/>
      <c r="S454" s="3"/>
      <c r="T454" s="62">
        <f t="shared" ca="1" si="47"/>
        <v>-0.4375</v>
      </c>
      <c r="U454" s="61">
        <f t="shared" ca="1" si="46"/>
        <v>1</v>
      </c>
      <c r="V454" s="11" t="s">
        <v>564</v>
      </c>
      <c r="W454" s="11" t="s">
        <v>24</v>
      </c>
      <c r="X454" s="3" t="s">
        <v>515</v>
      </c>
    </row>
    <row r="455" spans="1:29" ht="30" customHeight="1">
      <c r="A455" s="4"/>
      <c r="B455" s="3">
        <v>11</v>
      </c>
      <c r="C455" s="11" t="s">
        <v>119</v>
      </c>
      <c r="D455" s="11" t="s">
        <v>120</v>
      </c>
      <c r="E455" s="4">
        <v>55</v>
      </c>
      <c r="F455" s="11" t="s">
        <v>306</v>
      </c>
      <c r="G455" s="17" t="s">
        <v>518</v>
      </c>
      <c r="H455" s="3" t="s">
        <v>506</v>
      </c>
      <c r="I455" s="5">
        <v>396550</v>
      </c>
      <c r="J455" s="1">
        <v>35152</v>
      </c>
      <c r="K455" s="60">
        <f t="shared" ca="1" si="42"/>
        <v>29</v>
      </c>
      <c r="L455" s="14">
        <v>5</v>
      </c>
      <c r="M455" s="14" t="s">
        <v>635</v>
      </c>
      <c r="N455" s="14">
        <f t="shared" si="43"/>
        <v>16</v>
      </c>
      <c r="O455" s="14">
        <f t="shared" si="44"/>
        <v>21</v>
      </c>
      <c r="P455" s="1">
        <f t="shared" si="45"/>
        <v>42817</v>
      </c>
      <c r="Q455" s="1"/>
      <c r="R455" s="3"/>
      <c r="S455" s="8" t="s">
        <v>108</v>
      </c>
      <c r="T455" s="62">
        <f t="shared" ca="1" si="47"/>
        <v>-0.4375</v>
      </c>
      <c r="U455" s="61">
        <f t="shared" ca="1" si="46"/>
        <v>1</v>
      </c>
      <c r="V455" s="11" t="s">
        <v>564</v>
      </c>
      <c r="W455" s="11" t="s">
        <v>24</v>
      </c>
      <c r="X455" s="3"/>
    </row>
    <row r="456" spans="1:29" ht="30" customHeight="1">
      <c r="A456" s="4"/>
      <c r="B456" s="3">
        <v>11</v>
      </c>
      <c r="C456" s="11" t="s">
        <v>119</v>
      </c>
      <c r="D456" s="11" t="s">
        <v>120</v>
      </c>
      <c r="E456" s="4">
        <v>58</v>
      </c>
      <c r="F456" s="11" t="s">
        <v>307</v>
      </c>
      <c r="G456" s="17" t="s">
        <v>518</v>
      </c>
      <c r="H456" s="3" t="s">
        <v>506</v>
      </c>
      <c r="I456" s="5">
        <v>82400</v>
      </c>
      <c r="J456" s="1">
        <v>35152</v>
      </c>
      <c r="K456" s="60">
        <f t="shared" ca="1" si="42"/>
        <v>29</v>
      </c>
      <c r="L456" s="14">
        <v>5</v>
      </c>
      <c r="M456" s="14" t="s">
        <v>635</v>
      </c>
      <c r="N456" s="14">
        <f t="shared" si="43"/>
        <v>16</v>
      </c>
      <c r="O456" s="14">
        <f t="shared" si="44"/>
        <v>21</v>
      </c>
      <c r="P456" s="1">
        <f t="shared" si="45"/>
        <v>42817</v>
      </c>
      <c r="Q456" s="1"/>
      <c r="R456" s="3"/>
      <c r="S456" s="9" t="s">
        <v>108</v>
      </c>
      <c r="T456" s="62">
        <f t="shared" ca="1" si="47"/>
        <v>-0.4375</v>
      </c>
      <c r="U456" s="61">
        <f t="shared" ca="1" si="46"/>
        <v>1</v>
      </c>
      <c r="V456" s="11" t="s">
        <v>564</v>
      </c>
      <c r="W456" s="11" t="s">
        <v>24</v>
      </c>
      <c r="X456" s="3"/>
    </row>
    <row r="457" spans="1:29" ht="30" hidden="1" customHeight="1">
      <c r="A457" s="4"/>
      <c r="B457" s="3">
        <v>11</v>
      </c>
      <c r="C457" s="11" t="s">
        <v>119</v>
      </c>
      <c r="D457" s="11" t="s">
        <v>120</v>
      </c>
      <c r="E457" s="4">
        <v>66</v>
      </c>
      <c r="F457" s="11" t="s">
        <v>308</v>
      </c>
      <c r="G457" s="17" t="s">
        <v>518</v>
      </c>
      <c r="H457" s="3" t="s">
        <v>506</v>
      </c>
      <c r="I457" s="5">
        <v>224540</v>
      </c>
      <c r="J457" s="1">
        <v>35507</v>
      </c>
      <c r="K457" s="60">
        <f t="shared" ca="1" si="42"/>
        <v>28</v>
      </c>
      <c r="L457" s="14">
        <v>5</v>
      </c>
      <c r="M457" s="14" t="s">
        <v>635</v>
      </c>
      <c r="N457" s="14">
        <f t="shared" si="43"/>
        <v>16</v>
      </c>
      <c r="O457" s="14">
        <f t="shared" si="44"/>
        <v>21</v>
      </c>
      <c r="P457" s="1">
        <f t="shared" si="45"/>
        <v>43172</v>
      </c>
      <c r="Q457" s="1"/>
      <c r="R457" s="3"/>
      <c r="S457" s="3"/>
      <c r="T457" s="62">
        <f t="shared" ca="1" si="47"/>
        <v>-0.25</v>
      </c>
      <c r="U457" s="61">
        <f t="shared" ca="1" si="46"/>
        <v>1</v>
      </c>
      <c r="V457" s="11" t="s">
        <v>564</v>
      </c>
      <c r="W457" s="11" t="s">
        <v>24</v>
      </c>
      <c r="X457" s="3"/>
    </row>
    <row r="458" spans="1:29" ht="30" customHeight="1">
      <c r="A458" s="4"/>
      <c r="B458" s="3">
        <v>11</v>
      </c>
      <c r="C458" s="11" t="s">
        <v>119</v>
      </c>
      <c r="D458" s="11" t="s">
        <v>120</v>
      </c>
      <c r="E458" s="4">
        <v>68</v>
      </c>
      <c r="F458" s="11" t="s">
        <v>309</v>
      </c>
      <c r="G458" s="17" t="s">
        <v>518</v>
      </c>
      <c r="H458" s="3" t="s">
        <v>506</v>
      </c>
      <c r="I458" s="5">
        <v>63036</v>
      </c>
      <c r="J458" s="1">
        <v>35517</v>
      </c>
      <c r="K458" s="60">
        <f t="shared" ca="1" si="42"/>
        <v>28</v>
      </c>
      <c r="L458" s="14">
        <v>5</v>
      </c>
      <c r="M458" s="14" t="s">
        <v>635</v>
      </c>
      <c r="N458" s="14">
        <f t="shared" si="43"/>
        <v>16</v>
      </c>
      <c r="O458" s="14">
        <f t="shared" si="44"/>
        <v>21</v>
      </c>
      <c r="P458" s="1">
        <f t="shared" si="45"/>
        <v>43182</v>
      </c>
      <c r="Q458" s="1"/>
      <c r="R458" s="3"/>
      <c r="S458" s="3"/>
      <c r="T458" s="62">
        <f t="shared" ca="1" si="47"/>
        <v>-0.25</v>
      </c>
      <c r="U458" s="61">
        <f t="shared" ca="1" si="46"/>
        <v>1</v>
      </c>
      <c r="V458" s="11" t="s">
        <v>564</v>
      </c>
      <c r="W458" s="11" t="s">
        <v>24</v>
      </c>
      <c r="X458" s="3"/>
    </row>
    <row r="459" spans="1:29" ht="30" customHeight="1">
      <c r="A459" s="4"/>
      <c r="B459" s="3">
        <v>11</v>
      </c>
      <c r="C459" s="11" t="s">
        <v>119</v>
      </c>
      <c r="D459" s="11" t="s">
        <v>120</v>
      </c>
      <c r="E459" s="4">
        <v>70</v>
      </c>
      <c r="F459" s="11" t="s">
        <v>310</v>
      </c>
      <c r="G459" s="17" t="s">
        <v>518</v>
      </c>
      <c r="H459" s="3" t="s">
        <v>506</v>
      </c>
      <c r="I459" s="5">
        <v>169050</v>
      </c>
      <c r="J459" s="1">
        <v>36357</v>
      </c>
      <c r="K459" s="60">
        <f t="shared" ca="1" si="42"/>
        <v>26</v>
      </c>
      <c r="L459" s="14">
        <v>5</v>
      </c>
      <c r="M459" s="14" t="s">
        <v>635</v>
      </c>
      <c r="N459" s="14">
        <f t="shared" si="43"/>
        <v>16</v>
      </c>
      <c r="O459" s="14">
        <f t="shared" si="44"/>
        <v>21</v>
      </c>
      <c r="P459" s="1">
        <f t="shared" si="45"/>
        <v>44022</v>
      </c>
      <c r="Q459" s="1"/>
      <c r="R459" s="3"/>
      <c r="S459" s="9" t="s">
        <v>108</v>
      </c>
      <c r="T459" s="62">
        <f t="shared" ca="1" si="47"/>
        <v>0.125</v>
      </c>
      <c r="U459" s="61">
        <f t="shared" ca="1" si="46"/>
        <v>1</v>
      </c>
      <c r="V459" s="11" t="s">
        <v>564</v>
      </c>
      <c r="W459" s="11" t="s">
        <v>24</v>
      </c>
      <c r="X459" s="3"/>
    </row>
    <row r="460" spans="1:29" ht="30" hidden="1" customHeight="1">
      <c r="A460" s="4"/>
      <c r="B460" s="3">
        <v>11</v>
      </c>
      <c r="C460" s="11" t="s">
        <v>119</v>
      </c>
      <c r="D460" s="11" t="s">
        <v>120</v>
      </c>
      <c r="E460" s="4">
        <v>75</v>
      </c>
      <c r="F460" s="11" t="s">
        <v>311</v>
      </c>
      <c r="G460" s="17" t="s">
        <v>518</v>
      </c>
      <c r="H460" s="3" t="s">
        <v>506</v>
      </c>
      <c r="I460" s="5">
        <v>154350</v>
      </c>
      <c r="J460" s="1">
        <v>36682</v>
      </c>
      <c r="K460" s="60">
        <f t="shared" ca="1" si="42"/>
        <v>25</v>
      </c>
      <c r="L460" s="14">
        <v>5</v>
      </c>
      <c r="M460" s="14" t="s">
        <v>635</v>
      </c>
      <c r="N460" s="14">
        <f t="shared" si="43"/>
        <v>16</v>
      </c>
      <c r="O460" s="14">
        <f t="shared" si="44"/>
        <v>21</v>
      </c>
      <c r="P460" s="1">
        <f t="shared" si="45"/>
        <v>44347</v>
      </c>
      <c r="Q460" s="1"/>
      <c r="R460" s="3"/>
      <c r="S460" s="9" t="s">
        <v>108</v>
      </c>
      <c r="T460" s="62">
        <f t="shared" ca="1" si="47"/>
        <v>0.3125</v>
      </c>
      <c r="U460" s="61">
        <f t="shared" ca="1" si="46"/>
        <v>1</v>
      </c>
      <c r="V460" s="11" t="s">
        <v>564</v>
      </c>
      <c r="W460" s="11" t="s">
        <v>24</v>
      </c>
      <c r="X460" s="3"/>
      <c r="AC460" s="99"/>
    </row>
    <row r="461" spans="1:29" ht="30" hidden="1" customHeight="1">
      <c r="A461" s="4"/>
      <c r="B461" s="3">
        <v>11</v>
      </c>
      <c r="C461" s="11" t="s">
        <v>119</v>
      </c>
      <c r="D461" s="11" t="s">
        <v>120</v>
      </c>
      <c r="E461" s="4">
        <v>81</v>
      </c>
      <c r="F461" s="11" t="s">
        <v>312</v>
      </c>
      <c r="G461" s="17" t="s">
        <v>519</v>
      </c>
      <c r="H461" s="3" t="s">
        <v>509</v>
      </c>
      <c r="I461" s="5">
        <v>172200</v>
      </c>
      <c r="J461" s="1">
        <v>40086</v>
      </c>
      <c r="K461" s="60">
        <f t="shared" ca="1" si="42"/>
        <v>15</v>
      </c>
      <c r="L461" s="14">
        <v>5</v>
      </c>
      <c r="M461" s="14" t="s">
        <v>635</v>
      </c>
      <c r="N461" s="14">
        <f t="shared" si="43"/>
        <v>16</v>
      </c>
      <c r="O461" s="14">
        <f t="shared" si="44"/>
        <v>21</v>
      </c>
      <c r="P461" s="1">
        <f t="shared" si="45"/>
        <v>45926</v>
      </c>
      <c r="Q461" s="1"/>
      <c r="R461" s="3"/>
      <c r="S461" s="3"/>
      <c r="T461" s="62">
        <f t="shared" ca="1" si="47"/>
        <v>2.1875</v>
      </c>
      <c r="U461" s="61">
        <f t="shared" ca="1" si="46"/>
        <v>3</v>
      </c>
      <c r="V461" s="11" t="s">
        <v>564</v>
      </c>
      <c r="W461" s="11" t="s">
        <v>24</v>
      </c>
      <c r="X461" s="3"/>
    </row>
    <row r="462" spans="1:29" ht="30" hidden="1" customHeight="1">
      <c r="A462" s="4"/>
      <c r="B462" s="3">
        <v>11</v>
      </c>
      <c r="C462" s="11" t="s">
        <v>119</v>
      </c>
      <c r="D462" s="11" t="s">
        <v>120</v>
      </c>
      <c r="E462" s="4">
        <v>82</v>
      </c>
      <c r="F462" s="11" t="s">
        <v>313</v>
      </c>
      <c r="G462" s="17" t="s">
        <v>519</v>
      </c>
      <c r="H462" s="3" t="s">
        <v>509</v>
      </c>
      <c r="I462" s="5">
        <v>139230</v>
      </c>
      <c r="J462" s="1">
        <v>40696</v>
      </c>
      <c r="K462" s="60">
        <f t="shared" ca="1" si="42"/>
        <v>14</v>
      </c>
      <c r="L462" s="14">
        <v>5</v>
      </c>
      <c r="M462" s="14" t="s">
        <v>635</v>
      </c>
      <c r="N462" s="14">
        <f t="shared" si="43"/>
        <v>16</v>
      </c>
      <c r="O462" s="14">
        <f t="shared" si="44"/>
        <v>21</v>
      </c>
      <c r="P462" s="1">
        <f t="shared" si="45"/>
        <v>46536</v>
      </c>
      <c r="Q462" s="1"/>
      <c r="R462" s="3"/>
      <c r="S462" s="3"/>
      <c r="T462" s="62">
        <f t="shared" ca="1" si="47"/>
        <v>2.375</v>
      </c>
      <c r="U462" s="61">
        <f t="shared" ca="1" si="46"/>
        <v>3</v>
      </c>
      <c r="V462" s="11" t="s">
        <v>564</v>
      </c>
      <c r="W462" s="16" t="s">
        <v>24</v>
      </c>
      <c r="X462" s="3"/>
    </row>
    <row r="463" spans="1:29" ht="30" hidden="1" customHeight="1">
      <c r="A463" s="3" t="s">
        <v>15</v>
      </c>
      <c r="B463" s="3">
        <v>11</v>
      </c>
      <c r="C463" s="11" t="s">
        <v>90</v>
      </c>
      <c r="D463" s="11" t="s">
        <v>144</v>
      </c>
      <c r="E463" s="4">
        <v>170</v>
      </c>
      <c r="F463" s="11" t="s">
        <v>145</v>
      </c>
      <c r="G463" s="17" t="s">
        <v>519</v>
      </c>
      <c r="H463" s="3" t="s">
        <v>509</v>
      </c>
      <c r="I463" s="5">
        <v>140832</v>
      </c>
      <c r="J463" s="1">
        <v>42726</v>
      </c>
      <c r="K463" s="60">
        <f t="shared" ca="1" si="42"/>
        <v>8</v>
      </c>
      <c r="L463" s="14">
        <v>5</v>
      </c>
      <c r="M463" s="14" t="s">
        <v>635</v>
      </c>
      <c r="N463" s="14">
        <f t="shared" si="43"/>
        <v>16</v>
      </c>
      <c r="O463" s="14">
        <f t="shared" si="44"/>
        <v>21</v>
      </c>
      <c r="P463" s="1">
        <f t="shared" si="45"/>
        <v>48566</v>
      </c>
      <c r="Q463" s="7"/>
      <c r="R463" s="3"/>
      <c r="S463" s="3"/>
      <c r="T463" s="62">
        <f t="shared" ca="1" si="47"/>
        <v>3.5</v>
      </c>
      <c r="U463" s="61">
        <f t="shared" ca="1" si="46"/>
        <v>4</v>
      </c>
      <c r="V463" s="11" t="s">
        <v>564</v>
      </c>
      <c r="W463" s="16" t="s">
        <v>24</v>
      </c>
      <c r="X463" s="3"/>
    </row>
    <row r="464" spans="1:29" ht="30" customHeight="1">
      <c r="A464" s="3" t="s">
        <v>15</v>
      </c>
      <c r="B464" s="3">
        <v>11</v>
      </c>
      <c r="C464" s="11" t="s">
        <v>90</v>
      </c>
      <c r="D464" s="11" t="s">
        <v>314</v>
      </c>
      <c r="E464" s="4">
        <v>35</v>
      </c>
      <c r="F464" s="11" t="s">
        <v>315</v>
      </c>
      <c r="G464" s="17" t="s">
        <v>518</v>
      </c>
      <c r="H464" s="3" t="s">
        <v>506</v>
      </c>
      <c r="I464" s="5">
        <v>70040</v>
      </c>
      <c r="J464" s="1">
        <v>35013</v>
      </c>
      <c r="K464" s="60">
        <f t="shared" ca="1" si="42"/>
        <v>29</v>
      </c>
      <c r="L464" s="14">
        <v>5</v>
      </c>
      <c r="M464" s="14" t="s">
        <v>637</v>
      </c>
      <c r="N464" s="14">
        <f t="shared" si="43"/>
        <v>10.5</v>
      </c>
      <c r="O464" s="14">
        <f t="shared" si="44"/>
        <v>14</v>
      </c>
      <c r="P464" s="1">
        <f t="shared" si="45"/>
        <v>40123</v>
      </c>
      <c r="Q464" s="7"/>
      <c r="R464" s="3"/>
      <c r="S464" s="8" t="s">
        <v>108</v>
      </c>
      <c r="T464" s="62">
        <f t="shared" ca="1" si="47"/>
        <v>-3.2857142857142847</v>
      </c>
      <c r="U464" s="61">
        <f t="shared" ca="1" si="46"/>
        <v>1</v>
      </c>
      <c r="V464" s="11" t="s">
        <v>564</v>
      </c>
      <c r="W464" s="16" t="s">
        <v>24</v>
      </c>
      <c r="X464" s="3"/>
    </row>
    <row r="465" spans="1:31" ht="30" customHeight="1">
      <c r="A465" s="4"/>
      <c r="B465" s="3">
        <v>11</v>
      </c>
      <c r="C465" s="11" t="s">
        <v>119</v>
      </c>
      <c r="D465" s="11" t="s">
        <v>146</v>
      </c>
      <c r="E465" s="4">
        <v>2</v>
      </c>
      <c r="F465" s="11" t="s">
        <v>316</v>
      </c>
      <c r="G465" s="17" t="s">
        <v>518</v>
      </c>
      <c r="H465" s="3" t="s">
        <v>506</v>
      </c>
      <c r="I465" s="5">
        <v>146466</v>
      </c>
      <c r="J465" s="1">
        <v>35074</v>
      </c>
      <c r="K465" s="60">
        <f t="shared" ca="1" si="42"/>
        <v>29</v>
      </c>
      <c r="L465" s="14">
        <v>5</v>
      </c>
      <c r="M465" s="14" t="s">
        <v>637</v>
      </c>
      <c r="N465" s="14">
        <f t="shared" si="43"/>
        <v>10.5</v>
      </c>
      <c r="O465" s="14">
        <f t="shared" si="44"/>
        <v>14</v>
      </c>
      <c r="P465" s="1">
        <f t="shared" si="45"/>
        <v>40184</v>
      </c>
      <c r="Q465" s="1"/>
      <c r="R465" s="3"/>
      <c r="S465" s="8" t="s">
        <v>108</v>
      </c>
      <c r="T465" s="62">
        <f t="shared" ca="1" si="47"/>
        <v>-3.2857142857142847</v>
      </c>
      <c r="U465" s="61">
        <f t="shared" ca="1" si="46"/>
        <v>1</v>
      </c>
      <c r="V465" s="11" t="s">
        <v>564</v>
      </c>
      <c r="W465" s="11" t="s">
        <v>244</v>
      </c>
      <c r="X465" s="3"/>
    </row>
    <row r="466" spans="1:31" ht="30" customHeight="1">
      <c r="A466" s="4"/>
      <c r="B466" s="3">
        <v>11</v>
      </c>
      <c r="C466" s="11" t="s">
        <v>119</v>
      </c>
      <c r="D466" s="11" t="s">
        <v>146</v>
      </c>
      <c r="E466" s="4">
        <v>3</v>
      </c>
      <c r="F466" s="11" t="s">
        <v>317</v>
      </c>
      <c r="G466" s="17" t="s">
        <v>518</v>
      </c>
      <c r="H466" s="3" t="s">
        <v>506</v>
      </c>
      <c r="I466" s="5">
        <v>169890</v>
      </c>
      <c r="J466" s="1">
        <v>40823</v>
      </c>
      <c r="K466" s="60">
        <f t="shared" ca="1" si="42"/>
        <v>13</v>
      </c>
      <c r="L466" s="14">
        <v>5</v>
      </c>
      <c r="M466" s="14" t="s">
        <v>637</v>
      </c>
      <c r="N466" s="14">
        <f t="shared" si="43"/>
        <v>10.5</v>
      </c>
      <c r="O466" s="14">
        <f t="shared" si="44"/>
        <v>14</v>
      </c>
      <c r="P466" s="1">
        <f t="shared" si="45"/>
        <v>45933</v>
      </c>
      <c r="Q466" s="1"/>
      <c r="R466" s="3"/>
      <c r="S466" s="3"/>
      <c r="T466" s="62">
        <f t="shared" ca="1" si="47"/>
        <v>1.285714285714286</v>
      </c>
      <c r="U466" s="61">
        <f t="shared" ca="1" si="46"/>
        <v>2</v>
      </c>
      <c r="V466" s="11" t="s">
        <v>564</v>
      </c>
      <c r="W466" s="16" t="s">
        <v>318</v>
      </c>
      <c r="X466" s="3"/>
    </row>
    <row r="467" spans="1:31" ht="30" customHeight="1">
      <c r="A467" s="4"/>
      <c r="B467" s="3">
        <v>11</v>
      </c>
      <c r="C467" s="11" t="s">
        <v>119</v>
      </c>
      <c r="D467" s="11" t="s">
        <v>148</v>
      </c>
      <c r="E467" s="4">
        <v>6</v>
      </c>
      <c r="F467" s="11" t="s">
        <v>319</v>
      </c>
      <c r="G467" s="17" t="s">
        <v>518</v>
      </c>
      <c r="H467" s="3" t="s">
        <v>506</v>
      </c>
      <c r="I467" s="5">
        <v>69010</v>
      </c>
      <c r="J467" s="1">
        <v>35074</v>
      </c>
      <c r="K467" s="60">
        <f t="shared" ca="1" si="42"/>
        <v>29</v>
      </c>
      <c r="L467" s="14">
        <v>5</v>
      </c>
      <c r="M467" s="14" t="s">
        <v>637</v>
      </c>
      <c r="N467" s="14">
        <f t="shared" si="43"/>
        <v>10.5</v>
      </c>
      <c r="O467" s="14">
        <f t="shared" si="44"/>
        <v>14</v>
      </c>
      <c r="P467" s="1">
        <f t="shared" si="45"/>
        <v>40184</v>
      </c>
      <c r="Q467" s="1"/>
      <c r="R467" s="3"/>
      <c r="S467" s="3"/>
      <c r="T467" s="62">
        <f t="shared" ca="1" si="47"/>
        <v>-3.2857142857142847</v>
      </c>
      <c r="U467" s="61">
        <f t="shared" ca="1" si="46"/>
        <v>1</v>
      </c>
      <c r="V467" s="11" t="s">
        <v>564</v>
      </c>
      <c r="W467" s="11" t="s">
        <v>244</v>
      </c>
      <c r="X467" s="3"/>
    </row>
    <row r="468" spans="1:31" ht="30" customHeight="1">
      <c r="A468" s="4"/>
      <c r="B468" s="3">
        <v>11</v>
      </c>
      <c r="C468" s="11" t="s">
        <v>119</v>
      </c>
      <c r="D468" s="11" t="s">
        <v>148</v>
      </c>
      <c r="E468" s="4">
        <v>7</v>
      </c>
      <c r="F468" s="11" t="s">
        <v>320</v>
      </c>
      <c r="G468" s="17" t="s">
        <v>518</v>
      </c>
      <c r="H468" s="3" t="s">
        <v>506</v>
      </c>
      <c r="I468" s="5">
        <v>87550</v>
      </c>
      <c r="J468" s="1">
        <v>35137</v>
      </c>
      <c r="K468" s="60">
        <f t="shared" ca="1" si="42"/>
        <v>29</v>
      </c>
      <c r="L468" s="14">
        <v>5</v>
      </c>
      <c r="M468" s="14" t="s">
        <v>637</v>
      </c>
      <c r="N468" s="14">
        <f t="shared" si="43"/>
        <v>10.5</v>
      </c>
      <c r="O468" s="14">
        <f t="shared" si="44"/>
        <v>14</v>
      </c>
      <c r="P468" s="1">
        <f t="shared" si="45"/>
        <v>40247</v>
      </c>
      <c r="Q468" s="1"/>
      <c r="R468" s="3"/>
      <c r="S468" s="3"/>
      <c r="T468" s="62">
        <f t="shared" ca="1" si="47"/>
        <v>-3.2857142857142847</v>
      </c>
      <c r="U468" s="61">
        <f t="shared" ca="1" si="46"/>
        <v>1</v>
      </c>
      <c r="V468" s="11" t="s">
        <v>564</v>
      </c>
      <c r="W468" s="16" t="s">
        <v>244</v>
      </c>
      <c r="X468" s="3"/>
    </row>
    <row r="469" spans="1:31" ht="30" customHeight="1">
      <c r="A469" s="4"/>
      <c r="B469" s="3">
        <v>11</v>
      </c>
      <c r="C469" s="11" t="s">
        <v>119</v>
      </c>
      <c r="D469" s="11" t="s">
        <v>148</v>
      </c>
      <c r="E469" s="4">
        <v>10</v>
      </c>
      <c r="F469" s="11" t="s">
        <v>321</v>
      </c>
      <c r="G469" s="17" t="s">
        <v>518</v>
      </c>
      <c r="H469" s="3" t="s">
        <v>506</v>
      </c>
      <c r="I469" s="5">
        <v>772500</v>
      </c>
      <c r="J469" s="1">
        <v>35153</v>
      </c>
      <c r="K469" s="60">
        <f t="shared" ca="1" si="42"/>
        <v>29</v>
      </c>
      <c r="L469" s="14">
        <v>5</v>
      </c>
      <c r="M469" s="14" t="s">
        <v>637</v>
      </c>
      <c r="N469" s="14">
        <f t="shared" si="43"/>
        <v>10.5</v>
      </c>
      <c r="O469" s="14">
        <f t="shared" si="44"/>
        <v>14</v>
      </c>
      <c r="P469" s="1">
        <f t="shared" si="45"/>
        <v>40263</v>
      </c>
      <c r="Q469" s="1"/>
      <c r="R469" s="3"/>
      <c r="S469" s="3"/>
      <c r="T469" s="62">
        <f t="shared" ca="1" si="47"/>
        <v>-3.2857142857142847</v>
      </c>
      <c r="U469" s="61">
        <f t="shared" ca="1" si="46"/>
        <v>1</v>
      </c>
      <c r="V469" s="11" t="s">
        <v>564</v>
      </c>
      <c r="W469" s="11" t="s">
        <v>244</v>
      </c>
      <c r="X469" s="3"/>
    </row>
    <row r="470" spans="1:31" ht="30" customHeight="1">
      <c r="A470" s="4"/>
      <c r="B470" s="3">
        <v>11</v>
      </c>
      <c r="C470" s="11" t="s">
        <v>119</v>
      </c>
      <c r="D470" s="11" t="s">
        <v>148</v>
      </c>
      <c r="E470" s="4">
        <v>11</v>
      </c>
      <c r="F470" s="11" t="s">
        <v>322</v>
      </c>
      <c r="G470" s="17" t="s">
        <v>518</v>
      </c>
      <c r="H470" s="3" t="s">
        <v>506</v>
      </c>
      <c r="I470" s="5">
        <v>154500</v>
      </c>
      <c r="J470" s="1">
        <v>35153</v>
      </c>
      <c r="K470" s="60">
        <f t="shared" ca="1" si="42"/>
        <v>29</v>
      </c>
      <c r="L470" s="14">
        <v>5</v>
      </c>
      <c r="M470" s="14" t="s">
        <v>637</v>
      </c>
      <c r="N470" s="14">
        <f t="shared" si="43"/>
        <v>10.5</v>
      </c>
      <c r="O470" s="14">
        <f t="shared" si="44"/>
        <v>14</v>
      </c>
      <c r="P470" s="1">
        <f t="shared" si="45"/>
        <v>40263</v>
      </c>
      <c r="Q470" s="1"/>
      <c r="R470" s="3"/>
      <c r="S470" s="3"/>
      <c r="T470" s="62">
        <f t="shared" ca="1" si="47"/>
        <v>-3.2857142857142847</v>
      </c>
      <c r="U470" s="61">
        <f t="shared" ca="1" si="46"/>
        <v>1</v>
      </c>
      <c r="V470" s="11" t="s">
        <v>564</v>
      </c>
      <c r="W470" s="16" t="s">
        <v>244</v>
      </c>
      <c r="X470" s="3"/>
    </row>
    <row r="471" spans="1:31" s="10" customFormat="1" ht="30" customHeight="1">
      <c r="A471" s="4"/>
      <c r="B471" s="3">
        <v>11</v>
      </c>
      <c r="C471" s="11" t="s">
        <v>119</v>
      </c>
      <c r="D471" s="11" t="s">
        <v>148</v>
      </c>
      <c r="E471" s="4">
        <v>15</v>
      </c>
      <c r="F471" s="11" t="s">
        <v>323</v>
      </c>
      <c r="G471" s="17" t="s">
        <v>518</v>
      </c>
      <c r="H471" s="3" t="s">
        <v>506</v>
      </c>
      <c r="I471" s="5">
        <v>60900</v>
      </c>
      <c r="J471" s="1">
        <v>37425</v>
      </c>
      <c r="K471" s="60">
        <f t="shared" ca="1" si="42"/>
        <v>23</v>
      </c>
      <c r="L471" s="14">
        <v>5</v>
      </c>
      <c r="M471" s="14" t="s">
        <v>637</v>
      </c>
      <c r="N471" s="14">
        <f t="shared" si="43"/>
        <v>10.5</v>
      </c>
      <c r="O471" s="14">
        <f t="shared" si="44"/>
        <v>14</v>
      </c>
      <c r="P471" s="1">
        <f t="shared" si="45"/>
        <v>42535</v>
      </c>
      <c r="Q471" s="1"/>
      <c r="R471" s="3"/>
      <c r="S471" s="3"/>
      <c r="T471" s="62">
        <f t="shared" ca="1" si="47"/>
        <v>-1.5714285714285712</v>
      </c>
      <c r="U471" s="61">
        <f t="shared" ca="1" si="46"/>
        <v>1</v>
      </c>
      <c r="V471" s="11" t="s">
        <v>564</v>
      </c>
      <c r="W471" s="11" t="s">
        <v>244</v>
      </c>
      <c r="X471" s="3"/>
      <c r="Y471" s="20"/>
      <c r="AB471"/>
      <c r="AD471"/>
      <c r="AE471"/>
    </row>
    <row r="472" spans="1:31" ht="30" customHeight="1">
      <c r="A472" s="4"/>
      <c r="B472" s="3">
        <v>11</v>
      </c>
      <c r="C472" s="11" t="s">
        <v>119</v>
      </c>
      <c r="D472" s="11" t="s">
        <v>148</v>
      </c>
      <c r="E472" s="4">
        <v>17</v>
      </c>
      <c r="F472" s="11" t="s">
        <v>324</v>
      </c>
      <c r="G472" s="17" t="s">
        <v>518</v>
      </c>
      <c r="H472" s="3" t="s">
        <v>506</v>
      </c>
      <c r="I472" s="5">
        <v>198450</v>
      </c>
      <c r="J472" s="1">
        <v>37427</v>
      </c>
      <c r="K472" s="60">
        <f t="shared" ca="1" si="42"/>
        <v>23</v>
      </c>
      <c r="L472" s="14">
        <v>5</v>
      </c>
      <c r="M472" s="14" t="s">
        <v>637</v>
      </c>
      <c r="N472" s="14">
        <f t="shared" si="43"/>
        <v>10.5</v>
      </c>
      <c r="O472" s="14">
        <f t="shared" si="44"/>
        <v>14</v>
      </c>
      <c r="P472" s="1">
        <f t="shared" si="45"/>
        <v>42537</v>
      </c>
      <c r="Q472" s="1"/>
      <c r="R472" s="3"/>
      <c r="S472" s="3"/>
      <c r="T472" s="62">
        <f t="shared" ca="1" si="47"/>
        <v>-1.5714285714285712</v>
      </c>
      <c r="U472" s="61">
        <f t="shared" ca="1" si="46"/>
        <v>1</v>
      </c>
      <c r="V472" s="11" t="s">
        <v>564</v>
      </c>
      <c r="W472" s="11" t="s">
        <v>244</v>
      </c>
      <c r="X472" s="3"/>
    </row>
    <row r="473" spans="1:31" ht="30" hidden="1" customHeight="1">
      <c r="A473" s="4"/>
      <c r="B473" s="3">
        <v>11</v>
      </c>
      <c r="C473" s="11" t="s">
        <v>119</v>
      </c>
      <c r="D473" s="11" t="s">
        <v>148</v>
      </c>
      <c r="E473" s="4">
        <v>21</v>
      </c>
      <c r="F473" s="11" t="s">
        <v>325</v>
      </c>
      <c r="G473" s="17" t="s">
        <v>519</v>
      </c>
      <c r="H473" s="3" t="s">
        <v>507</v>
      </c>
      <c r="I473" s="5">
        <v>98490</v>
      </c>
      <c r="J473" s="1">
        <v>40451</v>
      </c>
      <c r="K473" s="60">
        <f t="shared" ca="1" si="42"/>
        <v>14</v>
      </c>
      <c r="L473" s="14">
        <v>5</v>
      </c>
      <c r="M473" s="14" t="s">
        <v>635</v>
      </c>
      <c r="N473" s="14">
        <f t="shared" si="43"/>
        <v>16</v>
      </c>
      <c r="O473" s="14">
        <f t="shared" si="44"/>
        <v>21</v>
      </c>
      <c r="P473" s="1">
        <f t="shared" si="45"/>
        <v>46291</v>
      </c>
      <c r="Q473" s="1"/>
      <c r="R473" s="3"/>
      <c r="S473" s="3"/>
      <c r="T473" s="62">
        <f t="shared" ca="1" si="47"/>
        <v>2.375</v>
      </c>
      <c r="U473" s="61">
        <f t="shared" ca="1" si="46"/>
        <v>3</v>
      </c>
      <c r="V473" s="11" t="s">
        <v>564</v>
      </c>
      <c r="W473" s="11" t="s">
        <v>24</v>
      </c>
      <c r="X473" s="3"/>
    </row>
    <row r="474" spans="1:31" ht="30" hidden="1" customHeight="1">
      <c r="A474" s="4"/>
      <c r="B474" s="3">
        <v>11</v>
      </c>
      <c r="C474" s="11" t="s">
        <v>119</v>
      </c>
      <c r="D474" s="11" t="s">
        <v>148</v>
      </c>
      <c r="E474" s="4">
        <v>22</v>
      </c>
      <c r="F474" s="11" t="s">
        <v>326</v>
      </c>
      <c r="G474" s="17" t="s">
        <v>518</v>
      </c>
      <c r="H474" s="3" t="s">
        <v>506</v>
      </c>
      <c r="I474" s="5">
        <v>100590</v>
      </c>
      <c r="J474" s="1">
        <v>40493</v>
      </c>
      <c r="K474" s="60">
        <f t="shared" ca="1" si="42"/>
        <v>14</v>
      </c>
      <c r="L474" s="14">
        <v>5</v>
      </c>
      <c r="M474" s="14" t="s">
        <v>635</v>
      </c>
      <c r="N474" s="14">
        <f t="shared" si="43"/>
        <v>16</v>
      </c>
      <c r="O474" s="14">
        <f t="shared" si="44"/>
        <v>21</v>
      </c>
      <c r="P474" s="1">
        <f t="shared" si="45"/>
        <v>48158</v>
      </c>
      <c r="Q474" s="1"/>
      <c r="R474" s="3"/>
      <c r="S474" s="3"/>
      <c r="T474" s="62">
        <f t="shared" ca="1" si="47"/>
        <v>2.375</v>
      </c>
      <c r="U474" s="61">
        <f t="shared" ca="1" si="46"/>
        <v>3</v>
      </c>
      <c r="V474" s="11" t="s">
        <v>564</v>
      </c>
      <c r="W474" s="11" t="s">
        <v>24</v>
      </c>
      <c r="X474" s="3"/>
    </row>
    <row r="475" spans="1:31" ht="30" hidden="1" customHeight="1">
      <c r="A475" s="4"/>
      <c r="B475" s="3">
        <v>11</v>
      </c>
      <c r="C475" s="11" t="s">
        <v>119</v>
      </c>
      <c r="D475" s="11" t="s">
        <v>148</v>
      </c>
      <c r="E475" s="4">
        <v>23</v>
      </c>
      <c r="F475" s="11" t="s">
        <v>327</v>
      </c>
      <c r="G475" s="17" t="s">
        <v>519</v>
      </c>
      <c r="H475" s="3" t="s">
        <v>507</v>
      </c>
      <c r="I475" s="5">
        <v>112980</v>
      </c>
      <c r="J475" s="1">
        <v>40493</v>
      </c>
      <c r="K475" s="60">
        <f t="shared" ca="1" si="42"/>
        <v>14</v>
      </c>
      <c r="L475" s="14">
        <v>5</v>
      </c>
      <c r="M475" s="14" t="s">
        <v>635</v>
      </c>
      <c r="N475" s="14">
        <f t="shared" si="43"/>
        <v>16</v>
      </c>
      <c r="O475" s="14">
        <f t="shared" si="44"/>
        <v>21</v>
      </c>
      <c r="P475" s="1">
        <f t="shared" si="45"/>
        <v>46333</v>
      </c>
      <c r="Q475" s="1"/>
      <c r="R475" s="3"/>
      <c r="S475" s="3"/>
      <c r="T475" s="62">
        <f t="shared" ca="1" si="47"/>
        <v>2.375</v>
      </c>
      <c r="U475" s="61">
        <f t="shared" ca="1" si="46"/>
        <v>3</v>
      </c>
      <c r="V475" s="11" t="s">
        <v>564</v>
      </c>
      <c r="W475" s="11" t="s">
        <v>24</v>
      </c>
      <c r="X475" s="3"/>
    </row>
    <row r="476" spans="1:31" ht="30" customHeight="1">
      <c r="A476" s="4"/>
      <c r="B476" s="3">
        <v>11</v>
      </c>
      <c r="C476" s="11" t="s">
        <v>119</v>
      </c>
      <c r="D476" s="11" t="s">
        <v>148</v>
      </c>
      <c r="E476" s="4">
        <v>25</v>
      </c>
      <c r="F476" s="11" t="s">
        <v>328</v>
      </c>
      <c r="G476" s="17" t="s">
        <v>518</v>
      </c>
      <c r="H476" s="3" t="s">
        <v>506</v>
      </c>
      <c r="I476" s="5">
        <v>115500</v>
      </c>
      <c r="J476" s="1">
        <v>41537</v>
      </c>
      <c r="K476" s="60">
        <f t="shared" ca="1" si="42"/>
        <v>11</v>
      </c>
      <c r="L476" s="14">
        <v>5</v>
      </c>
      <c r="M476" s="14" t="s">
        <v>635</v>
      </c>
      <c r="N476" s="14">
        <f t="shared" si="43"/>
        <v>16</v>
      </c>
      <c r="O476" s="14">
        <f t="shared" si="44"/>
        <v>21</v>
      </c>
      <c r="P476" s="1">
        <f t="shared" si="45"/>
        <v>49202</v>
      </c>
      <c r="Q476" s="1"/>
      <c r="R476" s="3"/>
      <c r="S476" s="3"/>
      <c r="T476" s="62">
        <f t="shared" ca="1" si="47"/>
        <v>2.9375</v>
      </c>
      <c r="U476" s="61">
        <f t="shared" ca="1" si="46"/>
        <v>3</v>
      </c>
      <c r="V476" s="11" t="s">
        <v>564</v>
      </c>
      <c r="W476" s="11" t="s">
        <v>24</v>
      </c>
      <c r="X476" s="3"/>
    </row>
    <row r="477" spans="1:31" ht="30" customHeight="1">
      <c r="A477" s="4"/>
      <c r="B477" s="3">
        <v>11</v>
      </c>
      <c r="C477" s="11" t="s">
        <v>119</v>
      </c>
      <c r="D477" s="11" t="s">
        <v>148</v>
      </c>
      <c r="E477" s="4">
        <v>26</v>
      </c>
      <c r="F477" s="11" t="s">
        <v>329</v>
      </c>
      <c r="G477" s="17" t="s">
        <v>518</v>
      </c>
      <c r="H477" s="3" t="s">
        <v>506</v>
      </c>
      <c r="I477" s="5">
        <v>122850</v>
      </c>
      <c r="J477" s="1">
        <v>41537</v>
      </c>
      <c r="K477" s="60">
        <f t="shared" ca="1" si="42"/>
        <v>11</v>
      </c>
      <c r="L477" s="14">
        <v>5</v>
      </c>
      <c r="M477" s="14" t="s">
        <v>635</v>
      </c>
      <c r="N477" s="14">
        <f t="shared" si="43"/>
        <v>16</v>
      </c>
      <c r="O477" s="14">
        <f t="shared" si="44"/>
        <v>21</v>
      </c>
      <c r="P477" s="1">
        <f t="shared" si="45"/>
        <v>49202</v>
      </c>
      <c r="Q477" s="1"/>
      <c r="R477" s="3"/>
      <c r="S477" s="3"/>
      <c r="T477" s="62">
        <f t="shared" ca="1" si="47"/>
        <v>2.9375</v>
      </c>
      <c r="U477" s="61">
        <f t="shared" ca="1" si="46"/>
        <v>3</v>
      </c>
      <c r="V477" s="11" t="s">
        <v>564</v>
      </c>
      <c r="W477" s="11" t="s">
        <v>24</v>
      </c>
      <c r="X477" s="3"/>
    </row>
    <row r="478" spans="1:31" ht="30" customHeight="1">
      <c r="A478" s="3" t="s">
        <v>15</v>
      </c>
      <c r="B478" s="3">
        <v>11</v>
      </c>
      <c r="C478" s="11" t="s">
        <v>90</v>
      </c>
      <c r="D478" s="11" t="s">
        <v>330</v>
      </c>
      <c r="E478" s="4">
        <v>33</v>
      </c>
      <c r="F478" s="11" t="s">
        <v>331</v>
      </c>
      <c r="G478" s="17" t="s">
        <v>518</v>
      </c>
      <c r="H478" s="3" t="s">
        <v>506</v>
      </c>
      <c r="I478" s="5">
        <v>313120</v>
      </c>
      <c r="J478" s="1">
        <v>35013</v>
      </c>
      <c r="K478" s="60">
        <f t="shared" ca="1" si="42"/>
        <v>29</v>
      </c>
      <c r="L478" s="14">
        <v>5</v>
      </c>
      <c r="M478" s="14" t="s">
        <v>635</v>
      </c>
      <c r="N478" s="14">
        <f t="shared" si="43"/>
        <v>16</v>
      </c>
      <c r="O478" s="14">
        <f t="shared" si="44"/>
        <v>21</v>
      </c>
      <c r="P478" s="1">
        <f t="shared" si="45"/>
        <v>42678</v>
      </c>
      <c r="Q478" s="7"/>
      <c r="R478" s="3"/>
      <c r="S478" s="8" t="s">
        <v>108</v>
      </c>
      <c r="T478" s="62">
        <f t="shared" ca="1" si="47"/>
        <v>-0.4375</v>
      </c>
      <c r="U478" s="61">
        <f t="shared" ca="1" si="46"/>
        <v>1</v>
      </c>
      <c r="V478" s="11" t="s">
        <v>564</v>
      </c>
      <c r="W478" s="11" t="s">
        <v>24</v>
      </c>
      <c r="X478" s="3"/>
    </row>
    <row r="479" spans="1:31" ht="30" hidden="1" customHeight="1">
      <c r="A479" s="3" t="s">
        <v>15</v>
      </c>
      <c r="B479" s="3">
        <v>11</v>
      </c>
      <c r="C479" s="11" t="s">
        <v>90</v>
      </c>
      <c r="D479" s="11" t="s">
        <v>333</v>
      </c>
      <c r="E479" s="4">
        <v>127</v>
      </c>
      <c r="F479" s="11" t="s">
        <v>516</v>
      </c>
      <c r="G479" s="17" t="s">
        <v>519</v>
      </c>
      <c r="H479" s="3" t="s">
        <v>507</v>
      </c>
      <c r="I479" s="5">
        <v>616350</v>
      </c>
      <c r="J479" s="1">
        <v>41163</v>
      </c>
      <c r="K479" s="60">
        <f t="shared" ca="1" si="42"/>
        <v>12</v>
      </c>
      <c r="L479" s="14">
        <v>5</v>
      </c>
      <c r="M479" s="14" t="s">
        <v>635</v>
      </c>
      <c r="N479" s="14">
        <f t="shared" si="43"/>
        <v>16</v>
      </c>
      <c r="O479" s="14">
        <f t="shared" si="44"/>
        <v>21</v>
      </c>
      <c r="P479" s="1">
        <f t="shared" si="45"/>
        <v>47003</v>
      </c>
      <c r="Q479" s="7"/>
      <c r="R479" s="3"/>
      <c r="S479" s="3"/>
      <c r="T479" s="62">
        <f t="shared" ca="1" si="47"/>
        <v>2.75</v>
      </c>
      <c r="U479" s="61">
        <f t="shared" ca="1" si="46"/>
        <v>3</v>
      </c>
      <c r="V479" s="11" t="s">
        <v>564</v>
      </c>
      <c r="W479" s="11" t="s">
        <v>24</v>
      </c>
      <c r="X479" s="3"/>
    </row>
    <row r="480" spans="1:31" ht="30" hidden="1" customHeight="1">
      <c r="A480" s="3"/>
      <c r="B480" s="3">
        <v>11</v>
      </c>
      <c r="C480" s="11" t="s">
        <v>90</v>
      </c>
      <c r="D480" s="11" t="s">
        <v>154</v>
      </c>
      <c r="E480" s="4">
        <v>126</v>
      </c>
      <c r="F480" s="11" t="s">
        <v>334</v>
      </c>
      <c r="G480" s="17" t="s">
        <v>518</v>
      </c>
      <c r="H480" s="3" t="s">
        <v>506</v>
      </c>
      <c r="I480" s="5">
        <v>100590</v>
      </c>
      <c r="J480" s="1">
        <v>40493</v>
      </c>
      <c r="K480" s="60">
        <f t="shared" ca="1" si="42"/>
        <v>14</v>
      </c>
      <c r="L480" s="14">
        <v>5</v>
      </c>
      <c r="M480" s="14" t="s">
        <v>635</v>
      </c>
      <c r="N480" s="14">
        <f t="shared" si="43"/>
        <v>16</v>
      </c>
      <c r="O480" s="14">
        <f t="shared" si="44"/>
        <v>21</v>
      </c>
      <c r="P480" s="1">
        <f t="shared" si="45"/>
        <v>48158</v>
      </c>
      <c r="Q480" s="7"/>
      <c r="R480" s="3"/>
      <c r="S480" s="3"/>
      <c r="T480" s="62">
        <f t="shared" ca="1" si="47"/>
        <v>2.375</v>
      </c>
      <c r="U480" s="61">
        <f t="shared" ca="1" si="46"/>
        <v>3</v>
      </c>
      <c r="V480" s="11" t="s">
        <v>564</v>
      </c>
      <c r="W480" s="11" t="s">
        <v>24</v>
      </c>
      <c r="X480" s="3"/>
    </row>
    <row r="481" spans="1:25" ht="30" hidden="1" customHeight="1">
      <c r="A481" s="3" t="s">
        <v>15</v>
      </c>
      <c r="B481" s="3">
        <v>11</v>
      </c>
      <c r="C481" s="11" t="s">
        <v>90</v>
      </c>
      <c r="D481" s="11" t="s">
        <v>154</v>
      </c>
      <c r="E481" s="4">
        <v>155</v>
      </c>
      <c r="F481" s="11" t="s">
        <v>155</v>
      </c>
      <c r="G481" s="17" t="s">
        <v>518</v>
      </c>
      <c r="H481" s="3" t="s">
        <v>506</v>
      </c>
      <c r="I481" s="5">
        <v>113292</v>
      </c>
      <c r="J481" s="1">
        <v>42676</v>
      </c>
      <c r="K481" s="60">
        <f t="shared" ca="1" si="42"/>
        <v>8</v>
      </c>
      <c r="L481" s="14">
        <v>5</v>
      </c>
      <c r="M481" s="14" t="s">
        <v>635</v>
      </c>
      <c r="N481" s="14">
        <f t="shared" si="43"/>
        <v>16</v>
      </c>
      <c r="O481" s="14">
        <f t="shared" si="44"/>
        <v>21</v>
      </c>
      <c r="P481" s="1">
        <f t="shared" si="45"/>
        <v>50341</v>
      </c>
      <c r="Q481" s="7"/>
      <c r="R481" s="3"/>
      <c r="S481" s="3"/>
      <c r="T481" s="62">
        <f t="shared" ca="1" si="47"/>
        <v>3.5</v>
      </c>
      <c r="U481" s="61">
        <f t="shared" ca="1" si="46"/>
        <v>4</v>
      </c>
      <c r="V481" s="11" t="s">
        <v>564</v>
      </c>
      <c r="W481" s="11" t="s">
        <v>24</v>
      </c>
      <c r="X481" s="3"/>
    </row>
    <row r="482" spans="1:25" ht="30" hidden="1" customHeight="1">
      <c r="A482" s="3" t="s">
        <v>15</v>
      </c>
      <c r="B482" s="3">
        <v>11</v>
      </c>
      <c r="C482" s="11" t="s">
        <v>90</v>
      </c>
      <c r="D482" s="11" t="s">
        <v>154</v>
      </c>
      <c r="E482" s="4">
        <v>156</v>
      </c>
      <c r="F482" s="11" t="s">
        <v>155</v>
      </c>
      <c r="G482" s="17" t="s">
        <v>518</v>
      </c>
      <c r="H482" s="3" t="s">
        <v>506</v>
      </c>
      <c r="I482" s="5">
        <v>113292</v>
      </c>
      <c r="J482" s="1">
        <v>42676</v>
      </c>
      <c r="K482" s="60">
        <f t="shared" ca="1" si="42"/>
        <v>8</v>
      </c>
      <c r="L482" s="14">
        <v>5</v>
      </c>
      <c r="M482" s="14" t="s">
        <v>635</v>
      </c>
      <c r="N482" s="14">
        <f t="shared" si="43"/>
        <v>16</v>
      </c>
      <c r="O482" s="14">
        <f t="shared" si="44"/>
        <v>21</v>
      </c>
      <c r="P482" s="1">
        <f t="shared" si="45"/>
        <v>50341</v>
      </c>
      <c r="Q482" s="7"/>
      <c r="R482" s="3"/>
      <c r="S482" s="3"/>
      <c r="T482" s="62">
        <f t="shared" ca="1" si="47"/>
        <v>3.5</v>
      </c>
      <c r="U482" s="61">
        <f t="shared" ca="1" si="46"/>
        <v>4</v>
      </c>
      <c r="V482" s="11" t="s">
        <v>564</v>
      </c>
      <c r="W482" s="11" t="s">
        <v>24</v>
      </c>
      <c r="X482" s="3"/>
    </row>
    <row r="483" spans="1:25" ht="30" hidden="1" customHeight="1">
      <c r="A483" s="3" t="s">
        <v>15</v>
      </c>
      <c r="B483" s="3">
        <v>11</v>
      </c>
      <c r="C483" s="11" t="s">
        <v>90</v>
      </c>
      <c r="D483" s="11" t="s">
        <v>158</v>
      </c>
      <c r="E483" s="4">
        <v>167</v>
      </c>
      <c r="F483" s="11" t="s">
        <v>159</v>
      </c>
      <c r="G483" s="17" t="s">
        <v>519</v>
      </c>
      <c r="H483" s="3" t="s">
        <v>507</v>
      </c>
      <c r="I483" s="5">
        <v>313200</v>
      </c>
      <c r="J483" s="1">
        <v>42720</v>
      </c>
      <c r="K483" s="60">
        <f t="shared" ca="1" si="42"/>
        <v>8</v>
      </c>
      <c r="L483" s="14">
        <v>5</v>
      </c>
      <c r="M483" s="14" t="s">
        <v>635</v>
      </c>
      <c r="N483" s="14">
        <f t="shared" si="43"/>
        <v>16</v>
      </c>
      <c r="O483" s="14">
        <f t="shared" si="44"/>
        <v>21</v>
      </c>
      <c r="P483" s="1">
        <f t="shared" si="45"/>
        <v>48560</v>
      </c>
      <c r="Q483" s="7"/>
      <c r="R483" s="3"/>
      <c r="S483" s="3"/>
      <c r="T483" s="62">
        <f t="shared" ca="1" si="47"/>
        <v>3.5</v>
      </c>
      <c r="U483" s="61">
        <f t="shared" ca="1" si="46"/>
        <v>4</v>
      </c>
      <c r="V483" s="11" t="s">
        <v>564</v>
      </c>
      <c r="W483" s="11" t="s">
        <v>24</v>
      </c>
      <c r="X483" s="3"/>
    </row>
    <row r="484" spans="1:25" ht="30" hidden="1" customHeight="1">
      <c r="A484" s="3"/>
      <c r="B484" s="3">
        <v>11</v>
      </c>
      <c r="C484" s="11" t="s">
        <v>90</v>
      </c>
      <c r="D484" s="11" t="s">
        <v>158</v>
      </c>
      <c r="E484" s="3" t="s">
        <v>504</v>
      </c>
      <c r="F484" s="11" t="s">
        <v>576</v>
      </c>
      <c r="G484" s="17" t="s">
        <v>519</v>
      </c>
      <c r="H484" s="3" t="s">
        <v>507</v>
      </c>
      <c r="I484" s="19">
        <v>238680</v>
      </c>
      <c r="J484" s="1">
        <v>41760</v>
      </c>
      <c r="K484" s="60">
        <f t="shared" ca="1" si="42"/>
        <v>11</v>
      </c>
      <c r="L484" s="14">
        <v>5</v>
      </c>
      <c r="M484" s="14" t="s">
        <v>635</v>
      </c>
      <c r="N484" s="14">
        <f t="shared" si="43"/>
        <v>16</v>
      </c>
      <c r="O484" s="14">
        <f t="shared" si="44"/>
        <v>21</v>
      </c>
      <c r="P484" s="1">
        <f t="shared" si="45"/>
        <v>47600</v>
      </c>
      <c r="Q484" s="7"/>
      <c r="R484" s="3"/>
      <c r="S484" s="3"/>
      <c r="T484" s="62">
        <f t="shared" ca="1" si="47"/>
        <v>2.9375</v>
      </c>
      <c r="U484" s="61">
        <f t="shared" ca="1" si="46"/>
        <v>3</v>
      </c>
      <c r="V484" s="11" t="s">
        <v>564</v>
      </c>
      <c r="W484" s="11" t="s">
        <v>24</v>
      </c>
      <c r="X484" s="3"/>
    </row>
    <row r="485" spans="1:25" ht="30" hidden="1" customHeight="1">
      <c r="A485" s="3"/>
      <c r="B485" s="3">
        <v>11</v>
      </c>
      <c r="C485" s="11" t="s">
        <v>90</v>
      </c>
      <c r="D485" s="11" t="s">
        <v>577</v>
      </c>
      <c r="E485" s="4"/>
      <c r="F485" s="11" t="s">
        <v>578</v>
      </c>
      <c r="G485" s="17" t="s">
        <v>519</v>
      </c>
      <c r="H485" s="3" t="s">
        <v>509</v>
      </c>
      <c r="I485" s="19">
        <v>29359</v>
      </c>
      <c r="J485" s="1">
        <v>35038</v>
      </c>
      <c r="K485" s="60">
        <f t="shared" ca="1" si="42"/>
        <v>29</v>
      </c>
      <c r="L485" s="14">
        <v>5</v>
      </c>
      <c r="M485" s="14" t="s">
        <v>635</v>
      </c>
      <c r="N485" s="14">
        <f t="shared" si="43"/>
        <v>16</v>
      </c>
      <c r="O485" s="14">
        <f t="shared" si="44"/>
        <v>21</v>
      </c>
      <c r="P485" s="1">
        <f t="shared" si="45"/>
        <v>40878</v>
      </c>
      <c r="Q485" s="7"/>
      <c r="R485" s="3"/>
      <c r="S485" s="3"/>
      <c r="T485" s="62">
        <f t="shared" ca="1" si="47"/>
        <v>-0.4375</v>
      </c>
      <c r="U485" s="61">
        <f t="shared" ca="1" si="46"/>
        <v>1</v>
      </c>
      <c r="V485" s="11" t="s">
        <v>564</v>
      </c>
      <c r="W485" s="11" t="s">
        <v>24</v>
      </c>
      <c r="X485" s="3" t="s">
        <v>513</v>
      </c>
    </row>
    <row r="486" spans="1:25" ht="30" customHeight="1">
      <c r="A486" s="3" t="s">
        <v>15</v>
      </c>
      <c r="B486" s="3">
        <v>11</v>
      </c>
      <c r="C486" s="11" t="s">
        <v>90</v>
      </c>
      <c r="D486" s="11" t="s">
        <v>335</v>
      </c>
      <c r="E486" s="4">
        <v>147</v>
      </c>
      <c r="F486" s="11" t="s">
        <v>336</v>
      </c>
      <c r="G486" s="17" t="s">
        <v>518</v>
      </c>
      <c r="H486" s="3" t="s">
        <v>506</v>
      </c>
      <c r="I486" s="5">
        <v>136080</v>
      </c>
      <c r="J486" s="1">
        <v>42397</v>
      </c>
      <c r="K486" s="60">
        <f t="shared" ca="1" si="42"/>
        <v>9</v>
      </c>
      <c r="L486" s="14">
        <v>5</v>
      </c>
      <c r="M486" s="14" t="s">
        <v>635</v>
      </c>
      <c r="N486" s="14">
        <f t="shared" si="43"/>
        <v>16</v>
      </c>
      <c r="O486" s="14">
        <f t="shared" si="44"/>
        <v>21</v>
      </c>
      <c r="P486" s="1">
        <f t="shared" si="45"/>
        <v>50062</v>
      </c>
      <c r="Q486" s="7"/>
      <c r="R486" s="3"/>
      <c r="S486" s="3"/>
      <c r="T486" s="62">
        <f t="shared" ca="1" si="47"/>
        <v>3.3125</v>
      </c>
      <c r="U486" s="61">
        <f t="shared" ca="1" si="46"/>
        <v>4</v>
      </c>
      <c r="V486" s="11" t="s">
        <v>564</v>
      </c>
      <c r="W486" s="11" t="s">
        <v>24</v>
      </c>
      <c r="X486" s="3"/>
    </row>
    <row r="487" spans="1:25" ht="30" hidden="1" customHeight="1">
      <c r="A487" s="3" t="s">
        <v>15</v>
      </c>
      <c r="B487" s="3">
        <v>11</v>
      </c>
      <c r="C487" s="11" t="s">
        <v>90</v>
      </c>
      <c r="D487" s="11" t="s">
        <v>337</v>
      </c>
      <c r="E487" s="4">
        <v>112</v>
      </c>
      <c r="F487" s="11" t="s">
        <v>338</v>
      </c>
      <c r="G487" s="17" t="s">
        <v>519</v>
      </c>
      <c r="H487" s="3" t="s">
        <v>507</v>
      </c>
      <c r="I487" s="5">
        <v>341250</v>
      </c>
      <c r="J487" s="1">
        <v>36860</v>
      </c>
      <c r="K487" s="60">
        <f t="shared" ca="1" si="42"/>
        <v>24</v>
      </c>
      <c r="L487" s="14">
        <v>5</v>
      </c>
      <c r="M487" s="14" t="s">
        <v>635</v>
      </c>
      <c r="N487" s="14">
        <f t="shared" si="43"/>
        <v>16</v>
      </c>
      <c r="O487" s="14">
        <f t="shared" si="44"/>
        <v>21</v>
      </c>
      <c r="P487" s="1">
        <f t="shared" si="45"/>
        <v>42700</v>
      </c>
      <c r="Q487" s="7"/>
      <c r="R487" s="3"/>
      <c r="S487" s="3"/>
      <c r="T487" s="62">
        <f t="shared" ca="1" si="47"/>
        <v>0.5</v>
      </c>
      <c r="U487" s="61">
        <f t="shared" ca="1" si="46"/>
        <v>1</v>
      </c>
      <c r="V487" s="11" t="s">
        <v>564</v>
      </c>
      <c r="W487" s="11" t="s">
        <v>24</v>
      </c>
      <c r="X487" s="3" t="s">
        <v>515</v>
      </c>
    </row>
    <row r="488" spans="1:25" ht="30" hidden="1" customHeight="1">
      <c r="A488" s="3" t="s">
        <v>15</v>
      </c>
      <c r="B488" s="3">
        <v>11</v>
      </c>
      <c r="C488" s="11" t="s">
        <v>90</v>
      </c>
      <c r="D488" s="11" t="s">
        <v>339</v>
      </c>
      <c r="E488" s="4">
        <v>52</v>
      </c>
      <c r="F488" s="11" t="s">
        <v>340</v>
      </c>
      <c r="G488" s="17" t="s">
        <v>519</v>
      </c>
      <c r="H488" s="3" t="s">
        <v>509</v>
      </c>
      <c r="I488" s="5">
        <v>174070</v>
      </c>
      <c r="J488" s="1">
        <v>35013</v>
      </c>
      <c r="K488" s="60">
        <f t="shared" ca="1" si="42"/>
        <v>29</v>
      </c>
      <c r="L488" s="14">
        <v>5</v>
      </c>
      <c r="M488" s="14" t="s">
        <v>635</v>
      </c>
      <c r="N488" s="14">
        <f t="shared" si="43"/>
        <v>16</v>
      </c>
      <c r="O488" s="14">
        <f t="shared" si="44"/>
        <v>21</v>
      </c>
      <c r="P488" s="1">
        <f t="shared" si="45"/>
        <v>40853</v>
      </c>
      <c r="Q488" s="7"/>
      <c r="R488" s="3"/>
      <c r="S488" s="3"/>
      <c r="T488" s="62">
        <f t="shared" ca="1" si="47"/>
        <v>-0.4375</v>
      </c>
      <c r="U488" s="61">
        <f t="shared" ca="1" si="46"/>
        <v>1</v>
      </c>
      <c r="V488" s="11" t="s">
        <v>564</v>
      </c>
      <c r="W488" s="11" t="s">
        <v>24</v>
      </c>
      <c r="X488" s="3"/>
    </row>
    <row r="489" spans="1:25" ht="30" hidden="1" customHeight="1">
      <c r="A489" s="3"/>
      <c r="B489" s="3">
        <v>11</v>
      </c>
      <c r="C489" s="11" t="s">
        <v>90</v>
      </c>
      <c r="D489" s="11" t="s">
        <v>579</v>
      </c>
      <c r="E489" s="3" t="s">
        <v>571</v>
      </c>
      <c r="F489" s="11" t="s">
        <v>580</v>
      </c>
      <c r="G489" s="17" t="s">
        <v>519</v>
      </c>
      <c r="H489" s="3" t="s">
        <v>507</v>
      </c>
      <c r="I489" s="37" t="s">
        <v>571</v>
      </c>
      <c r="J489" s="1">
        <v>35024</v>
      </c>
      <c r="K489" s="60">
        <f t="shared" ca="1" si="42"/>
        <v>29</v>
      </c>
      <c r="L489" s="14">
        <v>5</v>
      </c>
      <c r="M489" s="14" t="s">
        <v>635</v>
      </c>
      <c r="N489" s="14">
        <f t="shared" si="43"/>
        <v>16</v>
      </c>
      <c r="O489" s="14">
        <f t="shared" si="44"/>
        <v>21</v>
      </c>
      <c r="P489" s="1">
        <f t="shared" si="45"/>
        <v>40864</v>
      </c>
      <c r="Q489" s="7"/>
      <c r="R489" s="3"/>
      <c r="S489" s="3"/>
      <c r="T489" s="62">
        <f t="shared" ca="1" si="47"/>
        <v>-0.4375</v>
      </c>
      <c r="U489" s="61">
        <f t="shared" ca="1" si="46"/>
        <v>1</v>
      </c>
      <c r="V489" s="11" t="s">
        <v>564</v>
      </c>
      <c r="W489" s="11" t="s">
        <v>24</v>
      </c>
      <c r="X489" s="3"/>
    </row>
    <row r="490" spans="1:25" ht="30" hidden="1" customHeight="1">
      <c r="A490" s="3"/>
      <c r="B490" s="3">
        <v>11</v>
      </c>
      <c r="C490" s="11" t="s">
        <v>90</v>
      </c>
      <c r="D490" s="11" t="s">
        <v>111</v>
      </c>
      <c r="E490" s="4"/>
      <c r="F490" s="11" t="s">
        <v>532</v>
      </c>
      <c r="G490" s="17" t="s">
        <v>519</v>
      </c>
      <c r="H490" s="3" t="s">
        <v>509</v>
      </c>
      <c r="I490" s="5">
        <v>712800</v>
      </c>
      <c r="J490" s="1">
        <v>43113</v>
      </c>
      <c r="K490" s="60">
        <f t="shared" ca="1" si="42"/>
        <v>7</v>
      </c>
      <c r="L490" s="14">
        <v>5</v>
      </c>
      <c r="M490" s="14" t="s">
        <v>635</v>
      </c>
      <c r="N490" s="14">
        <f t="shared" si="43"/>
        <v>16</v>
      </c>
      <c r="O490" s="14">
        <f t="shared" si="44"/>
        <v>21</v>
      </c>
      <c r="P490" s="1">
        <f t="shared" si="45"/>
        <v>48953</v>
      </c>
      <c r="Q490" s="7"/>
      <c r="R490" s="3"/>
      <c r="S490" s="3"/>
      <c r="T490" s="62">
        <f t="shared" ca="1" si="47"/>
        <v>3.6875</v>
      </c>
      <c r="U490" s="61">
        <f t="shared" ca="1" si="46"/>
        <v>4</v>
      </c>
      <c r="V490" s="11" t="s">
        <v>564</v>
      </c>
      <c r="W490" s="11" t="s">
        <v>24</v>
      </c>
      <c r="X490" s="3" t="s">
        <v>522</v>
      </c>
      <c r="Y490" s="22" t="s">
        <v>593</v>
      </c>
    </row>
    <row r="491" spans="1:25" ht="30" hidden="1" customHeight="1">
      <c r="A491" s="3"/>
      <c r="B491" s="3">
        <v>11</v>
      </c>
      <c r="C491" s="11" t="s">
        <v>90</v>
      </c>
      <c r="D491" s="11" t="s">
        <v>527</v>
      </c>
      <c r="E491" s="4"/>
      <c r="F491" s="11" t="s">
        <v>533</v>
      </c>
      <c r="G491" s="17" t="s">
        <v>519</v>
      </c>
      <c r="H491" s="3" t="s">
        <v>509</v>
      </c>
      <c r="I491" s="5">
        <v>167400</v>
      </c>
      <c r="J491" s="1">
        <v>43113</v>
      </c>
      <c r="K491" s="60">
        <f t="shared" ca="1" si="42"/>
        <v>7</v>
      </c>
      <c r="L491" s="14">
        <v>5</v>
      </c>
      <c r="M491" s="14" t="s">
        <v>635</v>
      </c>
      <c r="N491" s="14">
        <f t="shared" si="43"/>
        <v>16</v>
      </c>
      <c r="O491" s="14">
        <f t="shared" si="44"/>
        <v>21</v>
      </c>
      <c r="P491" s="1">
        <f t="shared" si="45"/>
        <v>48953</v>
      </c>
      <c r="Q491" s="7"/>
      <c r="R491" s="3"/>
      <c r="S491" s="3"/>
      <c r="T491" s="62">
        <f t="shared" ca="1" si="47"/>
        <v>3.6875</v>
      </c>
      <c r="U491" s="61">
        <f t="shared" ca="1" si="46"/>
        <v>4</v>
      </c>
      <c r="V491" s="11" t="s">
        <v>564</v>
      </c>
      <c r="W491" s="11" t="s">
        <v>24</v>
      </c>
      <c r="X491" s="3" t="s">
        <v>522</v>
      </c>
      <c r="Y491" s="22" t="s">
        <v>593</v>
      </c>
    </row>
    <row r="492" spans="1:25" ht="30" hidden="1" customHeight="1">
      <c r="A492" s="3"/>
      <c r="B492" s="3">
        <v>11</v>
      </c>
      <c r="C492" s="11" t="s">
        <v>90</v>
      </c>
      <c r="D492" s="11" t="s">
        <v>528</v>
      </c>
      <c r="E492" s="4"/>
      <c r="F492" s="11" t="s">
        <v>534</v>
      </c>
      <c r="G492" s="17" t="s">
        <v>519</v>
      </c>
      <c r="H492" s="3" t="s">
        <v>507</v>
      </c>
      <c r="I492" s="5">
        <v>264600</v>
      </c>
      <c r="J492" s="1">
        <v>43113</v>
      </c>
      <c r="K492" s="60">
        <f t="shared" ca="1" si="42"/>
        <v>7</v>
      </c>
      <c r="L492" s="14">
        <v>5</v>
      </c>
      <c r="M492" s="14" t="s">
        <v>635</v>
      </c>
      <c r="N492" s="14">
        <f t="shared" si="43"/>
        <v>16</v>
      </c>
      <c r="O492" s="14">
        <f t="shared" si="44"/>
        <v>21</v>
      </c>
      <c r="P492" s="1">
        <f t="shared" si="45"/>
        <v>48953</v>
      </c>
      <c r="Q492" s="7"/>
      <c r="R492" s="3"/>
      <c r="S492" s="3"/>
      <c r="T492" s="62">
        <f t="shared" ca="1" si="47"/>
        <v>3.6875</v>
      </c>
      <c r="U492" s="61">
        <f t="shared" ca="1" si="46"/>
        <v>4</v>
      </c>
      <c r="V492" s="11" t="s">
        <v>564</v>
      </c>
      <c r="W492" s="11" t="s">
        <v>24</v>
      </c>
      <c r="X492" s="3" t="s">
        <v>522</v>
      </c>
      <c r="Y492" s="22" t="s">
        <v>593</v>
      </c>
    </row>
    <row r="493" spans="1:25" ht="30" hidden="1" customHeight="1">
      <c r="A493" s="3"/>
      <c r="B493" s="3">
        <v>11</v>
      </c>
      <c r="C493" s="11" t="s">
        <v>90</v>
      </c>
      <c r="D493" s="11" t="s">
        <v>586</v>
      </c>
      <c r="E493" s="3" t="s">
        <v>571</v>
      </c>
      <c r="F493" s="11" t="s">
        <v>587</v>
      </c>
      <c r="G493" s="17" t="s">
        <v>518</v>
      </c>
      <c r="H493" s="3" t="s">
        <v>506</v>
      </c>
      <c r="I493" s="19">
        <v>65817</v>
      </c>
      <c r="J493" s="1">
        <v>35059</v>
      </c>
      <c r="K493" s="60">
        <f t="shared" ca="1" si="42"/>
        <v>29</v>
      </c>
      <c r="L493" s="14">
        <v>5</v>
      </c>
      <c r="M493" s="14" t="s">
        <v>635</v>
      </c>
      <c r="N493" s="14">
        <f t="shared" si="43"/>
        <v>16</v>
      </c>
      <c r="O493" s="14">
        <f t="shared" si="44"/>
        <v>21</v>
      </c>
      <c r="P493" s="1">
        <f t="shared" si="45"/>
        <v>42724</v>
      </c>
      <c r="Q493" s="7"/>
      <c r="R493" s="3"/>
      <c r="S493" s="3"/>
      <c r="T493" s="62">
        <f t="shared" ca="1" si="47"/>
        <v>-0.4375</v>
      </c>
      <c r="U493" s="61">
        <f t="shared" ca="1" si="46"/>
        <v>1</v>
      </c>
      <c r="V493" s="11" t="s">
        <v>564</v>
      </c>
      <c r="W493" s="11" t="s">
        <v>24</v>
      </c>
      <c r="X493" s="3"/>
    </row>
    <row r="494" spans="1:25" ht="30" hidden="1" customHeight="1">
      <c r="A494" s="3"/>
      <c r="B494" s="3">
        <v>11</v>
      </c>
      <c r="C494" s="11" t="s">
        <v>90</v>
      </c>
      <c r="D494" s="11" t="s">
        <v>529</v>
      </c>
      <c r="E494" s="4"/>
      <c r="F494" s="11" t="s">
        <v>535</v>
      </c>
      <c r="G494" s="17" t="s">
        <v>519</v>
      </c>
      <c r="H494" s="3" t="s">
        <v>507</v>
      </c>
      <c r="I494" s="5">
        <v>166320</v>
      </c>
      <c r="J494" s="1">
        <v>43113</v>
      </c>
      <c r="K494" s="60">
        <f t="shared" ca="1" si="42"/>
        <v>7</v>
      </c>
      <c r="L494" s="14">
        <v>5</v>
      </c>
      <c r="M494" s="14" t="s">
        <v>635</v>
      </c>
      <c r="N494" s="14">
        <f t="shared" si="43"/>
        <v>16</v>
      </c>
      <c r="O494" s="14">
        <f t="shared" si="44"/>
        <v>21</v>
      </c>
      <c r="P494" s="1">
        <f t="shared" si="45"/>
        <v>48953</v>
      </c>
      <c r="Q494" s="7"/>
      <c r="R494" s="3"/>
      <c r="S494" s="3"/>
      <c r="T494" s="62">
        <f t="shared" ca="1" si="47"/>
        <v>3.6875</v>
      </c>
      <c r="U494" s="61">
        <f t="shared" ca="1" si="46"/>
        <v>4</v>
      </c>
      <c r="V494" s="11" t="s">
        <v>564</v>
      </c>
      <c r="W494" s="11" t="s">
        <v>24</v>
      </c>
      <c r="X494" s="3" t="s">
        <v>522</v>
      </c>
      <c r="Y494" s="22" t="s">
        <v>593</v>
      </c>
    </row>
    <row r="495" spans="1:25" ht="30" hidden="1" customHeight="1">
      <c r="A495" s="3"/>
      <c r="B495" s="3">
        <v>11</v>
      </c>
      <c r="C495" s="11" t="s">
        <v>90</v>
      </c>
      <c r="D495" s="11" t="s">
        <v>530</v>
      </c>
      <c r="E495" s="4"/>
      <c r="F495" s="11" t="s">
        <v>536</v>
      </c>
      <c r="G495" s="17" t="s">
        <v>519</v>
      </c>
      <c r="H495" s="3" t="s">
        <v>509</v>
      </c>
      <c r="I495" s="5">
        <v>162000</v>
      </c>
      <c r="J495" s="1">
        <v>43113</v>
      </c>
      <c r="K495" s="60">
        <f t="shared" ca="1" si="42"/>
        <v>7</v>
      </c>
      <c r="L495" s="14">
        <v>5</v>
      </c>
      <c r="M495" s="14" t="s">
        <v>635</v>
      </c>
      <c r="N495" s="14">
        <f t="shared" si="43"/>
        <v>16</v>
      </c>
      <c r="O495" s="14">
        <f t="shared" si="44"/>
        <v>21</v>
      </c>
      <c r="P495" s="1">
        <f t="shared" si="45"/>
        <v>48953</v>
      </c>
      <c r="Q495" s="7"/>
      <c r="R495" s="3"/>
      <c r="S495" s="3"/>
      <c r="T495" s="62">
        <f t="shared" ca="1" si="47"/>
        <v>3.6875</v>
      </c>
      <c r="U495" s="61">
        <f t="shared" ca="1" si="46"/>
        <v>4</v>
      </c>
      <c r="V495" s="11" t="s">
        <v>564</v>
      </c>
      <c r="W495" s="11" t="s">
        <v>24</v>
      </c>
      <c r="X495" s="3" t="s">
        <v>522</v>
      </c>
      <c r="Y495" s="22" t="s">
        <v>593</v>
      </c>
    </row>
    <row r="496" spans="1:25" ht="30" hidden="1" customHeight="1">
      <c r="A496" s="3"/>
      <c r="B496" s="3">
        <v>11</v>
      </c>
      <c r="C496" s="11" t="s">
        <v>90</v>
      </c>
      <c r="D496" s="11" t="s">
        <v>337</v>
      </c>
      <c r="E496" s="4"/>
      <c r="F496" s="11" t="s">
        <v>537</v>
      </c>
      <c r="G496" s="17" t="s">
        <v>519</v>
      </c>
      <c r="H496" s="3" t="s">
        <v>507</v>
      </c>
      <c r="I496" s="5">
        <v>583200</v>
      </c>
      <c r="J496" s="1">
        <v>43113</v>
      </c>
      <c r="K496" s="60">
        <f t="shared" ca="1" si="42"/>
        <v>7</v>
      </c>
      <c r="L496" s="14">
        <v>5</v>
      </c>
      <c r="M496" s="14" t="s">
        <v>635</v>
      </c>
      <c r="N496" s="14">
        <f t="shared" si="43"/>
        <v>16</v>
      </c>
      <c r="O496" s="14">
        <f t="shared" si="44"/>
        <v>21</v>
      </c>
      <c r="P496" s="1">
        <f t="shared" si="45"/>
        <v>48953</v>
      </c>
      <c r="Q496" s="7"/>
      <c r="R496" s="3"/>
      <c r="S496" s="3"/>
      <c r="T496" s="62">
        <f t="shared" ca="1" si="47"/>
        <v>3.6875</v>
      </c>
      <c r="U496" s="61">
        <f t="shared" ca="1" si="46"/>
        <v>4</v>
      </c>
      <c r="V496" s="11" t="s">
        <v>564</v>
      </c>
      <c r="W496" s="11" t="s">
        <v>24</v>
      </c>
      <c r="X496" s="3" t="s">
        <v>522</v>
      </c>
      <c r="Y496" s="22" t="s">
        <v>593</v>
      </c>
    </row>
    <row r="497" spans="1:25" ht="30" hidden="1" customHeight="1">
      <c r="A497" s="3"/>
      <c r="B497" s="3">
        <v>11</v>
      </c>
      <c r="C497" s="11" t="s">
        <v>90</v>
      </c>
      <c r="D497" s="11" t="s">
        <v>531</v>
      </c>
      <c r="E497" s="4"/>
      <c r="F497" s="11" t="s">
        <v>538</v>
      </c>
      <c r="G497" s="17" t="s">
        <v>519</v>
      </c>
      <c r="H497" s="3" t="s">
        <v>507</v>
      </c>
      <c r="I497" s="5">
        <v>367200</v>
      </c>
      <c r="J497" s="1">
        <v>43113</v>
      </c>
      <c r="K497" s="60">
        <f t="shared" ca="1" si="42"/>
        <v>7</v>
      </c>
      <c r="L497" s="14">
        <v>5</v>
      </c>
      <c r="M497" s="14" t="s">
        <v>635</v>
      </c>
      <c r="N497" s="14">
        <f t="shared" si="43"/>
        <v>16</v>
      </c>
      <c r="O497" s="14">
        <f t="shared" si="44"/>
        <v>21</v>
      </c>
      <c r="P497" s="1">
        <f t="shared" si="45"/>
        <v>48953</v>
      </c>
      <c r="Q497" s="7"/>
      <c r="R497" s="3"/>
      <c r="S497" s="3"/>
      <c r="T497" s="62">
        <f t="shared" ca="1" si="47"/>
        <v>3.6875</v>
      </c>
      <c r="U497" s="61">
        <f t="shared" ca="1" si="46"/>
        <v>4</v>
      </c>
      <c r="V497" s="11" t="s">
        <v>564</v>
      </c>
      <c r="W497" s="11" t="s">
        <v>24</v>
      </c>
      <c r="X497" s="3" t="s">
        <v>522</v>
      </c>
      <c r="Y497" s="22" t="s">
        <v>593</v>
      </c>
    </row>
    <row r="498" spans="1:25" ht="30" hidden="1" customHeight="1">
      <c r="A498" s="4"/>
      <c r="B498" s="3">
        <v>19</v>
      </c>
      <c r="C498" s="11" t="s">
        <v>170</v>
      </c>
      <c r="D498" s="11" t="s">
        <v>171</v>
      </c>
      <c r="E498" s="4">
        <v>21</v>
      </c>
      <c r="F498" s="11" t="s">
        <v>341</v>
      </c>
      <c r="G498" s="17" t="s">
        <v>518</v>
      </c>
      <c r="H498" s="3" t="s">
        <v>506</v>
      </c>
      <c r="I498" s="5">
        <v>93135</v>
      </c>
      <c r="J498" s="1">
        <v>41659</v>
      </c>
      <c r="K498" s="60">
        <f t="shared" ca="1" si="42"/>
        <v>11</v>
      </c>
      <c r="L498" s="14">
        <v>7</v>
      </c>
      <c r="M498" s="14" t="s">
        <v>636</v>
      </c>
      <c r="N498" s="14">
        <f t="shared" si="43"/>
        <v>11.200000000000001</v>
      </c>
      <c r="O498" s="14">
        <f t="shared" si="44"/>
        <v>15</v>
      </c>
      <c r="P498" s="1">
        <f t="shared" si="45"/>
        <v>47134</v>
      </c>
      <c r="Q498" s="1"/>
      <c r="R498" s="3"/>
      <c r="S498" s="3"/>
      <c r="T498" s="62">
        <f t="shared" ca="1" si="47"/>
        <v>2.0535714285714288</v>
      </c>
      <c r="U498" s="61">
        <f t="shared" ca="1" si="46"/>
        <v>3</v>
      </c>
      <c r="V498" s="11" t="s">
        <v>564</v>
      </c>
      <c r="W498" s="11" t="s">
        <v>24</v>
      </c>
      <c r="X498" s="3"/>
    </row>
    <row r="499" spans="1:25" ht="30" hidden="1" customHeight="1">
      <c r="A499" s="4"/>
      <c r="B499" s="3">
        <v>21</v>
      </c>
      <c r="C499" s="11" t="s">
        <v>173</v>
      </c>
      <c r="D499" s="11" t="s">
        <v>174</v>
      </c>
      <c r="E499" s="4">
        <v>15</v>
      </c>
      <c r="F499" s="11" t="s">
        <v>342</v>
      </c>
      <c r="G499" s="17" t="s">
        <v>518</v>
      </c>
      <c r="H499" s="3" t="s">
        <v>506</v>
      </c>
      <c r="I499" s="5">
        <v>163976</v>
      </c>
      <c r="J499" s="1">
        <v>35016</v>
      </c>
      <c r="K499" s="60">
        <f t="shared" ca="1" si="42"/>
        <v>29</v>
      </c>
      <c r="L499" s="14">
        <v>5</v>
      </c>
      <c r="M499" s="14" t="s">
        <v>637</v>
      </c>
      <c r="N499" s="14">
        <f t="shared" si="43"/>
        <v>10.5</v>
      </c>
      <c r="O499" s="14">
        <f t="shared" si="44"/>
        <v>14</v>
      </c>
      <c r="P499" s="1">
        <f t="shared" si="45"/>
        <v>40126</v>
      </c>
      <c r="Q499" s="1"/>
      <c r="R499" s="3"/>
      <c r="S499" s="3"/>
      <c r="T499" s="62">
        <f t="shared" ca="1" si="47"/>
        <v>-3.2857142857142847</v>
      </c>
      <c r="U499" s="61">
        <f t="shared" ca="1" si="46"/>
        <v>1</v>
      </c>
      <c r="V499" s="11" t="s">
        <v>564</v>
      </c>
      <c r="W499" s="11" t="s">
        <v>234</v>
      </c>
      <c r="X499" s="3"/>
    </row>
    <row r="500" spans="1:25" ht="30" hidden="1" customHeight="1">
      <c r="A500" s="4"/>
      <c r="B500" s="3">
        <v>21</v>
      </c>
      <c r="C500" s="11" t="s">
        <v>173</v>
      </c>
      <c r="D500" s="11" t="s">
        <v>174</v>
      </c>
      <c r="E500" s="4">
        <v>18</v>
      </c>
      <c r="F500" s="11" t="s">
        <v>177</v>
      </c>
      <c r="G500" s="17" t="s">
        <v>518</v>
      </c>
      <c r="H500" s="3" t="s">
        <v>506</v>
      </c>
      <c r="I500" s="5">
        <v>173250</v>
      </c>
      <c r="J500" s="1">
        <v>37678</v>
      </c>
      <c r="K500" s="60">
        <f t="shared" ca="1" si="42"/>
        <v>22</v>
      </c>
      <c r="L500" s="14">
        <v>5</v>
      </c>
      <c r="M500" s="14" t="s">
        <v>637</v>
      </c>
      <c r="N500" s="14">
        <f t="shared" si="43"/>
        <v>10.5</v>
      </c>
      <c r="O500" s="14">
        <f t="shared" si="44"/>
        <v>14</v>
      </c>
      <c r="P500" s="1">
        <f t="shared" si="45"/>
        <v>42788</v>
      </c>
      <c r="Q500" s="1"/>
      <c r="R500" s="3"/>
      <c r="S500" s="3"/>
      <c r="T500" s="62">
        <f t="shared" ca="1" si="47"/>
        <v>-1.2857142857142856</v>
      </c>
      <c r="U500" s="61">
        <f t="shared" ca="1" si="46"/>
        <v>1</v>
      </c>
      <c r="V500" s="11" t="s">
        <v>564</v>
      </c>
      <c r="W500" s="11" t="s">
        <v>24</v>
      </c>
      <c r="X500" s="3"/>
    </row>
    <row r="501" spans="1:25" ht="30" hidden="1" customHeight="1">
      <c r="A501" s="4"/>
      <c r="B501" s="3">
        <v>21</v>
      </c>
      <c r="C501" s="11" t="s">
        <v>173</v>
      </c>
      <c r="D501" s="11" t="s">
        <v>343</v>
      </c>
      <c r="E501" s="4">
        <v>2</v>
      </c>
      <c r="F501" s="11" t="s">
        <v>344</v>
      </c>
      <c r="G501" s="17" t="s">
        <v>518</v>
      </c>
      <c r="H501" s="3" t="s">
        <v>506</v>
      </c>
      <c r="I501" s="5">
        <v>65920</v>
      </c>
      <c r="J501" s="1">
        <v>35130</v>
      </c>
      <c r="K501" s="60">
        <f t="shared" ca="1" si="42"/>
        <v>29</v>
      </c>
      <c r="L501" s="14">
        <v>5</v>
      </c>
      <c r="M501" s="14" t="s">
        <v>637</v>
      </c>
      <c r="N501" s="14">
        <f t="shared" si="43"/>
        <v>10.5</v>
      </c>
      <c r="O501" s="14">
        <f t="shared" si="44"/>
        <v>14</v>
      </c>
      <c r="P501" s="1">
        <f t="shared" si="45"/>
        <v>40240</v>
      </c>
      <c r="Q501" s="1"/>
      <c r="R501" s="3"/>
      <c r="S501" s="3"/>
      <c r="T501" s="62">
        <f t="shared" ca="1" si="47"/>
        <v>-3.2857142857142847</v>
      </c>
      <c r="U501" s="61">
        <f t="shared" ca="1" si="46"/>
        <v>1</v>
      </c>
      <c r="V501" s="11" t="s">
        <v>564</v>
      </c>
      <c r="W501" s="11" t="s">
        <v>345</v>
      </c>
      <c r="X501" s="3"/>
    </row>
    <row r="502" spans="1:25" ht="30" hidden="1" customHeight="1">
      <c r="A502" s="4"/>
      <c r="B502" s="3">
        <v>21</v>
      </c>
      <c r="C502" s="11" t="s">
        <v>173</v>
      </c>
      <c r="D502" s="11" t="s">
        <v>178</v>
      </c>
      <c r="E502" s="4">
        <v>1</v>
      </c>
      <c r="F502" s="11" t="s">
        <v>179</v>
      </c>
      <c r="G502" s="17" t="s">
        <v>518</v>
      </c>
      <c r="H502" s="3" t="s">
        <v>506</v>
      </c>
      <c r="I502" s="5">
        <v>74130</v>
      </c>
      <c r="J502" s="1">
        <v>36881</v>
      </c>
      <c r="K502" s="60">
        <f t="shared" ca="1" si="42"/>
        <v>24</v>
      </c>
      <c r="L502" s="14">
        <v>5</v>
      </c>
      <c r="M502" s="14" t="s">
        <v>637</v>
      </c>
      <c r="N502" s="14">
        <f t="shared" si="43"/>
        <v>10.5</v>
      </c>
      <c r="O502" s="14">
        <f t="shared" si="44"/>
        <v>14</v>
      </c>
      <c r="P502" s="1">
        <f t="shared" si="45"/>
        <v>41991</v>
      </c>
      <c r="Q502" s="1"/>
      <c r="R502" s="3"/>
      <c r="S502" s="3"/>
      <c r="T502" s="62">
        <f t="shared" ca="1" si="47"/>
        <v>-1.8571428571428568</v>
      </c>
      <c r="U502" s="61">
        <f t="shared" ca="1" si="46"/>
        <v>1</v>
      </c>
      <c r="V502" s="11" t="s">
        <v>564</v>
      </c>
      <c r="W502" s="16" t="s">
        <v>244</v>
      </c>
      <c r="X502" s="3"/>
    </row>
    <row r="503" spans="1:25" ht="30" hidden="1" customHeight="1">
      <c r="A503" s="4"/>
      <c r="B503" s="3">
        <v>21</v>
      </c>
      <c r="C503" s="11" t="s">
        <v>173</v>
      </c>
      <c r="D503" s="11" t="s">
        <v>184</v>
      </c>
      <c r="E503" s="4">
        <v>3</v>
      </c>
      <c r="F503" s="11" t="s">
        <v>346</v>
      </c>
      <c r="G503" s="17" t="s">
        <v>518</v>
      </c>
      <c r="H503" s="3" t="s">
        <v>506</v>
      </c>
      <c r="I503" s="5">
        <v>68289</v>
      </c>
      <c r="J503" s="1">
        <v>35016</v>
      </c>
      <c r="K503" s="60">
        <f t="shared" ca="1" si="42"/>
        <v>29</v>
      </c>
      <c r="L503" s="14">
        <v>6</v>
      </c>
      <c r="M503" s="14" t="s">
        <v>637</v>
      </c>
      <c r="N503" s="14">
        <f t="shared" si="43"/>
        <v>12.600000000000001</v>
      </c>
      <c r="O503" s="14">
        <f t="shared" si="44"/>
        <v>17</v>
      </c>
      <c r="P503" s="1">
        <f t="shared" si="45"/>
        <v>41221</v>
      </c>
      <c r="Q503" s="1"/>
      <c r="R503" s="3"/>
      <c r="S503" s="3"/>
      <c r="T503" s="62">
        <f t="shared" ca="1" si="47"/>
        <v>-1.9047619047619042</v>
      </c>
      <c r="U503" s="61">
        <f t="shared" ca="1" si="46"/>
        <v>1</v>
      </c>
      <c r="V503" s="11" t="s">
        <v>564</v>
      </c>
      <c r="W503" s="11" t="s">
        <v>347</v>
      </c>
      <c r="X503" s="3"/>
    </row>
    <row r="504" spans="1:25" ht="30" hidden="1" customHeight="1">
      <c r="A504" s="4"/>
      <c r="B504" s="3">
        <v>21</v>
      </c>
      <c r="C504" s="11" t="s">
        <v>173</v>
      </c>
      <c r="D504" s="11" t="s">
        <v>348</v>
      </c>
      <c r="E504" s="4">
        <v>3</v>
      </c>
      <c r="F504" s="11" t="s">
        <v>349</v>
      </c>
      <c r="G504" s="17" t="s">
        <v>518</v>
      </c>
      <c r="H504" s="3" t="s">
        <v>506</v>
      </c>
      <c r="I504" s="5">
        <v>82400</v>
      </c>
      <c r="J504" s="1">
        <v>35074</v>
      </c>
      <c r="K504" s="60">
        <f t="shared" ca="1" si="42"/>
        <v>29</v>
      </c>
      <c r="L504" s="14">
        <v>6</v>
      </c>
      <c r="M504" s="14" t="s">
        <v>637</v>
      </c>
      <c r="N504" s="14">
        <f t="shared" si="43"/>
        <v>12.600000000000001</v>
      </c>
      <c r="O504" s="14">
        <f t="shared" si="44"/>
        <v>17</v>
      </c>
      <c r="P504" s="1">
        <f t="shared" si="45"/>
        <v>41279</v>
      </c>
      <c r="Q504" s="1"/>
      <c r="R504" s="3"/>
      <c r="S504" s="3"/>
      <c r="T504" s="62">
        <f t="shared" ca="1" si="47"/>
        <v>-1.9047619047619042</v>
      </c>
      <c r="U504" s="61">
        <f t="shared" ca="1" si="46"/>
        <v>1</v>
      </c>
      <c r="V504" s="11" t="s">
        <v>564</v>
      </c>
      <c r="W504" s="16" t="s">
        <v>350</v>
      </c>
      <c r="X504" s="3"/>
    </row>
    <row r="505" spans="1:25" ht="30" hidden="1" customHeight="1">
      <c r="A505" s="4"/>
      <c r="B505" s="3">
        <v>21</v>
      </c>
      <c r="C505" s="11" t="s">
        <v>173</v>
      </c>
      <c r="D505" s="11" t="s">
        <v>348</v>
      </c>
      <c r="E505" s="4">
        <v>4</v>
      </c>
      <c r="F505" s="11" t="s">
        <v>351</v>
      </c>
      <c r="G505" s="17" t="s">
        <v>518</v>
      </c>
      <c r="H505" s="3" t="s">
        <v>506</v>
      </c>
      <c r="I505" s="5">
        <v>78750</v>
      </c>
      <c r="J505" s="1">
        <v>38058</v>
      </c>
      <c r="K505" s="60">
        <f t="shared" ca="1" si="42"/>
        <v>21</v>
      </c>
      <c r="L505" s="14">
        <v>6</v>
      </c>
      <c r="M505" s="14" t="s">
        <v>637</v>
      </c>
      <c r="N505" s="14">
        <f t="shared" si="43"/>
        <v>12.600000000000001</v>
      </c>
      <c r="O505" s="14">
        <f t="shared" si="44"/>
        <v>17</v>
      </c>
      <c r="P505" s="1">
        <f t="shared" si="45"/>
        <v>44263</v>
      </c>
      <c r="Q505" s="1"/>
      <c r="R505" s="3"/>
      <c r="S505" s="3"/>
      <c r="T505" s="62">
        <f t="shared" ca="1" si="47"/>
        <v>0</v>
      </c>
      <c r="U505" s="61">
        <f t="shared" ca="1" si="46"/>
        <v>1</v>
      </c>
      <c r="V505" s="11" t="s">
        <v>564</v>
      </c>
      <c r="W505" s="16" t="s">
        <v>350</v>
      </c>
      <c r="X505" s="3"/>
    </row>
    <row r="506" spans="1:25" ht="30" hidden="1" customHeight="1">
      <c r="A506" s="4"/>
      <c r="B506" s="3">
        <v>21</v>
      </c>
      <c r="C506" s="11" t="s">
        <v>173</v>
      </c>
      <c r="D506" s="11" t="s">
        <v>352</v>
      </c>
      <c r="E506" s="4">
        <v>2</v>
      </c>
      <c r="F506" s="11" t="s">
        <v>353</v>
      </c>
      <c r="G506" s="17" t="s">
        <v>518</v>
      </c>
      <c r="H506" s="3" t="s">
        <v>506</v>
      </c>
      <c r="I506" s="5">
        <v>91876</v>
      </c>
      <c r="J506" s="1">
        <v>34813</v>
      </c>
      <c r="K506" s="60">
        <f t="shared" ca="1" si="42"/>
        <v>30</v>
      </c>
      <c r="L506" s="14">
        <v>5</v>
      </c>
      <c r="M506" s="14" t="s">
        <v>637</v>
      </c>
      <c r="N506" s="14">
        <f t="shared" si="43"/>
        <v>10.5</v>
      </c>
      <c r="O506" s="14">
        <f t="shared" si="44"/>
        <v>14</v>
      </c>
      <c r="P506" s="1">
        <f t="shared" si="45"/>
        <v>39923</v>
      </c>
      <c r="Q506" s="1"/>
      <c r="R506" s="3"/>
      <c r="S506" s="3"/>
      <c r="T506" s="62">
        <f t="shared" ca="1" si="47"/>
        <v>-3.5714285714285712</v>
      </c>
      <c r="U506" s="61">
        <f t="shared" ca="1" si="46"/>
        <v>1</v>
      </c>
      <c r="V506" s="11" t="s">
        <v>564</v>
      </c>
      <c r="W506" s="11" t="s">
        <v>234</v>
      </c>
      <c r="X506" s="3"/>
    </row>
    <row r="507" spans="1:25" ht="30" customHeight="1">
      <c r="A507" s="4"/>
      <c r="B507" s="3">
        <v>22</v>
      </c>
      <c r="C507" s="11" t="s">
        <v>190</v>
      </c>
      <c r="D507" s="11" t="s">
        <v>191</v>
      </c>
      <c r="E507" s="4">
        <v>24</v>
      </c>
      <c r="F507" s="11" t="s">
        <v>354</v>
      </c>
      <c r="G507" s="17" t="s">
        <v>518</v>
      </c>
      <c r="H507" s="3" t="s">
        <v>506</v>
      </c>
      <c r="I507" s="5">
        <v>58710</v>
      </c>
      <c r="J507" s="1">
        <v>35074</v>
      </c>
      <c r="K507" s="60">
        <f t="shared" ca="1" si="42"/>
        <v>29</v>
      </c>
      <c r="L507" s="14">
        <v>5</v>
      </c>
      <c r="M507" s="14" t="s">
        <v>636</v>
      </c>
      <c r="N507" s="14">
        <f t="shared" si="43"/>
        <v>8</v>
      </c>
      <c r="O507" s="14">
        <f t="shared" si="44"/>
        <v>11</v>
      </c>
      <c r="P507" s="1">
        <f t="shared" si="45"/>
        <v>39089</v>
      </c>
      <c r="Q507" s="1"/>
      <c r="R507" s="3"/>
      <c r="S507" s="3"/>
      <c r="T507" s="62">
        <f t="shared" ca="1" si="47"/>
        <v>-5.875</v>
      </c>
      <c r="U507" s="61">
        <f t="shared" ca="1" si="46"/>
        <v>1</v>
      </c>
      <c r="V507" s="11" t="s">
        <v>564</v>
      </c>
      <c r="W507" s="11" t="s">
        <v>244</v>
      </c>
      <c r="X507" s="3"/>
    </row>
    <row r="508" spans="1:25" ht="30" customHeight="1">
      <c r="A508" s="4"/>
      <c r="B508" s="3">
        <v>22</v>
      </c>
      <c r="C508" s="11" t="s">
        <v>190</v>
      </c>
      <c r="D508" s="11" t="s">
        <v>191</v>
      </c>
      <c r="E508" s="4">
        <v>15</v>
      </c>
      <c r="F508" s="11" t="s">
        <v>355</v>
      </c>
      <c r="G508" s="17" t="s">
        <v>518</v>
      </c>
      <c r="H508" s="3" t="s">
        <v>506</v>
      </c>
      <c r="I508" s="5">
        <v>53560</v>
      </c>
      <c r="J508" s="1">
        <v>35074</v>
      </c>
      <c r="K508" s="60">
        <f t="shared" ca="1" si="42"/>
        <v>29</v>
      </c>
      <c r="L508" s="14">
        <v>5</v>
      </c>
      <c r="M508" s="14" t="s">
        <v>636</v>
      </c>
      <c r="N508" s="14">
        <f t="shared" si="43"/>
        <v>8</v>
      </c>
      <c r="O508" s="14">
        <f t="shared" si="44"/>
        <v>11</v>
      </c>
      <c r="P508" s="1">
        <f t="shared" si="45"/>
        <v>39089</v>
      </c>
      <c r="Q508" s="1"/>
      <c r="R508" s="3"/>
      <c r="S508" s="3"/>
      <c r="T508" s="62">
        <f t="shared" ca="1" si="47"/>
        <v>-5.875</v>
      </c>
      <c r="U508" s="61">
        <f t="shared" ca="1" si="46"/>
        <v>1</v>
      </c>
      <c r="V508" s="11" t="s">
        <v>564</v>
      </c>
      <c r="W508" s="11" t="s">
        <v>345</v>
      </c>
      <c r="X508" s="3"/>
    </row>
    <row r="509" spans="1:25" ht="30" customHeight="1">
      <c r="A509" s="4"/>
      <c r="B509" s="3">
        <v>22</v>
      </c>
      <c r="C509" s="11" t="s">
        <v>190</v>
      </c>
      <c r="D509" s="11" t="s">
        <v>191</v>
      </c>
      <c r="E509" s="4">
        <v>19</v>
      </c>
      <c r="F509" s="11" t="s">
        <v>356</v>
      </c>
      <c r="G509" s="17" t="s">
        <v>518</v>
      </c>
      <c r="H509" s="3" t="s">
        <v>506</v>
      </c>
      <c r="I509" s="5">
        <v>86458</v>
      </c>
      <c r="J509" s="1">
        <v>35074</v>
      </c>
      <c r="K509" s="60">
        <f t="shared" ca="1" si="42"/>
        <v>29</v>
      </c>
      <c r="L509" s="14">
        <v>5</v>
      </c>
      <c r="M509" s="14" t="s">
        <v>636</v>
      </c>
      <c r="N509" s="14">
        <f t="shared" si="43"/>
        <v>8</v>
      </c>
      <c r="O509" s="14">
        <f t="shared" si="44"/>
        <v>11</v>
      </c>
      <c r="P509" s="1">
        <f t="shared" si="45"/>
        <v>39089</v>
      </c>
      <c r="Q509" s="1"/>
      <c r="R509" s="3"/>
      <c r="S509" s="3"/>
      <c r="T509" s="62">
        <f t="shared" ca="1" si="47"/>
        <v>-5.875</v>
      </c>
      <c r="U509" s="61">
        <f t="shared" ca="1" si="46"/>
        <v>1</v>
      </c>
      <c r="V509" s="11" t="s">
        <v>564</v>
      </c>
      <c r="W509" s="11" t="s">
        <v>345</v>
      </c>
      <c r="X509" s="3"/>
    </row>
    <row r="510" spans="1:25" ht="30" customHeight="1">
      <c r="A510" s="4"/>
      <c r="B510" s="3">
        <v>22</v>
      </c>
      <c r="C510" s="11" t="s">
        <v>190</v>
      </c>
      <c r="D510" s="11" t="s">
        <v>191</v>
      </c>
      <c r="E510" s="4">
        <v>37</v>
      </c>
      <c r="F510" s="11" t="s">
        <v>357</v>
      </c>
      <c r="G510" s="17" t="s">
        <v>518</v>
      </c>
      <c r="H510" s="3" t="s">
        <v>506</v>
      </c>
      <c r="I510" s="5">
        <v>199500</v>
      </c>
      <c r="J510" s="1">
        <v>38147</v>
      </c>
      <c r="K510" s="60">
        <f t="shared" ca="1" si="42"/>
        <v>21</v>
      </c>
      <c r="L510" s="14">
        <v>5</v>
      </c>
      <c r="M510" s="14" t="s">
        <v>636</v>
      </c>
      <c r="N510" s="14">
        <f t="shared" si="43"/>
        <v>8</v>
      </c>
      <c r="O510" s="14">
        <f t="shared" si="44"/>
        <v>11</v>
      </c>
      <c r="P510" s="1">
        <f t="shared" si="45"/>
        <v>42162</v>
      </c>
      <c r="Q510" s="1"/>
      <c r="R510" s="3"/>
      <c r="S510" s="3"/>
      <c r="T510" s="62">
        <f t="shared" ca="1" si="47"/>
        <v>-2.875</v>
      </c>
      <c r="U510" s="61">
        <f t="shared" ca="1" si="46"/>
        <v>1</v>
      </c>
      <c r="V510" s="11" t="s">
        <v>564</v>
      </c>
      <c r="W510" s="11" t="s">
        <v>42</v>
      </c>
      <c r="X510" s="3"/>
    </row>
    <row r="511" spans="1:25" ht="30" customHeight="1">
      <c r="A511" s="4"/>
      <c r="B511" s="3">
        <v>22</v>
      </c>
      <c r="C511" s="11" t="s">
        <v>190</v>
      </c>
      <c r="D511" s="11" t="s">
        <v>191</v>
      </c>
      <c r="E511" s="4">
        <v>43</v>
      </c>
      <c r="F511" s="11" t="s">
        <v>358</v>
      </c>
      <c r="G511" s="17" t="s">
        <v>518</v>
      </c>
      <c r="H511" s="3" t="s">
        <v>506</v>
      </c>
      <c r="I511" s="5">
        <v>123900</v>
      </c>
      <c r="J511" s="1">
        <v>40689</v>
      </c>
      <c r="K511" s="60">
        <f t="shared" ca="1" si="42"/>
        <v>14</v>
      </c>
      <c r="L511" s="14">
        <v>5</v>
      </c>
      <c r="M511" s="14" t="s">
        <v>636</v>
      </c>
      <c r="N511" s="14">
        <f t="shared" si="43"/>
        <v>8</v>
      </c>
      <c r="O511" s="14">
        <f t="shared" si="44"/>
        <v>11</v>
      </c>
      <c r="P511" s="1">
        <f t="shared" si="45"/>
        <v>44704</v>
      </c>
      <c r="Q511" s="1"/>
      <c r="R511" s="3"/>
      <c r="S511" s="3"/>
      <c r="T511" s="62">
        <f t="shared" ca="1" si="47"/>
        <v>-0.25</v>
      </c>
      <c r="U511" s="61">
        <f t="shared" ca="1" si="46"/>
        <v>1</v>
      </c>
      <c r="V511" s="11" t="s">
        <v>564</v>
      </c>
      <c r="W511" s="16" t="s">
        <v>42</v>
      </c>
      <c r="X511" s="3"/>
    </row>
    <row r="512" spans="1:25" ht="30" hidden="1" customHeight="1">
      <c r="A512" s="3" t="s">
        <v>15</v>
      </c>
      <c r="B512" s="3">
        <v>25</v>
      </c>
      <c r="C512" s="11" t="s">
        <v>205</v>
      </c>
      <c r="D512" s="11" t="s">
        <v>205</v>
      </c>
      <c r="E512" s="4">
        <v>9</v>
      </c>
      <c r="F512" s="11" t="s">
        <v>206</v>
      </c>
      <c r="G512" s="17" t="s">
        <v>519</v>
      </c>
      <c r="H512" s="3" t="s">
        <v>507</v>
      </c>
      <c r="I512" s="5">
        <v>515160</v>
      </c>
      <c r="J512" s="1">
        <v>41900</v>
      </c>
      <c r="K512" s="60">
        <f t="shared" ca="1" si="42"/>
        <v>10</v>
      </c>
      <c r="L512" s="14">
        <v>8</v>
      </c>
      <c r="M512" s="14" t="s">
        <v>635</v>
      </c>
      <c r="N512" s="14">
        <f t="shared" si="43"/>
        <v>25.6</v>
      </c>
      <c r="O512" s="14">
        <f t="shared" si="44"/>
        <v>34</v>
      </c>
      <c r="P512" s="1">
        <f t="shared" si="45"/>
        <v>51244</v>
      </c>
      <c r="Q512" s="7"/>
      <c r="R512" s="3"/>
      <c r="S512" s="3"/>
      <c r="T512" s="62">
        <f t="shared" ca="1" si="47"/>
        <v>3.828125</v>
      </c>
      <c r="U512" s="61">
        <f t="shared" ca="1" si="46"/>
        <v>4</v>
      </c>
      <c r="V512" s="11" t="s">
        <v>564</v>
      </c>
      <c r="W512" s="11" t="s">
        <v>24</v>
      </c>
      <c r="X512" s="3"/>
    </row>
    <row r="513" spans="1:24" ht="30" hidden="1" customHeight="1">
      <c r="A513" s="3"/>
      <c r="B513" s="3">
        <v>25</v>
      </c>
      <c r="C513" s="11" t="s">
        <v>205</v>
      </c>
      <c r="D513" s="11" t="s">
        <v>205</v>
      </c>
      <c r="E513" s="3" t="s">
        <v>571</v>
      </c>
      <c r="F513" s="11" t="s">
        <v>585</v>
      </c>
      <c r="G513" s="17" t="s">
        <v>519</v>
      </c>
      <c r="H513" s="3" t="s">
        <v>507</v>
      </c>
      <c r="I513" s="5">
        <v>540168</v>
      </c>
      <c r="J513" s="1">
        <v>35023</v>
      </c>
      <c r="K513" s="60">
        <f t="shared" ca="1" si="42"/>
        <v>29</v>
      </c>
      <c r="L513" s="14">
        <v>8</v>
      </c>
      <c r="M513" s="14" t="s">
        <v>635</v>
      </c>
      <c r="N513" s="14">
        <f t="shared" si="43"/>
        <v>25.6</v>
      </c>
      <c r="O513" s="14">
        <f t="shared" si="44"/>
        <v>34</v>
      </c>
      <c r="P513" s="1">
        <f t="shared" si="45"/>
        <v>44367</v>
      </c>
      <c r="Q513" s="7"/>
      <c r="R513" s="3"/>
      <c r="S513" s="3"/>
      <c r="T513" s="62">
        <f t="shared" ca="1" si="47"/>
        <v>1.6015625</v>
      </c>
      <c r="U513" s="61">
        <f t="shared" ca="1" si="46"/>
        <v>2</v>
      </c>
      <c r="V513" s="11" t="s">
        <v>564</v>
      </c>
      <c r="W513" s="11" t="s">
        <v>24</v>
      </c>
      <c r="X513" s="3" t="s">
        <v>513</v>
      </c>
    </row>
    <row r="514" spans="1:24" ht="30" customHeight="1">
      <c r="A514" s="4"/>
      <c r="B514" s="3">
        <v>25</v>
      </c>
      <c r="C514" s="11" t="s">
        <v>207</v>
      </c>
      <c r="D514" s="11" t="s">
        <v>359</v>
      </c>
      <c r="E514" s="4">
        <v>4</v>
      </c>
      <c r="F514" s="11" t="s">
        <v>360</v>
      </c>
      <c r="G514" s="17" t="s">
        <v>518</v>
      </c>
      <c r="H514" s="3" t="s">
        <v>506</v>
      </c>
      <c r="I514" s="5">
        <v>173040</v>
      </c>
      <c r="J514" s="1">
        <v>35153</v>
      </c>
      <c r="K514" s="60">
        <f t="shared" ca="1" si="42"/>
        <v>29</v>
      </c>
      <c r="L514" s="14">
        <v>5</v>
      </c>
      <c r="M514" s="14" t="s">
        <v>636</v>
      </c>
      <c r="N514" s="14">
        <f t="shared" si="43"/>
        <v>8</v>
      </c>
      <c r="O514" s="14">
        <f t="shared" si="44"/>
        <v>11</v>
      </c>
      <c r="P514" s="1">
        <f t="shared" si="45"/>
        <v>39168</v>
      </c>
      <c r="Q514" s="1"/>
      <c r="R514" s="3" t="s">
        <v>361</v>
      </c>
      <c r="S514" s="3"/>
      <c r="T514" s="62">
        <f t="shared" ca="1" si="47"/>
        <v>-5.875</v>
      </c>
      <c r="U514" s="61">
        <f t="shared" ca="1" si="46"/>
        <v>1</v>
      </c>
      <c r="V514" s="11" t="s">
        <v>564</v>
      </c>
      <c r="W514" s="11" t="s">
        <v>345</v>
      </c>
      <c r="X514" s="3"/>
    </row>
    <row r="515" spans="1:24" ht="30" customHeight="1">
      <c r="A515" s="4"/>
      <c r="B515" s="3">
        <v>25</v>
      </c>
      <c r="C515" s="11" t="s">
        <v>207</v>
      </c>
      <c r="D515" s="11" t="s">
        <v>359</v>
      </c>
      <c r="E515" s="4">
        <v>13</v>
      </c>
      <c r="F515" s="11" t="s">
        <v>362</v>
      </c>
      <c r="G515" s="17" t="s">
        <v>518</v>
      </c>
      <c r="H515" s="3" t="s">
        <v>506</v>
      </c>
      <c r="I515" s="5">
        <v>71400</v>
      </c>
      <c r="J515" s="1">
        <v>35731</v>
      </c>
      <c r="K515" s="60">
        <f t="shared" ca="1" si="42"/>
        <v>27</v>
      </c>
      <c r="L515" s="14">
        <v>5</v>
      </c>
      <c r="M515" s="14" t="s">
        <v>636</v>
      </c>
      <c r="N515" s="14">
        <f t="shared" si="43"/>
        <v>8</v>
      </c>
      <c r="O515" s="14">
        <f t="shared" si="44"/>
        <v>11</v>
      </c>
      <c r="P515" s="1">
        <f t="shared" si="45"/>
        <v>39746</v>
      </c>
      <c r="Q515" s="1"/>
      <c r="R515" s="3"/>
      <c r="S515" s="3"/>
      <c r="T515" s="62">
        <f t="shared" ca="1" si="47"/>
        <v>-5.125</v>
      </c>
      <c r="U515" s="61">
        <f t="shared" ca="1" si="46"/>
        <v>1</v>
      </c>
      <c r="V515" s="11" t="s">
        <v>564</v>
      </c>
      <c r="W515" s="11" t="s">
        <v>345</v>
      </c>
      <c r="X515" s="3"/>
    </row>
    <row r="516" spans="1:24" ht="30" customHeight="1">
      <c r="A516" s="4"/>
      <c r="B516" s="3">
        <v>25</v>
      </c>
      <c r="C516" s="11" t="s">
        <v>207</v>
      </c>
      <c r="D516" s="11" t="s">
        <v>211</v>
      </c>
      <c r="E516" s="4">
        <v>5</v>
      </c>
      <c r="F516" s="11" t="s">
        <v>363</v>
      </c>
      <c r="G516" s="17" t="s">
        <v>518</v>
      </c>
      <c r="H516" s="3" t="s">
        <v>506</v>
      </c>
      <c r="I516" s="5">
        <v>147000</v>
      </c>
      <c r="J516" s="1">
        <v>41254</v>
      </c>
      <c r="K516" s="60">
        <f t="shared" ref="K516:K579" ca="1" si="48">DATEDIF(J516,TODAY(),"y")</f>
        <v>12</v>
      </c>
      <c r="L516" s="14">
        <v>15</v>
      </c>
      <c r="M516" s="14" t="s">
        <v>636</v>
      </c>
      <c r="N516" s="14">
        <f t="shared" ref="N516:N579" si="49">L516*IF(M516="水質",3.2,(IF(M516="事務",2,IF(M516="電子",2.1,IF(M516="自動車",3.1,1.6)))))</f>
        <v>24</v>
      </c>
      <c r="O516" s="14">
        <f t="shared" ref="O516:O579" si="50">ROUND(4/3*N516,0)</f>
        <v>32</v>
      </c>
      <c r="P516" s="1">
        <f t="shared" ref="P516:P579" si="51">J516+365*IF(G516="事後",O516,N516)</f>
        <v>52934</v>
      </c>
      <c r="Q516" s="1"/>
      <c r="R516" s="3"/>
      <c r="S516" s="3"/>
      <c r="T516" s="62">
        <f t="shared" ca="1" si="47"/>
        <v>3.5</v>
      </c>
      <c r="U516" s="61">
        <f t="shared" ref="U516:U579" ca="1" si="52">IF(T516&gt;1,ROUNDUP(T516,0),1)</f>
        <v>4</v>
      </c>
      <c r="V516" s="11" t="s">
        <v>564</v>
      </c>
      <c r="W516" s="11" t="s">
        <v>364</v>
      </c>
      <c r="X516" s="3"/>
    </row>
    <row r="517" spans="1:24" ht="30" customHeight="1">
      <c r="A517" s="4"/>
      <c r="B517" s="3">
        <v>25</v>
      </c>
      <c r="C517" s="11" t="s">
        <v>207</v>
      </c>
      <c r="D517" s="11" t="s">
        <v>213</v>
      </c>
      <c r="E517" s="4">
        <v>5</v>
      </c>
      <c r="F517" s="11" t="s">
        <v>365</v>
      </c>
      <c r="G517" s="17" t="s">
        <v>518</v>
      </c>
      <c r="H517" s="3" t="s">
        <v>506</v>
      </c>
      <c r="I517" s="5">
        <v>50264</v>
      </c>
      <c r="J517" s="1">
        <v>35074</v>
      </c>
      <c r="K517" s="60">
        <f t="shared" ca="1" si="48"/>
        <v>29</v>
      </c>
      <c r="L517" s="14">
        <v>15</v>
      </c>
      <c r="M517" s="14" t="s">
        <v>636</v>
      </c>
      <c r="N517" s="14">
        <f t="shared" si="49"/>
        <v>24</v>
      </c>
      <c r="O517" s="14">
        <f t="shared" si="50"/>
        <v>32</v>
      </c>
      <c r="P517" s="1">
        <f t="shared" si="51"/>
        <v>46754</v>
      </c>
      <c r="Q517" s="1"/>
      <c r="R517" s="3"/>
      <c r="S517" s="3"/>
      <c r="T517" s="62">
        <f t="shared" ref="T517:T580" ca="1" si="53">(-3/N517*K517+5)</f>
        <v>1.375</v>
      </c>
      <c r="U517" s="61">
        <f t="shared" ca="1" si="52"/>
        <v>2</v>
      </c>
      <c r="V517" s="11" t="s">
        <v>564</v>
      </c>
      <c r="W517" s="11" t="s">
        <v>345</v>
      </c>
      <c r="X517" s="3"/>
    </row>
    <row r="518" spans="1:24" ht="30" customHeight="1">
      <c r="A518" s="4"/>
      <c r="B518" s="3">
        <v>25</v>
      </c>
      <c r="C518" s="11" t="s">
        <v>207</v>
      </c>
      <c r="D518" s="11" t="s">
        <v>213</v>
      </c>
      <c r="E518" s="4">
        <v>6</v>
      </c>
      <c r="F518" s="11" t="s">
        <v>366</v>
      </c>
      <c r="G518" s="17" t="s">
        <v>518</v>
      </c>
      <c r="H518" s="3" t="s">
        <v>506</v>
      </c>
      <c r="I518" s="5">
        <v>61491</v>
      </c>
      <c r="J518" s="1">
        <v>35074</v>
      </c>
      <c r="K518" s="60">
        <f t="shared" ca="1" si="48"/>
        <v>29</v>
      </c>
      <c r="L518" s="14">
        <v>15</v>
      </c>
      <c r="M518" s="14" t="s">
        <v>636</v>
      </c>
      <c r="N518" s="14">
        <f t="shared" si="49"/>
        <v>24</v>
      </c>
      <c r="O518" s="14">
        <f t="shared" si="50"/>
        <v>32</v>
      </c>
      <c r="P518" s="1">
        <f t="shared" si="51"/>
        <v>46754</v>
      </c>
      <c r="Q518" s="1"/>
      <c r="R518" s="3"/>
      <c r="S518" s="3"/>
      <c r="T518" s="62">
        <f t="shared" ca="1" si="53"/>
        <v>1.375</v>
      </c>
      <c r="U518" s="61">
        <f t="shared" ca="1" si="52"/>
        <v>2</v>
      </c>
      <c r="V518" s="11" t="s">
        <v>564</v>
      </c>
      <c r="W518" s="11" t="s">
        <v>345</v>
      </c>
      <c r="X518" s="3"/>
    </row>
    <row r="519" spans="1:24" ht="30" customHeight="1">
      <c r="A519" s="4"/>
      <c r="B519" s="3">
        <v>25</v>
      </c>
      <c r="C519" s="11" t="s">
        <v>207</v>
      </c>
      <c r="D519" s="11" t="s">
        <v>213</v>
      </c>
      <c r="E519" s="4">
        <v>16</v>
      </c>
      <c r="F519" s="11" t="s">
        <v>367</v>
      </c>
      <c r="G519" s="17" t="s">
        <v>518</v>
      </c>
      <c r="H519" s="3" t="s">
        <v>506</v>
      </c>
      <c r="I519" s="5">
        <v>91245</v>
      </c>
      <c r="J519" s="1">
        <v>39647</v>
      </c>
      <c r="K519" s="60">
        <f t="shared" ca="1" si="48"/>
        <v>17</v>
      </c>
      <c r="L519" s="14">
        <v>15</v>
      </c>
      <c r="M519" s="14" t="s">
        <v>636</v>
      </c>
      <c r="N519" s="14">
        <f t="shared" si="49"/>
        <v>24</v>
      </c>
      <c r="O519" s="14">
        <f t="shared" si="50"/>
        <v>32</v>
      </c>
      <c r="P519" s="1">
        <f t="shared" si="51"/>
        <v>51327</v>
      </c>
      <c r="Q519" s="1"/>
      <c r="R519" s="3"/>
      <c r="S519" s="8" t="s">
        <v>108</v>
      </c>
      <c r="T519" s="62">
        <f t="shared" ca="1" si="53"/>
        <v>2.875</v>
      </c>
      <c r="U519" s="61">
        <f t="shared" ca="1" si="52"/>
        <v>3</v>
      </c>
      <c r="V519" s="11" t="s">
        <v>564</v>
      </c>
      <c r="W519" s="11" t="s">
        <v>345</v>
      </c>
      <c r="X519" s="3"/>
    </row>
    <row r="520" spans="1:24" ht="30" customHeight="1">
      <c r="A520" s="4"/>
      <c r="B520" s="3">
        <v>25</v>
      </c>
      <c r="C520" s="11" t="s">
        <v>207</v>
      </c>
      <c r="D520" s="11" t="s">
        <v>213</v>
      </c>
      <c r="E520" s="4">
        <v>17</v>
      </c>
      <c r="F520" s="11" t="s">
        <v>368</v>
      </c>
      <c r="G520" s="17" t="s">
        <v>518</v>
      </c>
      <c r="H520" s="3" t="s">
        <v>506</v>
      </c>
      <c r="I520" s="5">
        <v>189000</v>
      </c>
      <c r="J520" s="1">
        <v>39826</v>
      </c>
      <c r="K520" s="60">
        <f t="shared" ca="1" si="48"/>
        <v>16</v>
      </c>
      <c r="L520" s="14">
        <v>15</v>
      </c>
      <c r="M520" s="14" t="s">
        <v>636</v>
      </c>
      <c r="N520" s="14">
        <f t="shared" si="49"/>
        <v>24</v>
      </c>
      <c r="O520" s="14">
        <f t="shared" si="50"/>
        <v>32</v>
      </c>
      <c r="P520" s="1">
        <f t="shared" si="51"/>
        <v>51506</v>
      </c>
      <c r="Q520" s="1"/>
      <c r="R520" s="3"/>
      <c r="S520" s="3"/>
      <c r="T520" s="62">
        <f t="shared" ca="1" si="53"/>
        <v>3</v>
      </c>
      <c r="U520" s="61">
        <f t="shared" ca="1" si="52"/>
        <v>3</v>
      </c>
      <c r="V520" s="11" t="s">
        <v>564</v>
      </c>
      <c r="W520" s="11" t="s">
        <v>345</v>
      </c>
      <c r="X520" s="3"/>
    </row>
    <row r="521" spans="1:24" ht="30" customHeight="1">
      <c r="A521" s="4"/>
      <c r="B521" s="3">
        <v>25</v>
      </c>
      <c r="C521" s="11" t="s">
        <v>207</v>
      </c>
      <c r="D521" s="11" t="s">
        <v>213</v>
      </c>
      <c r="E521" s="4">
        <v>18</v>
      </c>
      <c r="F521" s="11" t="s">
        <v>369</v>
      </c>
      <c r="G521" s="17" t="s">
        <v>518</v>
      </c>
      <c r="H521" s="3" t="s">
        <v>506</v>
      </c>
      <c r="I521" s="5">
        <v>147945</v>
      </c>
      <c r="J521" s="1">
        <v>41254</v>
      </c>
      <c r="K521" s="60">
        <f t="shared" ca="1" si="48"/>
        <v>12</v>
      </c>
      <c r="L521" s="14">
        <v>15</v>
      </c>
      <c r="M521" s="14" t="s">
        <v>636</v>
      </c>
      <c r="N521" s="14">
        <f t="shared" si="49"/>
        <v>24</v>
      </c>
      <c r="O521" s="14">
        <f t="shared" si="50"/>
        <v>32</v>
      </c>
      <c r="P521" s="1">
        <f t="shared" si="51"/>
        <v>52934</v>
      </c>
      <c r="Q521" s="1"/>
      <c r="R521" s="3"/>
      <c r="S521" s="3"/>
      <c r="T521" s="62">
        <f t="shared" ca="1" si="53"/>
        <v>3.5</v>
      </c>
      <c r="U521" s="61">
        <f t="shared" ca="1" si="52"/>
        <v>4</v>
      </c>
      <c r="V521" s="11" t="s">
        <v>564</v>
      </c>
      <c r="W521" s="11" t="s">
        <v>345</v>
      </c>
      <c r="X521" s="3"/>
    </row>
    <row r="522" spans="1:24" ht="30" customHeight="1">
      <c r="A522" s="4"/>
      <c r="B522" s="3">
        <v>26</v>
      </c>
      <c r="C522" s="11" t="s">
        <v>216</v>
      </c>
      <c r="D522" s="11" t="s">
        <v>217</v>
      </c>
      <c r="E522" s="4">
        <v>6</v>
      </c>
      <c r="F522" s="11" t="s">
        <v>370</v>
      </c>
      <c r="G522" s="17" t="s">
        <v>518</v>
      </c>
      <c r="H522" s="3" t="s">
        <v>506</v>
      </c>
      <c r="I522" s="5">
        <v>309000</v>
      </c>
      <c r="J522" s="1">
        <v>35153</v>
      </c>
      <c r="K522" s="60">
        <f t="shared" ca="1" si="48"/>
        <v>29</v>
      </c>
      <c r="L522" s="14">
        <v>15</v>
      </c>
      <c r="M522" s="14" t="s">
        <v>636</v>
      </c>
      <c r="N522" s="14">
        <f t="shared" si="49"/>
        <v>24</v>
      </c>
      <c r="O522" s="14">
        <f t="shared" si="50"/>
        <v>32</v>
      </c>
      <c r="P522" s="1">
        <f t="shared" si="51"/>
        <v>46833</v>
      </c>
      <c r="Q522" s="1"/>
      <c r="R522" s="3"/>
      <c r="S522" s="3"/>
      <c r="T522" s="62">
        <f t="shared" ca="1" si="53"/>
        <v>1.375</v>
      </c>
      <c r="U522" s="61">
        <f t="shared" ca="1" si="52"/>
        <v>2</v>
      </c>
      <c r="V522" s="11" t="s">
        <v>564</v>
      </c>
      <c r="W522" s="11" t="s">
        <v>350</v>
      </c>
      <c r="X522" s="3"/>
    </row>
    <row r="523" spans="1:24" ht="30" customHeight="1">
      <c r="A523" s="4"/>
      <c r="B523" s="3">
        <v>26</v>
      </c>
      <c r="C523" s="11" t="s">
        <v>216</v>
      </c>
      <c r="D523" s="11" t="s">
        <v>217</v>
      </c>
      <c r="E523" s="4">
        <v>7</v>
      </c>
      <c r="F523" s="11" t="s">
        <v>371</v>
      </c>
      <c r="G523" s="17" t="s">
        <v>518</v>
      </c>
      <c r="H523" s="3" t="s">
        <v>506</v>
      </c>
      <c r="I523" s="5">
        <v>103000</v>
      </c>
      <c r="J523" s="1">
        <v>35153</v>
      </c>
      <c r="K523" s="60">
        <f t="shared" ca="1" si="48"/>
        <v>29</v>
      </c>
      <c r="L523" s="14">
        <v>15</v>
      </c>
      <c r="M523" s="14" t="s">
        <v>636</v>
      </c>
      <c r="N523" s="14">
        <f t="shared" si="49"/>
        <v>24</v>
      </c>
      <c r="O523" s="14">
        <f t="shared" si="50"/>
        <v>32</v>
      </c>
      <c r="P523" s="1">
        <f t="shared" si="51"/>
        <v>46833</v>
      </c>
      <c r="Q523" s="1"/>
      <c r="R523" s="3"/>
      <c r="S523" s="3"/>
      <c r="T523" s="62">
        <f t="shared" ca="1" si="53"/>
        <v>1.375</v>
      </c>
      <c r="U523" s="61">
        <f t="shared" ca="1" si="52"/>
        <v>2</v>
      </c>
      <c r="V523" s="11" t="s">
        <v>564</v>
      </c>
      <c r="W523" s="16" t="s">
        <v>350</v>
      </c>
      <c r="X523" s="3"/>
    </row>
    <row r="524" spans="1:24" ht="30" hidden="1" customHeight="1">
      <c r="A524" s="4"/>
      <c r="B524" s="3">
        <v>26</v>
      </c>
      <c r="C524" s="11" t="s">
        <v>216</v>
      </c>
      <c r="D524" s="11" t="s">
        <v>226</v>
      </c>
      <c r="E524" s="4">
        <v>11</v>
      </c>
      <c r="F524" s="11" t="s">
        <v>372</v>
      </c>
      <c r="G524" s="17" t="s">
        <v>518</v>
      </c>
      <c r="H524" s="3" t="s">
        <v>506</v>
      </c>
      <c r="I524" s="5">
        <v>57165</v>
      </c>
      <c r="J524" s="1">
        <v>35016</v>
      </c>
      <c r="K524" s="60">
        <f t="shared" ca="1" si="48"/>
        <v>29</v>
      </c>
      <c r="L524" s="14">
        <v>8</v>
      </c>
      <c r="M524" s="14" t="s">
        <v>634</v>
      </c>
      <c r="N524" s="14">
        <f t="shared" si="49"/>
        <v>16</v>
      </c>
      <c r="O524" s="14">
        <f t="shared" si="50"/>
        <v>21</v>
      </c>
      <c r="P524" s="1">
        <f t="shared" si="51"/>
        <v>42681</v>
      </c>
      <c r="Q524" s="1"/>
      <c r="R524" s="3"/>
      <c r="S524" s="3"/>
      <c r="T524" s="62">
        <f t="shared" ca="1" si="53"/>
        <v>-0.4375</v>
      </c>
      <c r="U524" s="61">
        <f t="shared" ca="1" si="52"/>
        <v>1</v>
      </c>
      <c r="V524" s="11" t="s">
        <v>564</v>
      </c>
      <c r="W524" s="35" t="s">
        <v>17</v>
      </c>
      <c r="X524" s="8"/>
    </row>
    <row r="525" spans="1:24" ht="30" hidden="1" customHeight="1">
      <c r="A525" s="4"/>
      <c r="B525" s="3">
        <v>26</v>
      </c>
      <c r="C525" s="11" t="s">
        <v>216</v>
      </c>
      <c r="D525" s="11" t="s">
        <v>226</v>
      </c>
      <c r="E525" s="4">
        <v>12</v>
      </c>
      <c r="F525" s="11" t="s">
        <v>373</v>
      </c>
      <c r="G525" s="17" t="s">
        <v>518</v>
      </c>
      <c r="H525" s="3" t="s">
        <v>506</v>
      </c>
      <c r="I525" s="5">
        <v>69525</v>
      </c>
      <c r="J525" s="1">
        <v>35016</v>
      </c>
      <c r="K525" s="60">
        <f t="shared" ca="1" si="48"/>
        <v>29</v>
      </c>
      <c r="L525" s="14">
        <v>8</v>
      </c>
      <c r="M525" s="14" t="s">
        <v>634</v>
      </c>
      <c r="N525" s="14">
        <f t="shared" si="49"/>
        <v>16</v>
      </c>
      <c r="O525" s="14">
        <f t="shared" si="50"/>
        <v>21</v>
      </c>
      <c r="P525" s="1">
        <f t="shared" si="51"/>
        <v>42681</v>
      </c>
      <c r="Q525" s="1"/>
      <c r="R525" s="3"/>
      <c r="S525" s="3"/>
      <c r="T525" s="62">
        <f t="shared" ca="1" si="53"/>
        <v>-0.4375</v>
      </c>
      <c r="U525" s="61">
        <f t="shared" ca="1" si="52"/>
        <v>1</v>
      </c>
      <c r="V525" s="11" t="s">
        <v>564</v>
      </c>
      <c r="W525" s="35" t="s">
        <v>17</v>
      </c>
      <c r="X525" s="9"/>
    </row>
    <row r="526" spans="1:24" ht="30" hidden="1" customHeight="1">
      <c r="A526" s="4"/>
      <c r="B526" s="3">
        <v>26</v>
      </c>
      <c r="C526" s="11" t="s">
        <v>216</v>
      </c>
      <c r="D526" s="11" t="s">
        <v>230</v>
      </c>
      <c r="E526" s="4">
        <v>33</v>
      </c>
      <c r="F526" s="11" t="s">
        <v>374</v>
      </c>
      <c r="G526" s="17" t="s">
        <v>518</v>
      </c>
      <c r="H526" s="3" t="s">
        <v>506</v>
      </c>
      <c r="I526" s="5">
        <v>54600</v>
      </c>
      <c r="J526" s="1">
        <v>39385</v>
      </c>
      <c r="K526" s="60">
        <f t="shared" ca="1" si="48"/>
        <v>17</v>
      </c>
      <c r="L526" s="14">
        <v>15</v>
      </c>
      <c r="M526" s="14" t="s">
        <v>636</v>
      </c>
      <c r="N526" s="14">
        <f t="shared" si="49"/>
        <v>24</v>
      </c>
      <c r="O526" s="14">
        <f t="shared" si="50"/>
        <v>32</v>
      </c>
      <c r="P526" s="1">
        <f t="shared" si="51"/>
        <v>51065</v>
      </c>
      <c r="Q526" s="1"/>
      <c r="R526" s="3"/>
      <c r="S526" s="3"/>
      <c r="T526" s="62">
        <f t="shared" ca="1" si="53"/>
        <v>2.875</v>
      </c>
      <c r="U526" s="61">
        <f t="shared" ca="1" si="52"/>
        <v>3</v>
      </c>
      <c r="V526" s="11" t="s">
        <v>564</v>
      </c>
      <c r="W526" s="16" t="s">
        <v>249</v>
      </c>
      <c r="X526" s="3"/>
    </row>
    <row r="527" spans="1:24" ht="30" hidden="1" customHeight="1">
      <c r="A527" s="4"/>
      <c r="B527" s="3">
        <v>26</v>
      </c>
      <c r="C527" s="11" t="s">
        <v>216</v>
      </c>
      <c r="D527" s="11" t="s">
        <v>230</v>
      </c>
      <c r="E527" s="4">
        <v>16</v>
      </c>
      <c r="F527" s="11" t="s">
        <v>375</v>
      </c>
      <c r="G527" s="17" t="s">
        <v>518</v>
      </c>
      <c r="H527" s="3" t="s">
        <v>506</v>
      </c>
      <c r="I527" s="5">
        <v>66950</v>
      </c>
      <c r="J527" s="1">
        <v>35016</v>
      </c>
      <c r="K527" s="60">
        <f t="shared" ca="1" si="48"/>
        <v>29</v>
      </c>
      <c r="L527" s="14">
        <v>15</v>
      </c>
      <c r="M527" s="14" t="s">
        <v>634</v>
      </c>
      <c r="N527" s="14">
        <f t="shared" si="49"/>
        <v>30</v>
      </c>
      <c r="O527" s="14">
        <f t="shared" si="50"/>
        <v>40</v>
      </c>
      <c r="P527" s="1">
        <f t="shared" si="51"/>
        <v>49616</v>
      </c>
      <c r="Q527" s="1"/>
      <c r="R527" s="3"/>
      <c r="S527" s="3"/>
      <c r="T527" s="62">
        <f t="shared" ca="1" si="53"/>
        <v>2.0999999999999996</v>
      </c>
      <c r="U527" s="61">
        <f t="shared" ca="1" si="52"/>
        <v>3</v>
      </c>
      <c r="V527" s="11" t="s">
        <v>564</v>
      </c>
      <c r="W527" s="11" t="s">
        <v>376</v>
      </c>
      <c r="X527" s="3"/>
    </row>
    <row r="528" spans="1:24" ht="30" hidden="1" customHeight="1">
      <c r="A528" s="4"/>
      <c r="B528" s="3">
        <v>26</v>
      </c>
      <c r="C528" s="11" t="s">
        <v>216</v>
      </c>
      <c r="D528" s="11" t="s">
        <v>230</v>
      </c>
      <c r="E528" s="4">
        <v>26</v>
      </c>
      <c r="F528" s="11" t="s">
        <v>377</v>
      </c>
      <c r="G528" s="17" t="s">
        <v>518</v>
      </c>
      <c r="H528" s="3" t="s">
        <v>506</v>
      </c>
      <c r="I528" s="5">
        <v>87035</v>
      </c>
      <c r="J528" s="1">
        <v>35016</v>
      </c>
      <c r="K528" s="60">
        <f t="shared" ca="1" si="48"/>
        <v>29</v>
      </c>
      <c r="L528" s="14">
        <v>8</v>
      </c>
      <c r="M528" s="14" t="s">
        <v>636</v>
      </c>
      <c r="N528" s="14">
        <f t="shared" si="49"/>
        <v>12.8</v>
      </c>
      <c r="O528" s="14">
        <f t="shared" si="50"/>
        <v>17</v>
      </c>
      <c r="P528" s="1">
        <f t="shared" si="51"/>
        <v>41221</v>
      </c>
      <c r="Q528" s="1"/>
      <c r="R528" s="3"/>
      <c r="S528" s="3"/>
      <c r="T528" s="62">
        <f t="shared" ca="1" si="53"/>
        <v>-1.796875</v>
      </c>
      <c r="U528" s="61">
        <f t="shared" ca="1" si="52"/>
        <v>1</v>
      </c>
      <c r="V528" s="11" t="s">
        <v>564</v>
      </c>
      <c r="W528" s="16" t="s">
        <v>255</v>
      </c>
      <c r="X528" s="3"/>
    </row>
    <row r="529" spans="1:24" ht="30" hidden="1" customHeight="1">
      <c r="A529" s="4"/>
      <c r="B529" s="3">
        <v>26</v>
      </c>
      <c r="C529" s="11" t="s">
        <v>216</v>
      </c>
      <c r="D529" s="11" t="s">
        <v>230</v>
      </c>
      <c r="E529" s="4">
        <v>22</v>
      </c>
      <c r="F529" s="11" t="s">
        <v>378</v>
      </c>
      <c r="G529" s="17" t="s">
        <v>518</v>
      </c>
      <c r="H529" s="3" t="s">
        <v>506</v>
      </c>
      <c r="I529" s="5">
        <v>929060</v>
      </c>
      <c r="J529" s="1">
        <v>35074</v>
      </c>
      <c r="K529" s="60">
        <f t="shared" ca="1" si="48"/>
        <v>29</v>
      </c>
      <c r="L529" s="14">
        <v>15</v>
      </c>
      <c r="M529" s="14" t="s">
        <v>636</v>
      </c>
      <c r="N529" s="14">
        <f t="shared" si="49"/>
        <v>24</v>
      </c>
      <c r="O529" s="14">
        <f t="shared" si="50"/>
        <v>32</v>
      </c>
      <c r="P529" s="1">
        <f t="shared" si="51"/>
        <v>46754</v>
      </c>
      <c r="Q529" s="1"/>
      <c r="R529" s="3"/>
      <c r="S529" s="3"/>
      <c r="T529" s="62">
        <f t="shared" ca="1" si="53"/>
        <v>1.375</v>
      </c>
      <c r="U529" s="61">
        <f t="shared" ca="1" si="52"/>
        <v>2</v>
      </c>
      <c r="V529" s="11" t="s">
        <v>564</v>
      </c>
      <c r="W529" s="11" t="s">
        <v>345</v>
      </c>
      <c r="X529" s="3"/>
    </row>
    <row r="530" spans="1:24" ht="30" hidden="1" customHeight="1">
      <c r="A530" s="4"/>
      <c r="B530" s="3">
        <v>26</v>
      </c>
      <c r="C530" s="11" t="s">
        <v>216</v>
      </c>
      <c r="D530" s="11" t="s">
        <v>230</v>
      </c>
      <c r="E530" s="4">
        <v>32</v>
      </c>
      <c r="F530" s="11" t="s">
        <v>379</v>
      </c>
      <c r="G530" s="17" t="s">
        <v>518</v>
      </c>
      <c r="H530" s="3" t="s">
        <v>506</v>
      </c>
      <c r="I530" s="5">
        <v>57750</v>
      </c>
      <c r="J530" s="1">
        <v>39314</v>
      </c>
      <c r="K530" s="60">
        <f t="shared" ca="1" si="48"/>
        <v>17</v>
      </c>
      <c r="L530" s="14">
        <v>15</v>
      </c>
      <c r="M530" s="14" t="s">
        <v>636</v>
      </c>
      <c r="N530" s="14">
        <f t="shared" si="49"/>
        <v>24</v>
      </c>
      <c r="O530" s="14">
        <f t="shared" si="50"/>
        <v>32</v>
      </c>
      <c r="P530" s="1">
        <f t="shared" si="51"/>
        <v>50994</v>
      </c>
      <c r="Q530" s="1"/>
      <c r="R530" s="3"/>
      <c r="S530" s="3"/>
      <c r="T530" s="62">
        <f t="shared" ca="1" si="53"/>
        <v>2.875</v>
      </c>
      <c r="U530" s="61">
        <f t="shared" ca="1" si="52"/>
        <v>3</v>
      </c>
      <c r="V530" s="11" t="s">
        <v>564</v>
      </c>
      <c r="W530" s="11" t="s">
        <v>380</v>
      </c>
      <c r="X530" s="3"/>
    </row>
    <row r="531" spans="1:24" ht="30" hidden="1" customHeight="1">
      <c r="A531" s="4"/>
      <c r="B531" s="3">
        <v>26</v>
      </c>
      <c r="C531" s="11" t="s">
        <v>216</v>
      </c>
      <c r="D531" s="11" t="s">
        <v>222</v>
      </c>
      <c r="E531" s="4">
        <v>15</v>
      </c>
      <c r="F531" s="11" t="s">
        <v>381</v>
      </c>
      <c r="G531" s="17" t="s">
        <v>518</v>
      </c>
      <c r="H531" s="3" t="s">
        <v>506</v>
      </c>
      <c r="I531" s="5">
        <v>53550</v>
      </c>
      <c r="J531" s="1">
        <v>37333</v>
      </c>
      <c r="K531" s="60">
        <f t="shared" ca="1" si="48"/>
        <v>23</v>
      </c>
      <c r="L531" s="14">
        <v>15</v>
      </c>
      <c r="M531" s="14" t="s">
        <v>636</v>
      </c>
      <c r="N531" s="14">
        <f t="shared" si="49"/>
        <v>24</v>
      </c>
      <c r="O531" s="14">
        <f t="shared" si="50"/>
        <v>32</v>
      </c>
      <c r="P531" s="1">
        <f t="shared" si="51"/>
        <v>49013</v>
      </c>
      <c r="Q531" s="1"/>
      <c r="R531" s="3"/>
      <c r="S531" s="3"/>
      <c r="T531" s="62">
        <f t="shared" ca="1" si="53"/>
        <v>2.125</v>
      </c>
      <c r="U531" s="61">
        <f t="shared" ca="1" si="52"/>
        <v>3</v>
      </c>
      <c r="V531" s="11" t="s">
        <v>564</v>
      </c>
      <c r="W531" s="11" t="s">
        <v>382</v>
      </c>
      <c r="X531" s="3"/>
    </row>
    <row r="532" spans="1:24" ht="30" hidden="1" customHeight="1">
      <c r="A532" s="4"/>
      <c r="B532" s="3">
        <v>1</v>
      </c>
      <c r="C532" s="11" t="s">
        <v>16</v>
      </c>
      <c r="D532" s="11" t="s">
        <v>18</v>
      </c>
      <c r="E532" s="4">
        <v>1</v>
      </c>
      <c r="F532" s="11" t="s">
        <v>383</v>
      </c>
      <c r="G532" s="17" t="s">
        <v>518</v>
      </c>
      <c r="H532" s="3" t="s">
        <v>506</v>
      </c>
      <c r="I532" s="5">
        <v>20857</v>
      </c>
      <c r="J532" s="1">
        <v>32525</v>
      </c>
      <c r="K532" s="60">
        <f t="shared" ca="1" si="48"/>
        <v>36</v>
      </c>
      <c r="L532" s="14">
        <v>8</v>
      </c>
      <c r="M532" s="14" t="s">
        <v>634</v>
      </c>
      <c r="N532" s="14">
        <f t="shared" si="49"/>
        <v>16</v>
      </c>
      <c r="O532" s="14">
        <f t="shared" si="50"/>
        <v>21</v>
      </c>
      <c r="P532" s="1">
        <f t="shared" si="51"/>
        <v>40190</v>
      </c>
      <c r="Q532" s="1"/>
      <c r="R532" s="3"/>
      <c r="S532" s="3"/>
      <c r="T532" s="62">
        <f t="shared" ca="1" si="53"/>
        <v>-1.75</v>
      </c>
      <c r="U532" s="61">
        <f t="shared" ca="1" si="52"/>
        <v>1</v>
      </c>
      <c r="V532" s="11" t="s">
        <v>565</v>
      </c>
      <c r="W532" s="11" t="s">
        <v>234</v>
      </c>
      <c r="X532" s="3"/>
    </row>
    <row r="533" spans="1:24" ht="30" hidden="1" customHeight="1">
      <c r="A533" s="4"/>
      <c r="B533" s="3">
        <v>1</v>
      </c>
      <c r="C533" s="11" t="s">
        <v>16</v>
      </c>
      <c r="D533" s="11" t="s">
        <v>18</v>
      </c>
      <c r="E533" s="4">
        <v>2</v>
      </c>
      <c r="F533" s="11" t="s">
        <v>383</v>
      </c>
      <c r="G533" s="17" t="s">
        <v>518</v>
      </c>
      <c r="H533" s="3" t="s">
        <v>506</v>
      </c>
      <c r="I533" s="5">
        <v>20857</v>
      </c>
      <c r="J533" s="1">
        <v>32525</v>
      </c>
      <c r="K533" s="60">
        <f t="shared" ca="1" si="48"/>
        <v>36</v>
      </c>
      <c r="L533" s="14">
        <v>8</v>
      </c>
      <c r="M533" s="14" t="s">
        <v>634</v>
      </c>
      <c r="N533" s="14">
        <f t="shared" si="49"/>
        <v>16</v>
      </c>
      <c r="O533" s="14">
        <f t="shared" si="50"/>
        <v>21</v>
      </c>
      <c r="P533" s="1">
        <f t="shared" si="51"/>
        <v>40190</v>
      </c>
      <c r="Q533" s="1"/>
      <c r="R533" s="3"/>
      <c r="S533" s="6"/>
      <c r="T533" s="62">
        <f t="shared" ca="1" si="53"/>
        <v>-1.75</v>
      </c>
      <c r="U533" s="61">
        <f t="shared" ca="1" si="52"/>
        <v>1</v>
      </c>
      <c r="V533" s="11" t="s">
        <v>565</v>
      </c>
      <c r="W533" s="16" t="s">
        <v>234</v>
      </c>
      <c r="X533" s="3"/>
    </row>
    <row r="534" spans="1:24" ht="30" hidden="1" customHeight="1">
      <c r="A534" s="4"/>
      <c r="B534" s="3">
        <v>1</v>
      </c>
      <c r="C534" s="11" t="s">
        <v>16</v>
      </c>
      <c r="D534" s="11" t="s">
        <v>18</v>
      </c>
      <c r="E534" s="4">
        <v>3</v>
      </c>
      <c r="F534" s="11" t="s">
        <v>383</v>
      </c>
      <c r="G534" s="17" t="s">
        <v>518</v>
      </c>
      <c r="H534" s="3" t="s">
        <v>506</v>
      </c>
      <c r="I534" s="5">
        <v>20857</v>
      </c>
      <c r="J534" s="1">
        <v>32525</v>
      </c>
      <c r="K534" s="60">
        <f t="shared" ca="1" si="48"/>
        <v>36</v>
      </c>
      <c r="L534" s="14">
        <v>8</v>
      </c>
      <c r="M534" s="14" t="s">
        <v>634</v>
      </c>
      <c r="N534" s="14">
        <f t="shared" si="49"/>
        <v>16</v>
      </c>
      <c r="O534" s="14">
        <f t="shared" si="50"/>
        <v>21</v>
      </c>
      <c r="P534" s="1">
        <f t="shared" si="51"/>
        <v>40190</v>
      </c>
      <c r="Q534" s="1"/>
      <c r="R534" s="3"/>
      <c r="S534" s="6"/>
      <c r="T534" s="62">
        <f t="shared" ca="1" si="53"/>
        <v>-1.75</v>
      </c>
      <c r="U534" s="61">
        <f t="shared" ca="1" si="52"/>
        <v>1</v>
      </c>
      <c r="V534" s="11" t="s">
        <v>565</v>
      </c>
      <c r="W534" s="11" t="s">
        <v>384</v>
      </c>
      <c r="X534" s="3"/>
    </row>
    <row r="535" spans="1:24" ht="30" hidden="1" customHeight="1">
      <c r="A535" s="4"/>
      <c r="B535" s="3">
        <v>1</v>
      </c>
      <c r="C535" s="11" t="s">
        <v>16</v>
      </c>
      <c r="D535" s="11" t="s">
        <v>28</v>
      </c>
      <c r="E535" s="4">
        <v>1</v>
      </c>
      <c r="F535" s="11" t="s">
        <v>385</v>
      </c>
      <c r="G535" s="17" t="s">
        <v>518</v>
      </c>
      <c r="H535" s="3" t="s">
        <v>506</v>
      </c>
      <c r="I535" s="5">
        <v>36771</v>
      </c>
      <c r="J535" s="1">
        <v>32525</v>
      </c>
      <c r="K535" s="60">
        <f t="shared" ca="1" si="48"/>
        <v>36</v>
      </c>
      <c r="L535" s="14">
        <v>8</v>
      </c>
      <c r="M535" s="14" t="s">
        <v>634</v>
      </c>
      <c r="N535" s="14">
        <f t="shared" si="49"/>
        <v>16</v>
      </c>
      <c r="O535" s="14">
        <f t="shared" si="50"/>
        <v>21</v>
      </c>
      <c r="P535" s="1">
        <f t="shared" si="51"/>
        <v>40190</v>
      </c>
      <c r="Q535" s="1"/>
      <c r="R535" s="3"/>
      <c r="S535" s="9"/>
      <c r="T535" s="62">
        <f t="shared" ca="1" si="53"/>
        <v>-1.75</v>
      </c>
      <c r="U535" s="61">
        <f t="shared" ca="1" si="52"/>
        <v>1</v>
      </c>
      <c r="V535" s="11" t="s">
        <v>565</v>
      </c>
      <c r="W535" s="11" t="s">
        <v>17</v>
      </c>
      <c r="X535" s="3"/>
    </row>
    <row r="536" spans="1:24" ht="30" hidden="1" customHeight="1">
      <c r="A536" s="4"/>
      <c r="B536" s="3">
        <v>1</v>
      </c>
      <c r="C536" s="11" t="s">
        <v>16</v>
      </c>
      <c r="D536" s="11" t="s">
        <v>28</v>
      </c>
      <c r="E536" s="4">
        <v>2</v>
      </c>
      <c r="F536" s="11" t="s">
        <v>385</v>
      </c>
      <c r="G536" s="17" t="s">
        <v>518</v>
      </c>
      <c r="H536" s="3" t="s">
        <v>506</v>
      </c>
      <c r="I536" s="5">
        <v>36771</v>
      </c>
      <c r="J536" s="1">
        <v>32525</v>
      </c>
      <c r="K536" s="60">
        <f t="shared" ca="1" si="48"/>
        <v>36</v>
      </c>
      <c r="L536" s="14">
        <v>8</v>
      </c>
      <c r="M536" s="14" t="s">
        <v>634</v>
      </c>
      <c r="N536" s="14">
        <f t="shared" si="49"/>
        <v>16</v>
      </c>
      <c r="O536" s="14">
        <f t="shared" si="50"/>
        <v>21</v>
      </c>
      <c r="P536" s="1">
        <f t="shared" si="51"/>
        <v>40190</v>
      </c>
      <c r="Q536" s="1"/>
      <c r="R536" s="3"/>
      <c r="S536" s="9"/>
      <c r="T536" s="62">
        <f t="shared" ca="1" si="53"/>
        <v>-1.75</v>
      </c>
      <c r="U536" s="61">
        <f t="shared" ca="1" si="52"/>
        <v>1</v>
      </c>
      <c r="V536" s="11" t="s">
        <v>565</v>
      </c>
      <c r="W536" s="16" t="s">
        <v>17</v>
      </c>
      <c r="X536" s="3"/>
    </row>
    <row r="537" spans="1:24" ht="30" hidden="1" customHeight="1">
      <c r="A537" s="4"/>
      <c r="B537" s="3">
        <v>1</v>
      </c>
      <c r="C537" s="11" t="s">
        <v>16</v>
      </c>
      <c r="D537" s="11" t="s">
        <v>28</v>
      </c>
      <c r="E537" s="4">
        <v>3</v>
      </c>
      <c r="F537" s="11" t="s">
        <v>385</v>
      </c>
      <c r="G537" s="17" t="s">
        <v>518</v>
      </c>
      <c r="H537" s="3" t="s">
        <v>506</v>
      </c>
      <c r="I537" s="5">
        <v>36771</v>
      </c>
      <c r="J537" s="1">
        <v>32525</v>
      </c>
      <c r="K537" s="60">
        <f t="shared" ca="1" si="48"/>
        <v>36</v>
      </c>
      <c r="L537" s="14">
        <v>8</v>
      </c>
      <c r="M537" s="14" t="s">
        <v>634</v>
      </c>
      <c r="N537" s="14">
        <f t="shared" si="49"/>
        <v>16</v>
      </c>
      <c r="O537" s="14">
        <f t="shared" si="50"/>
        <v>21</v>
      </c>
      <c r="P537" s="1">
        <f t="shared" si="51"/>
        <v>40190</v>
      </c>
      <c r="Q537" s="1"/>
      <c r="R537" s="3"/>
      <c r="S537" s="9"/>
      <c r="T537" s="62">
        <f t="shared" ca="1" si="53"/>
        <v>-1.75</v>
      </c>
      <c r="U537" s="61">
        <f t="shared" ca="1" si="52"/>
        <v>1</v>
      </c>
      <c r="V537" s="11" t="s">
        <v>565</v>
      </c>
      <c r="W537" s="16" t="s">
        <v>17</v>
      </c>
      <c r="X537" s="3"/>
    </row>
    <row r="538" spans="1:24" ht="30" hidden="1" customHeight="1">
      <c r="A538" s="4"/>
      <c r="B538" s="3">
        <v>1</v>
      </c>
      <c r="C538" s="11" t="s">
        <v>16</v>
      </c>
      <c r="D538" s="11" t="s">
        <v>28</v>
      </c>
      <c r="E538" s="4">
        <v>4</v>
      </c>
      <c r="F538" s="11" t="s">
        <v>385</v>
      </c>
      <c r="G538" s="17" t="s">
        <v>518</v>
      </c>
      <c r="H538" s="3" t="s">
        <v>506</v>
      </c>
      <c r="I538" s="5">
        <v>36771</v>
      </c>
      <c r="J538" s="1">
        <v>32525</v>
      </c>
      <c r="K538" s="60">
        <f t="shared" ca="1" si="48"/>
        <v>36</v>
      </c>
      <c r="L538" s="14">
        <v>8</v>
      </c>
      <c r="M538" s="14" t="s">
        <v>634</v>
      </c>
      <c r="N538" s="14">
        <f t="shared" si="49"/>
        <v>16</v>
      </c>
      <c r="O538" s="14">
        <f t="shared" si="50"/>
        <v>21</v>
      </c>
      <c r="P538" s="1">
        <f t="shared" si="51"/>
        <v>40190</v>
      </c>
      <c r="Q538" s="1"/>
      <c r="R538" s="3"/>
      <c r="S538" s="9"/>
      <c r="T538" s="62">
        <f t="shared" ca="1" si="53"/>
        <v>-1.75</v>
      </c>
      <c r="U538" s="61">
        <f t="shared" ca="1" si="52"/>
        <v>1</v>
      </c>
      <c r="V538" s="11" t="s">
        <v>565</v>
      </c>
      <c r="W538" s="16" t="s">
        <v>17</v>
      </c>
      <c r="X538" s="3"/>
    </row>
    <row r="539" spans="1:24" ht="30" hidden="1" customHeight="1">
      <c r="A539" s="4"/>
      <c r="B539" s="3">
        <v>1</v>
      </c>
      <c r="C539" s="11" t="s">
        <v>16</v>
      </c>
      <c r="D539" s="11" t="s">
        <v>34</v>
      </c>
      <c r="E539" s="4">
        <v>1</v>
      </c>
      <c r="F539" s="11" t="s">
        <v>386</v>
      </c>
      <c r="G539" s="17" t="s">
        <v>518</v>
      </c>
      <c r="H539" s="3" t="s">
        <v>506</v>
      </c>
      <c r="I539" s="5">
        <v>49955</v>
      </c>
      <c r="J539" s="1">
        <v>32539</v>
      </c>
      <c r="K539" s="60">
        <f t="shared" ca="1" si="48"/>
        <v>36</v>
      </c>
      <c r="L539" s="14">
        <v>8</v>
      </c>
      <c r="M539" s="14" t="s">
        <v>634</v>
      </c>
      <c r="N539" s="14">
        <f t="shared" si="49"/>
        <v>16</v>
      </c>
      <c r="O539" s="14">
        <f t="shared" si="50"/>
        <v>21</v>
      </c>
      <c r="P539" s="1">
        <f t="shared" si="51"/>
        <v>40204</v>
      </c>
      <c r="Q539" s="1"/>
      <c r="R539" s="3"/>
      <c r="S539" s="9"/>
      <c r="T539" s="62">
        <f t="shared" ca="1" si="53"/>
        <v>-1.75</v>
      </c>
      <c r="U539" s="61">
        <f t="shared" ca="1" si="52"/>
        <v>1</v>
      </c>
      <c r="V539" s="11" t="s">
        <v>565</v>
      </c>
      <c r="W539" s="16" t="s">
        <v>24</v>
      </c>
      <c r="X539" s="3"/>
    </row>
    <row r="540" spans="1:24" ht="30" hidden="1" customHeight="1">
      <c r="A540" s="4"/>
      <c r="B540" s="3">
        <v>1</v>
      </c>
      <c r="C540" s="11" t="s">
        <v>16</v>
      </c>
      <c r="D540" s="11" t="s">
        <v>45</v>
      </c>
      <c r="E540" s="4">
        <v>1</v>
      </c>
      <c r="F540" s="11" t="s">
        <v>387</v>
      </c>
      <c r="G540" s="17" t="s">
        <v>518</v>
      </c>
      <c r="H540" s="3" t="s">
        <v>506</v>
      </c>
      <c r="I540" s="5">
        <v>27192</v>
      </c>
      <c r="J540" s="1">
        <v>32598</v>
      </c>
      <c r="K540" s="60">
        <f t="shared" ca="1" si="48"/>
        <v>36</v>
      </c>
      <c r="L540" s="14">
        <v>8</v>
      </c>
      <c r="M540" s="14" t="s">
        <v>634</v>
      </c>
      <c r="N540" s="14">
        <f t="shared" si="49"/>
        <v>16</v>
      </c>
      <c r="O540" s="14">
        <f t="shared" si="50"/>
        <v>21</v>
      </c>
      <c r="P540" s="1">
        <f t="shared" si="51"/>
        <v>40263</v>
      </c>
      <c r="Q540" s="1"/>
      <c r="R540" s="3"/>
      <c r="S540" s="9"/>
      <c r="T540" s="62">
        <f t="shared" ca="1" si="53"/>
        <v>-1.75</v>
      </c>
      <c r="U540" s="61">
        <f t="shared" ca="1" si="52"/>
        <v>1</v>
      </c>
      <c r="V540" s="11" t="s">
        <v>565</v>
      </c>
      <c r="W540" s="16" t="s">
        <v>17</v>
      </c>
      <c r="X540" s="3"/>
    </row>
    <row r="541" spans="1:24" ht="30" hidden="1" customHeight="1">
      <c r="A541" s="4"/>
      <c r="B541" s="3">
        <v>1</v>
      </c>
      <c r="C541" s="11" t="s">
        <v>16</v>
      </c>
      <c r="D541" s="11" t="s">
        <v>45</v>
      </c>
      <c r="E541" s="4">
        <v>2</v>
      </c>
      <c r="F541" s="11" t="s">
        <v>387</v>
      </c>
      <c r="G541" s="17" t="s">
        <v>518</v>
      </c>
      <c r="H541" s="3" t="s">
        <v>506</v>
      </c>
      <c r="I541" s="5">
        <v>27192</v>
      </c>
      <c r="J541" s="1">
        <v>32598</v>
      </c>
      <c r="K541" s="60">
        <f t="shared" ca="1" si="48"/>
        <v>36</v>
      </c>
      <c r="L541" s="14">
        <v>8</v>
      </c>
      <c r="M541" s="14" t="s">
        <v>634</v>
      </c>
      <c r="N541" s="14">
        <f t="shared" si="49"/>
        <v>16</v>
      </c>
      <c r="O541" s="14">
        <f t="shared" si="50"/>
        <v>21</v>
      </c>
      <c r="P541" s="1">
        <f t="shared" si="51"/>
        <v>40263</v>
      </c>
      <c r="Q541" s="1"/>
      <c r="R541" s="3"/>
      <c r="S541" s="9"/>
      <c r="T541" s="62">
        <f t="shared" ca="1" si="53"/>
        <v>-1.75</v>
      </c>
      <c r="U541" s="61">
        <f t="shared" ca="1" si="52"/>
        <v>1</v>
      </c>
      <c r="V541" s="11" t="s">
        <v>565</v>
      </c>
      <c r="W541" s="16" t="s">
        <v>17</v>
      </c>
      <c r="X541" s="3"/>
    </row>
    <row r="542" spans="1:24" ht="30" hidden="1" customHeight="1">
      <c r="A542" s="4"/>
      <c r="B542" s="3">
        <v>1</v>
      </c>
      <c r="C542" s="11" t="s">
        <v>16</v>
      </c>
      <c r="D542" s="11" t="s">
        <v>45</v>
      </c>
      <c r="E542" s="4">
        <v>3</v>
      </c>
      <c r="F542" s="11" t="s">
        <v>387</v>
      </c>
      <c r="G542" s="17" t="s">
        <v>518</v>
      </c>
      <c r="H542" s="3" t="s">
        <v>506</v>
      </c>
      <c r="I542" s="5">
        <v>27192</v>
      </c>
      <c r="J542" s="1">
        <v>32598</v>
      </c>
      <c r="K542" s="60">
        <f t="shared" ca="1" si="48"/>
        <v>36</v>
      </c>
      <c r="L542" s="14">
        <v>8</v>
      </c>
      <c r="M542" s="14" t="s">
        <v>634</v>
      </c>
      <c r="N542" s="14">
        <f t="shared" si="49"/>
        <v>16</v>
      </c>
      <c r="O542" s="14">
        <f t="shared" si="50"/>
        <v>21</v>
      </c>
      <c r="P542" s="1">
        <f t="shared" si="51"/>
        <v>40263</v>
      </c>
      <c r="Q542" s="1"/>
      <c r="R542" s="3"/>
      <c r="S542" s="9"/>
      <c r="T542" s="62">
        <f t="shared" ca="1" si="53"/>
        <v>-1.75</v>
      </c>
      <c r="U542" s="61">
        <f t="shared" ca="1" si="52"/>
        <v>1</v>
      </c>
      <c r="V542" s="11" t="s">
        <v>565</v>
      </c>
      <c r="W542" s="16" t="s">
        <v>17</v>
      </c>
      <c r="X542" s="3"/>
    </row>
    <row r="543" spans="1:24" ht="30" hidden="1" customHeight="1">
      <c r="A543" s="4"/>
      <c r="B543" s="3">
        <v>1</v>
      </c>
      <c r="C543" s="11" t="s">
        <v>16</v>
      </c>
      <c r="D543" s="11" t="s">
        <v>45</v>
      </c>
      <c r="E543" s="4">
        <v>4</v>
      </c>
      <c r="F543" s="11" t="s">
        <v>387</v>
      </c>
      <c r="G543" s="17" t="s">
        <v>518</v>
      </c>
      <c r="H543" s="3" t="s">
        <v>506</v>
      </c>
      <c r="I543" s="5">
        <v>27192</v>
      </c>
      <c r="J543" s="1">
        <v>32598</v>
      </c>
      <c r="K543" s="60">
        <f t="shared" ca="1" si="48"/>
        <v>36</v>
      </c>
      <c r="L543" s="14">
        <v>8</v>
      </c>
      <c r="M543" s="14" t="s">
        <v>634</v>
      </c>
      <c r="N543" s="14">
        <f t="shared" si="49"/>
        <v>16</v>
      </c>
      <c r="O543" s="14">
        <f t="shared" si="50"/>
        <v>21</v>
      </c>
      <c r="P543" s="1">
        <f t="shared" si="51"/>
        <v>40263</v>
      </c>
      <c r="Q543" s="1"/>
      <c r="R543" s="3"/>
      <c r="S543" s="9"/>
      <c r="T543" s="62">
        <f t="shared" ca="1" si="53"/>
        <v>-1.75</v>
      </c>
      <c r="U543" s="61">
        <f t="shared" ca="1" si="52"/>
        <v>1</v>
      </c>
      <c r="V543" s="11" t="s">
        <v>565</v>
      </c>
      <c r="W543" s="16" t="s">
        <v>17</v>
      </c>
      <c r="X543" s="3"/>
    </row>
    <row r="544" spans="1:24" ht="30" hidden="1" customHeight="1">
      <c r="A544" s="4"/>
      <c r="B544" s="3">
        <v>2</v>
      </c>
      <c r="C544" s="11" t="s">
        <v>47</v>
      </c>
      <c r="D544" s="11" t="s">
        <v>50</v>
      </c>
      <c r="E544" s="4">
        <v>3</v>
      </c>
      <c r="F544" s="11" t="s">
        <v>388</v>
      </c>
      <c r="G544" s="17" t="s">
        <v>518</v>
      </c>
      <c r="H544" s="3" t="s">
        <v>506</v>
      </c>
      <c r="I544" s="5">
        <v>72924</v>
      </c>
      <c r="J544" s="1">
        <v>32598</v>
      </c>
      <c r="K544" s="60">
        <f t="shared" ca="1" si="48"/>
        <v>36</v>
      </c>
      <c r="L544" s="14">
        <v>8</v>
      </c>
      <c r="M544" s="14" t="s">
        <v>634</v>
      </c>
      <c r="N544" s="14">
        <f t="shared" si="49"/>
        <v>16</v>
      </c>
      <c r="O544" s="14">
        <f t="shared" si="50"/>
        <v>21</v>
      </c>
      <c r="P544" s="1">
        <f t="shared" si="51"/>
        <v>40263</v>
      </c>
      <c r="Q544" s="1"/>
      <c r="R544" s="3"/>
      <c r="S544" s="9"/>
      <c r="T544" s="62">
        <f t="shared" ca="1" si="53"/>
        <v>-1.75</v>
      </c>
      <c r="U544" s="61">
        <f t="shared" ca="1" si="52"/>
        <v>1</v>
      </c>
      <c r="V544" s="11" t="s">
        <v>565</v>
      </c>
      <c r="W544" s="11" t="s">
        <v>389</v>
      </c>
      <c r="X544" s="3"/>
    </row>
    <row r="545" spans="1:24" ht="30" hidden="1" customHeight="1">
      <c r="A545" s="4"/>
      <c r="B545" s="3">
        <v>2</v>
      </c>
      <c r="C545" s="11" t="s">
        <v>47</v>
      </c>
      <c r="D545" s="11" t="s">
        <v>50</v>
      </c>
      <c r="E545" s="4">
        <v>1</v>
      </c>
      <c r="F545" s="11" t="s">
        <v>390</v>
      </c>
      <c r="G545" s="17" t="s">
        <v>518</v>
      </c>
      <c r="H545" s="3" t="s">
        <v>506</v>
      </c>
      <c r="I545" s="5">
        <v>90022</v>
      </c>
      <c r="J545" s="1">
        <v>32598</v>
      </c>
      <c r="K545" s="60">
        <f t="shared" ca="1" si="48"/>
        <v>36</v>
      </c>
      <c r="L545" s="14">
        <v>8</v>
      </c>
      <c r="M545" s="14" t="s">
        <v>634</v>
      </c>
      <c r="N545" s="14">
        <f t="shared" si="49"/>
        <v>16</v>
      </c>
      <c r="O545" s="14">
        <f t="shared" si="50"/>
        <v>21</v>
      </c>
      <c r="P545" s="1">
        <f t="shared" si="51"/>
        <v>40263</v>
      </c>
      <c r="Q545" s="1"/>
      <c r="R545" s="3"/>
      <c r="S545" s="9"/>
      <c r="T545" s="62">
        <f t="shared" ca="1" si="53"/>
        <v>-1.75</v>
      </c>
      <c r="U545" s="61">
        <f t="shared" ca="1" si="52"/>
        <v>1</v>
      </c>
      <c r="V545" s="11" t="s">
        <v>565</v>
      </c>
      <c r="W545" s="11" t="s">
        <v>24</v>
      </c>
      <c r="X545" s="3"/>
    </row>
    <row r="546" spans="1:24" ht="30" hidden="1" customHeight="1">
      <c r="A546" s="4"/>
      <c r="B546" s="3">
        <v>2</v>
      </c>
      <c r="C546" s="11" t="s">
        <v>47</v>
      </c>
      <c r="D546" s="11" t="s">
        <v>50</v>
      </c>
      <c r="E546" s="4">
        <v>2</v>
      </c>
      <c r="F546" s="11" t="s">
        <v>390</v>
      </c>
      <c r="G546" s="17" t="s">
        <v>518</v>
      </c>
      <c r="H546" s="3" t="s">
        <v>506</v>
      </c>
      <c r="I546" s="5">
        <v>90022</v>
      </c>
      <c r="J546" s="1">
        <v>32598</v>
      </c>
      <c r="K546" s="60">
        <f t="shared" ca="1" si="48"/>
        <v>36</v>
      </c>
      <c r="L546" s="14">
        <v>8</v>
      </c>
      <c r="M546" s="14" t="s">
        <v>634</v>
      </c>
      <c r="N546" s="14">
        <f t="shared" si="49"/>
        <v>16</v>
      </c>
      <c r="O546" s="14">
        <f t="shared" si="50"/>
        <v>21</v>
      </c>
      <c r="P546" s="1">
        <f t="shared" si="51"/>
        <v>40263</v>
      </c>
      <c r="Q546" s="1"/>
      <c r="R546" s="3"/>
      <c r="S546" s="9"/>
      <c r="T546" s="62">
        <f t="shared" ca="1" si="53"/>
        <v>-1.75</v>
      </c>
      <c r="U546" s="61">
        <f t="shared" ca="1" si="52"/>
        <v>1</v>
      </c>
      <c r="V546" s="11" t="s">
        <v>565</v>
      </c>
      <c r="W546" s="16" t="s">
        <v>24</v>
      </c>
      <c r="X546" s="3"/>
    </row>
    <row r="547" spans="1:24" ht="30" hidden="1" customHeight="1">
      <c r="A547" s="4"/>
      <c r="B547" s="3">
        <v>3</v>
      </c>
      <c r="C547" s="11" t="s">
        <v>68</v>
      </c>
      <c r="D547" s="11" t="s">
        <v>260</v>
      </c>
      <c r="E547" s="4">
        <v>1</v>
      </c>
      <c r="F547" s="11" t="s">
        <v>391</v>
      </c>
      <c r="G547" s="17" t="s">
        <v>518</v>
      </c>
      <c r="H547" s="3" t="s">
        <v>506</v>
      </c>
      <c r="I547" s="5">
        <v>489250</v>
      </c>
      <c r="J547" s="1">
        <v>34043</v>
      </c>
      <c r="K547" s="60">
        <f t="shared" ca="1" si="48"/>
        <v>32</v>
      </c>
      <c r="L547" s="14">
        <v>15</v>
      </c>
      <c r="M547" s="14" t="s">
        <v>636</v>
      </c>
      <c r="N547" s="14">
        <f t="shared" si="49"/>
        <v>24</v>
      </c>
      <c r="O547" s="14">
        <f t="shared" si="50"/>
        <v>32</v>
      </c>
      <c r="P547" s="1">
        <f t="shared" si="51"/>
        <v>45723</v>
      </c>
      <c r="Q547" s="1"/>
      <c r="R547" s="3"/>
      <c r="S547" s="3" t="s">
        <v>264</v>
      </c>
      <c r="T547" s="62">
        <f t="shared" ca="1" si="53"/>
        <v>1</v>
      </c>
      <c r="U547" s="61">
        <f t="shared" ca="1" si="52"/>
        <v>1</v>
      </c>
      <c r="V547" s="11" t="s">
        <v>565</v>
      </c>
      <c r="W547" s="11" t="s">
        <v>392</v>
      </c>
      <c r="X547" s="3"/>
    </row>
    <row r="548" spans="1:24" ht="30" hidden="1" customHeight="1">
      <c r="A548" s="4"/>
      <c r="B548" s="3">
        <v>3</v>
      </c>
      <c r="C548" s="11" t="s">
        <v>68</v>
      </c>
      <c r="D548" s="11" t="s">
        <v>260</v>
      </c>
      <c r="E548" s="4">
        <v>2</v>
      </c>
      <c r="F548" s="11" t="s">
        <v>391</v>
      </c>
      <c r="G548" s="17" t="s">
        <v>518</v>
      </c>
      <c r="H548" s="3" t="s">
        <v>506</v>
      </c>
      <c r="I548" s="5">
        <v>779710</v>
      </c>
      <c r="J548" s="1">
        <v>34393</v>
      </c>
      <c r="K548" s="60">
        <f t="shared" ca="1" si="48"/>
        <v>31</v>
      </c>
      <c r="L548" s="14">
        <v>15</v>
      </c>
      <c r="M548" s="14" t="s">
        <v>636</v>
      </c>
      <c r="N548" s="14">
        <f t="shared" si="49"/>
        <v>24</v>
      </c>
      <c r="O548" s="14">
        <f t="shared" si="50"/>
        <v>32</v>
      </c>
      <c r="P548" s="1">
        <f t="shared" si="51"/>
        <v>46073</v>
      </c>
      <c r="Q548" s="1"/>
      <c r="R548" s="6"/>
      <c r="S548" s="6" t="s">
        <v>264</v>
      </c>
      <c r="T548" s="62">
        <f t="shared" ca="1" si="53"/>
        <v>1.125</v>
      </c>
      <c r="U548" s="61">
        <f t="shared" ca="1" si="52"/>
        <v>2</v>
      </c>
      <c r="V548" s="11" t="s">
        <v>565</v>
      </c>
      <c r="W548" s="11" t="s">
        <v>392</v>
      </c>
      <c r="X548" s="3"/>
    </row>
    <row r="549" spans="1:24" ht="30" hidden="1" customHeight="1">
      <c r="A549" s="4"/>
      <c r="B549" s="3">
        <v>3</v>
      </c>
      <c r="C549" s="11" t="s">
        <v>68</v>
      </c>
      <c r="D549" s="11" t="s">
        <v>260</v>
      </c>
      <c r="E549" s="4">
        <v>3</v>
      </c>
      <c r="F549" s="11" t="s">
        <v>393</v>
      </c>
      <c r="G549" s="17" t="s">
        <v>518</v>
      </c>
      <c r="H549" s="3" t="s">
        <v>506</v>
      </c>
      <c r="I549" s="5">
        <v>741600</v>
      </c>
      <c r="J549" s="1">
        <v>34778</v>
      </c>
      <c r="K549" s="60">
        <f t="shared" ca="1" si="48"/>
        <v>30</v>
      </c>
      <c r="L549" s="14">
        <v>15</v>
      </c>
      <c r="M549" s="14" t="s">
        <v>636</v>
      </c>
      <c r="N549" s="14">
        <f t="shared" si="49"/>
        <v>24</v>
      </c>
      <c r="O549" s="14">
        <f t="shared" si="50"/>
        <v>32</v>
      </c>
      <c r="P549" s="1">
        <f t="shared" si="51"/>
        <v>46458</v>
      </c>
      <c r="Q549" s="1"/>
      <c r="R549" s="6"/>
      <c r="S549" s="6" t="s">
        <v>264</v>
      </c>
      <c r="T549" s="62">
        <f t="shared" ca="1" si="53"/>
        <v>1.25</v>
      </c>
      <c r="U549" s="61">
        <f t="shared" ca="1" si="52"/>
        <v>2</v>
      </c>
      <c r="V549" s="11" t="s">
        <v>565</v>
      </c>
      <c r="W549" s="11" t="s">
        <v>392</v>
      </c>
      <c r="X549" s="3"/>
    </row>
    <row r="550" spans="1:24" ht="30" hidden="1" customHeight="1">
      <c r="A550" s="4"/>
      <c r="B550" s="3">
        <v>3</v>
      </c>
      <c r="C550" s="11" t="s">
        <v>68</v>
      </c>
      <c r="D550" s="11" t="s">
        <v>260</v>
      </c>
      <c r="E550" s="4">
        <v>4</v>
      </c>
      <c r="F550" s="11" t="s">
        <v>394</v>
      </c>
      <c r="G550" s="17" t="s">
        <v>518</v>
      </c>
      <c r="H550" s="3" t="s">
        <v>506</v>
      </c>
      <c r="I550" s="5">
        <v>772500</v>
      </c>
      <c r="J550" s="1">
        <v>35053</v>
      </c>
      <c r="K550" s="60">
        <f t="shared" ca="1" si="48"/>
        <v>29</v>
      </c>
      <c r="L550" s="14">
        <v>15</v>
      </c>
      <c r="M550" s="14" t="s">
        <v>636</v>
      </c>
      <c r="N550" s="14">
        <f t="shared" si="49"/>
        <v>24</v>
      </c>
      <c r="O550" s="14">
        <f t="shared" si="50"/>
        <v>32</v>
      </c>
      <c r="P550" s="1">
        <f t="shared" si="51"/>
        <v>46733</v>
      </c>
      <c r="Q550" s="1"/>
      <c r="R550" s="6"/>
      <c r="S550" s="6" t="s">
        <v>264</v>
      </c>
      <c r="T550" s="62">
        <f t="shared" ca="1" si="53"/>
        <v>1.375</v>
      </c>
      <c r="U550" s="61">
        <f t="shared" ca="1" si="52"/>
        <v>2</v>
      </c>
      <c r="V550" s="11" t="s">
        <v>565</v>
      </c>
      <c r="W550" s="11" t="s">
        <v>392</v>
      </c>
      <c r="X550" s="3"/>
    </row>
    <row r="551" spans="1:24" ht="30" hidden="1" customHeight="1">
      <c r="A551" s="4"/>
      <c r="B551" s="3">
        <v>3</v>
      </c>
      <c r="C551" s="11" t="s">
        <v>68</v>
      </c>
      <c r="D551" s="11" t="s">
        <v>260</v>
      </c>
      <c r="E551" s="4">
        <v>5</v>
      </c>
      <c r="F551" s="11" t="s">
        <v>394</v>
      </c>
      <c r="G551" s="17" t="s">
        <v>518</v>
      </c>
      <c r="H551" s="3" t="s">
        <v>506</v>
      </c>
      <c r="I551" s="5">
        <v>772500</v>
      </c>
      <c r="J551" s="1">
        <v>35109</v>
      </c>
      <c r="K551" s="60">
        <f t="shared" ca="1" si="48"/>
        <v>29</v>
      </c>
      <c r="L551" s="14">
        <v>15</v>
      </c>
      <c r="M551" s="14" t="s">
        <v>636</v>
      </c>
      <c r="N551" s="14">
        <f t="shared" si="49"/>
        <v>24</v>
      </c>
      <c r="O551" s="14">
        <f t="shared" si="50"/>
        <v>32</v>
      </c>
      <c r="P551" s="1">
        <f t="shared" si="51"/>
        <v>46789</v>
      </c>
      <c r="Q551" s="1"/>
      <c r="R551" s="6"/>
      <c r="S551" s="6" t="s">
        <v>264</v>
      </c>
      <c r="T551" s="62">
        <f t="shared" ca="1" si="53"/>
        <v>1.375</v>
      </c>
      <c r="U551" s="61">
        <f t="shared" ca="1" si="52"/>
        <v>2</v>
      </c>
      <c r="V551" s="11" t="s">
        <v>565</v>
      </c>
      <c r="W551" s="11" t="s">
        <v>392</v>
      </c>
      <c r="X551" s="3"/>
    </row>
    <row r="552" spans="1:24" ht="30" hidden="1" customHeight="1">
      <c r="A552" s="4"/>
      <c r="B552" s="3">
        <v>3</v>
      </c>
      <c r="C552" s="11" t="s">
        <v>68</v>
      </c>
      <c r="D552" s="11" t="s">
        <v>260</v>
      </c>
      <c r="E552" s="4">
        <v>6</v>
      </c>
      <c r="F552" s="11" t="s">
        <v>395</v>
      </c>
      <c r="G552" s="17" t="s">
        <v>518</v>
      </c>
      <c r="H552" s="3" t="s">
        <v>506</v>
      </c>
      <c r="I552" s="5">
        <v>772500</v>
      </c>
      <c r="J552" s="1">
        <v>35181</v>
      </c>
      <c r="K552" s="60">
        <f t="shared" ca="1" si="48"/>
        <v>29</v>
      </c>
      <c r="L552" s="14">
        <v>15</v>
      </c>
      <c r="M552" s="14" t="s">
        <v>636</v>
      </c>
      <c r="N552" s="14">
        <f t="shared" si="49"/>
        <v>24</v>
      </c>
      <c r="O552" s="14">
        <f t="shared" si="50"/>
        <v>32</v>
      </c>
      <c r="P552" s="1">
        <f t="shared" si="51"/>
        <v>46861</v>
      </c>
      <c r="Q552" s="1"/>
      <c r="R552" s="6"/>
      <c r="S552" s="6" t="s">
        <v>264</v>
      </c>
      <c r="T552" s="62">
        <f t="shared" ca="1" si="53"/>
        <v>1.375</v>
      </c>
      <c r="U552" s="61">
        <f t="shared" ca="1" si="52"/>
        <v>2</v>
      </c>
      <c r="V552" s="11" t="s">
        <v>565</v>
      </c>
      <c r="W552" s="11" t="s">
        <v>392</v>
      </c>
      <c r="X552" s="3"/>
    </row>
    <row r="553" spans="1:24" ht="30" hidden="1" customHeight="1">
      <c r="A553" s="4"/>
      <c r="B553" s="3">
        <v>3</v>
      </c>
      <c r="C553" s="11" t="s">
        <v>68</v>
      </c>
      <c r="D553" s="11" t="s">
        <v>260</v>
      </c>
      <c r="E553" s="4">
        <v>7</v>
      </c>
      <c r="F553" s="11" t="s">
        <v>395</v>
      </c>
      <c r="G553" s="17" t="s">
        <v>518</v>
      </c>
      <c r="H553" s="3" t="s">
        <v>506</v>
      </c>
      <c r="I553" s="5">
        <v>772500</v>
      </c>
      <c r="J553" s="1">
        <v>35181</v>
      </c>
      <c r="K553" s="60">
        <f t="shared" ca="1" si="48"/>
        <v>29</v>
      </c>
      <c r="L553" s="14">
        <v>15</v>
      </c>
      <c r="M553" s="14" t="s">
        <v>636</v>
      </c>
      <c r="N553" s="14">
        <f t="shared" si="49"/>
        <v>24</v>
      </c>
      <c r="O553" s="14">
        <f t="shared" si="50"/>
        <v>32</v>
      </c>
      <c r="P553" s="1">
        <f t="shared" si="51"/>
        <v>46861</v>
      </c>
      <c r="Q553" s="1"/>
      <c r="R553" s="6"/>
      <c r="S553" s="6" t="s">
        <v>264</v>
      </c>
      <c r="T553" s="62">
        <f t="shared" ca="1" si="53"/>
        <v>1.375</v>
      </c>
      <c r="U553" s="61">
        <f t="shared" ca="1" si="52"/>
        <v>2</v>
      </c>
      <c r="V553" s="11" t="s">
        <v>565</v>
      </c>
      <c r="W553" s="11" t="s">
        <v>392</v>
      </c>
      <c r="X553" s="3"/>
    </row>
    <row r="554" spans="1:24" ht="30" hidden="1" customHeight="1">
      <c r="A554" s="4"/>
      <c r="B554" s="3">
        <v>3</v>
      </c>
      <c r="C554" s="11" t="s">
        <v>68</v>
      </c>
      <c r="D554" s="11" t="s">
        <v>266</v>
      </c>
      <c r="E554" s="4">
        <v>1</v>
      </c>
      <c r="F554" s="11" t="s">
        <v>396</v>
      </c>
      <c r="G554" s="17" t="s">
        <v>518</v>
      </c>
      <c r="H554" s="3" t="s">
        <v>506</v>
      </c>
      <c r="I554" s="5">
        <v>76529</v>
      </c>
      <c r="J554" s="1">
        <v>32597</v>
      </c>
      <c r="K554" s="60">
        <f t="shared" ca="1" si="48"/>
        <v>36</v>
      </c>
      <c r="L554" s="14">
        <v>8</v>
      </c>
      <c r="M554" s="14" t="s">
        <v>634</v>
      </c>
      <c r="N554" s="14">
        <f t="shared" si="49"/>
        <v>16</v>
      </c>
      <c r="O554" s="14">
        <f t="shared" si="50"/>
        <v>21</v>
      </c>
      <c r="P554" s="1">
        <f t="shared" si="51"/>
        <v>40262</v>
      </c>
      <c r="Q554" s="1"/>
      <c r="R554" s="3"/>
      <c r="S554" s="8" t="s">
        <v>108</v>
      </c>
      <c r="T554" s="62">
        <f t="shared" ca="1" si="53"/>
        <v>-1.75</v>
      </c>
      <c r="U554" s="61">
        <f t="shared" ca="1" si="52"/>
        <v>1</v>
      </c>
      <c r="V554" s="11" t="s">
        <v>565</v>
      </c>
      <c r="W554" s="11" t="s">
        <v>397</v>
      </c>
      <c r="X554" s="3"/>
    </row>
    <row r="555" spans="1:24" ht="30" hidden="1" customHeight="1">
      <c r="A555" s="4"/>
      <c r="B555" s="3">
        <v>7</v>
      </c>
      <c r="C555" s="11" t="s">
        <v>87</v>
      </c>
      <c r="D555" s="11" t="s">
        <v>88</v>
      </c>
      <c r="E555" s="4">
        <v>59</v>
      </c>
      <c r="F555" s="11" t="s">
        <v>89</v>
      </c>
      <c r="G555" s="17" t="s">
        <v>518</v>
      </c>
      <c r="H555" s="3" t="s">
        <v>506</v>
      </c>
      <c r="I555" s="5">
        <v>115290</v>
      </c>
      <c r="J555" s="1">
        <v>41227</v>
      </c>
      <c r="K555" s="60">
        <f t="shared" ca="1" si="48"/>
        <v>12</v>
      </c>
      <c r="L555" s="14">
        <v>4</v>
      </c>
      <c r="M555" s="14" t="s">
        <v>637</v>
      </c>
      <c r="N555" s="14">
        <f t="shared" si="49"/>
        <v>8.4</v>
      </c>
      <c r="O555" s="14">
        <f t="shared" si="50"/>
        <v>11</v>
      </c>
      <c r="P555" s="1">
        <f t="shared" si="51"/>
        <v>45242</v>
      </c>
      <c r="Q555" s="1"/>
      <c r="R555" s="3"/>
      <c r="S555" s="3"/>
      <c r="T555" s="62">
        <f t="shared" ca="1" si="53"/>
        <v>0.71428571428571441</v>
      </c>
      <c r="U555" s="61">
        <f t="shared" ca="1" si="52"/>
        <v>1</v>
      </c>
      <c r="V555" s="11" t="s">
        <v>565</v>
      </c>
      <c r="W555" s="11" t="s">
        <v>272</v>
      </c>
      <c r="X555" s="3"/>
    </row>
    <row r="556" spans="1:24" ht="30" customHeight="1">
      <c r="A556" s="4"/>
      <c r="B556" s="3">
        <v>11</v>
      </c>
      <c r="C556" s="11" t="s">
        <v>119</v>
      </c>
      <c r="D556" s="11" t="s">
        <v>120</v>
      </c>
      <c r="E556" s="4">
        <v>78</v>
      </c>
      <c r="F556" s="11" t="s">
        <v>312</v>
      </c>
      <c r="G556" s="17" t="s">
        <v>518</v>
      </c>
      <c r="H556" s="3" t="s">
        <v>506</v>
      </c>
      <c r="I556" s="5">
        <v>150150</v>
      </c>
      <c r="J556" s="1">
        <v>39413</v>
      </c>
      <c r="K556" s="60">
        <f t="shared" ca="1" si="48"/>
        <v>17</v>
      </c>
      <c r="L556" s="14">
        <v>5</v>
      </c>
      <c r="M556" s="14" t="s">
        <v>635</v>
      </c>
      <c r="N556" s="14">
        <f t="shared" si="49"/>
        <v>16</v>
      </c>
      <c r="O556" s="14">
        <f t="shared" si="50"/>
        <v>21</v>
      </c>
      <c r="P556" s="1">
        <f t="shared" si="51"/>
        <v>47078</v>
      </c>
      <c r="Q556" s="1"/>
      <c r="R556" s="3"/>
      <c r="S556" s="3" t="s">
        <v>264</v>
      </c>
      <c r="T556" s="62">
        <f t="shared" ca="1" si="53"/>
        <v>1.8125</v>
      </c>
      <c r="U556" s="61">
        <f t="shared" ca="1" si="52"/>
        <v>2</v>
      </c>
      <c r="V556" s="11" t="s">
        <v>565</v>
      </c>
      <c r="W556" s="11" t="s">
        <v>244</v>
      </c>
      <c r="X556" s="3"/>
    </row>
    <row r="557" spans="1:24" ht="30" hidden="1" customHeight="1">
      <c r="A557" s="4"/>
      <c r="B557" s="3">
        <v>11</v>
      </c>
      <c r="C557" s="11" t="s">
        <v>119</v>
      </c>
      <c r="D557" s="11" t="s">
        <v>120</v>
      </c>
      <c r="E557" s="4">
        <v>118</v>
      </c>
      <c r="F557" s="11" t="s">
        <v>398</v>
      </c>
      <c r="G557" s="17" t="s">
        <v>519</v>
      </c>
      <c r="H557" s="3" t="s">
        <v>509</v>
      </c>
      <c r="I557" s="5">
        <v>235200</v>
      </c>
      <c r="J557" s="1">
        <v>41031</v>
      </c>
      <c r="K557" s="60">
        <f t="shared" ca="1" si="48"/>
        <v>13</v>
      </c>
      <c r="L557" s="14">
        <v>5</v>
      </c>
      <c r="M557" s="14" t="s">
        <v>635</v>
      </c>
      <c r="N557" s="14">
        <f t="shared" si="49"/>
        <v>16</v>
      </c>
      <c r="O557" s="14">
        <f t="shared" si="50"/>
        <v>21</v>
      </c>
      <c r="P557" s="1">
        <f t="shared" si="51"/>
        <v>46871</v>
      </c>
      <c r="Q557" s="1"/>
      <c r="R557" s="3"/>
      <c r="S557" s="3"/>
      <c r="T557" s="62">
        <f t="shared" ca="1" si="53"/>
        <v>2.5625</v>
      </c>
      <c r="U557" s="61">
        <f t="shared" ca="1" si="52"/>
        <v>3</v>
      </c>
      <c r="V557" s="11" t="s">
        <v>565</v>
      </c>
      <c r="W557" s="11" t="s">
        <v>24</v>
      </c>
      <c r="X557" s="3"/>
    </row>
    <row r="558" spans="1:24" ht="30" hidden="1" customHeight="1">
      <c r="A558" s="4"/>
      <c r="B558" s="3">
        <v>11</v>
      </c>
      <c r="C558" s="11" t="s">
        <v>119</v>
      </c>
      <c r="D558" s="11" t="s">
        <v>120</v>
      </c>
      <c r="E558" s="4">
        <v>119</v>
      </c>
      <c r="F558" s="11" t="s">
        <v>399</v>
      </c>
      <c r="G558" s="17" t="s">
        <v>519</v>
      </c>
      <c r="H558" s="3" t="s">
        <v>509</v>
      </c>
      <c r="I558" s="5">
        <v>231840</v>
      </c>
      <c r="J558" s="1">
        <v>41031</v>
      </c>
      <c r="K558" s="60">
        <f t="shared" ca="1" si="48"/>
        <v>13</v>
      </c>
      <c r="L558" s="14">
        <v>5</v>
      </c>
      <c r="M558" s="14" t="s">
        <v>635</v>
      </c>
      <c r="N558" s="14">
        <f t="shared" si="49"/>
        <v>16</v>
      </c>
      <c r="O558" s="14">
        <f t="shared" si="50"/>
        <v>21</v>
      </c>
      <c r="P558" s="1">
        <f t="shared" si="51"/>
        <v>46871</v>
      </c>
      <c r="Q558" s="1"/>
      <c r="R558" s="3"/>
      <c r="S558" s="3"/>
      <c r="T558" s="62">
        <f t="shared" ca="1" si="53"/>
        <v>2.5625</v>
      </c>
      <c r="U558" s="61">
        <f t="shared" ca="1" si="52"/>
        <v>3</v>
      </c>
      <c r="V558" s="11" t="s">
        <v>565</v>
      </c>
      <c r="W558" s="16" t="s">
        <v>24</v>
      </c>
      <c r="X558" s="3"/>
    </row>
    <row r="559" spans="1:24" ht="30" hidden="1" customHeight="1">
      <c r="A559" s="4"/>
      <c r="B559" s="3">
        <v>11</v>
      </c>
      <c r="C559" s="11" t="s">
        <v>119</v>
      </c>
      <c r="D559" s="11" t="s">
        <v>120</v>
      </c>
      <c r="E559" s="4">
        <v>120</v>
      </c>
      <c r="F559" s="11" t="s">
        <v>124</v>
      </c>
      <c r="G559" s="17" t="s">
        <v>519</v>
      </c>
      <c r="H559" s="3" t="s">
        <v>509</v>
      </c>
      <c r="I559" s="5">
        <v>149520</v>
      </c>
      <c r="J559" s="1">
        <v>41031</v>
      </c>
      <c r="K559" s="60">
        <f t="shared" ca="1" si="48"/>
        <v>13</v>
      </c>
      <c r="L559" s="14">
        <v>5</v>
      </c>
      <c r="M559" s="14" t="s">
        <v>635</v>
      </c>
      <c r="N559" s="14">
        <f t="shared" si="49"/>
        <v>16</v>
      </c>
      <c r="O559" s="14">
        <f t="shared" si="50"/>
        <v>21</v>
      </c>
      <c r="P559" s="1">
        <f t="shared" si="51"/>
        <v>46871</v>
      </c>
      <c r="Q559" s="1"/>
      <c r="R559" s="3"/>
      <c r="S559" s="3"/>
      <c r="T559" s="62">
        <f t="shared" ca="1" si="53"/>
        <v>2.5625</v>
      </c>
      <c r="U559" s="61">
        <f t="shared" ca="1" si="52"/>
        <v>3</v>
      </c>
      <c r="V559" s="11" t="s">
        <v>565</v>
      </c>
      <c r="W559" s="16" t="s">
        <v>42</v>
      </c>
      <c r="X559" s="3"/>
    </row>
    <row r="560" spans="1:24" ht="30" hidden="1" customHeight="1">
      <c r="A560" s="4"/>
      <c r="B560" s="3">
        <v>11</v>
      </c>
      <c r="C560" s="11" t="s">
        <v>119</v>
      </c>
      <c r="D560" s="11" t="s">
        <v>148</v>
      </c>
      <c r="E560" s="4">
        <v>19</v>
      </c>
      <c r="F560" s="11" t="s">
        <v>400</v>
      </c>
      <c r="G560" s="17" t="s">
        <v>519</v>
      </c>
      <c r="H560" s="3" t="s">
        <v>507</v>
      </c>
      <c r="I560" s="5">
        <v>346500</v>
      </c>
      <c r="J560" s="1">
        <v>40493</v>
      </c>
      <c r="K560" s="60">
        <f t="shared" ca="1" si="48"/>
        <v>14</v>
      </c>
      <c r="L560" s="14">
        <v>5</v>
      </c>
      <c r="M560" s="14" t="s">
        <v>635</v>
      </c>
      <c r="N560" s="14">
        <f t="shared" si="49"/>
        <v>16</v>
      </c>
      <c r="O560" s="14">
        <f t="shared" si="50"/>
        <v>21</v>
      </c>
      <c r="P560" s="1">
        <f t="shared" si="51"/>
        <v>46333</v>
      </c>
      <c r="Q560" s="1"/>
      <c r="R560" s="3"/>
      <c r="S560" s="3"/>
      <c r="T560" s="62">
        <f t="shared" ca="1" si="53"/>
        <v>2.375</v>
      </c>
      <c r="U560" s="61">
        <f t="shared" ca="1" si="52"/>
        <v>3</v>
      </c>
      <c r="V560" s="11" t="s">
        <v>565</v>
      </c>
      <c r="W560" s="11" t="s">
        <v>193</v>
      </c>
      <c r="X560" s="3"/>
    </row>
    <row r="561" spans="1:24" ht="30" hidden="1" customHeight="1">
      <c r="A561" s="4"/>
      <c r="B561" s="3">
        <v>19</v>
      </c>
      <c r="C561" s="11" t="s">
        <v>170</v>
      </c>
      <c r="D561" s="11" t="s">
        <v>171</v>
      </c>
      <c r="E561" s="4">
        <v>2</v>
      </c>
      <c r="F561" s="11" t="s">
        <v>391</v>
      </c>
      <c r="G561" s="17" t="s">
        <v>518</v>
      </c>
      <c r="H561" s="3" t="s">
        <v>506</v>
      </c>
      <c r="I561" s="5">
        <v>133900</v>
      </c>
      <c r="J561" s="1">
        <v>33833</v>
      </c>
      <c r="K561" s="60">
        <f t="shared" ca="1" si="48"/>
        <v>32</v>
      </c>
      <c r="L561" s="14">
        <v>7</v>
      </c>
      <c r="M561" s="14" t="s">
        <v>636</v>
      </c>
      <c r="N561" s="14">
        <f t="shared" si="49"/>
        <v>11.200000000000001</v>
      </c>
      <c r="O561" s="14">
        <f t="shared" si="50"/>
        <v>15</v>
      </c>
      <c r="P561" s="1">
        <f t="shared" si="51"/>
        <v>39308</v>
      </c>
      <c r="Q561" s="1"/>
      <c r="R561" s="3"/>
      <c r="S561" s="3" t="s">
        <v>264</v>
      </c>
      <c r="T561" s="62">
        <f t="shared" ca="1" si="53"/>
        <v>-3.5714285714285712</v>
      </c>
      <c r="U561" s="61">
        <f t="shared" ca="1" si="52"/>
        <v>1</v>
      </c>
      <c r="V561" s="11" t="s">
        <v>565</v>
      </c>
      <c r="W561" s="11" t="s">
        <v>392</v>
      </c>
      <c r="X561" s="3"/>
    </row>
    <row r="562" spans="1:24" ht="30" hidden="1" customHeight="1">
      <c r="A562" s="4"/>
      <c r="B562" s="3">
        <v>19</v>
      </c>
      <c r="C562" s="11" t="s">
        <v>170</v>
      </c>
      <c r="D562" s="11" t="s">
        <v>171</v>
      </c>
      <c r="E562" s="4">
        <v>3</v>
      </c>
      <c r="F562" s="11" t="s">
        <v>391</v>
      </c>
      <c r="G562" s="17" t="s">
        <v>518</v>
      </c>
      <c r="H562" s="3" t="s">
        <v>506</v>
      </c>
      <c r="I562" s="5">
        <v>139050</v>
      </c>
      <c r="J562" s="1">
        <v>34038</v>
      </c>
      <c r="K562" s="60">
        <f t="shared" ca="1" si="48"/>
        <v>32</v>
      </c>
      <c r="L562" s="14">
        <v>7</v>
      </c>
      <c r="M562" s="14" t="s">
        <v>636</v>
      </c>
      <c r="N562" s="14">
        <f t="shared" si="49"/>
        <v>11.200000000000001</v>
      </c>
      <c r="O562" s="14">
        <f t="shared" si="50"/>
        <v>15</v>
      </c>
      <c r="P562" s="1">
        <f t="shared" si="51"/>
        <v>39513</v>
      </c>
      <c r="Q562" s="1"/>
      <c r="R562" s="6"/>
      <c r="S562" s="6" t="s">
        <v>264</v>
      </c>
      <c r="T562" s="62">
        <f t="shared" ca="1" si="53"/>
        <v>-3.5714285714285712</v>
      </c>
      <c r="U562" s="61">
        <f t="shared" ca="1" si="52"/>
        <v>1</v>
      </c>
      <c r="V562" s="11" t="s">
        <v>565</v>
      </c>
      <c r="W562" s="16" t="s">
        <v>392</v>
      </c>
      <c r="X562" s="3"/>
    </row>
    <row r="563" spans="1:24" ht="30" hidden="1" customHeight="1">
      <c r="A563" s="4"/>
      <c r="B563" s="3">
        <v>19</v>
      </c>
      <c r="C563" s="11" t="s">
        <v>170</v>
      </c>
      <c r="D563" s="11" t="s">
        <v>171</v>
      </c>
      <c r="E563" s="4">
        <v>4</v>
      </c>
      <c r="F563" s="11" t="s">
        <v>391</v>
      </c>
      <c r="G563" s="17" t="s">
        <v>518</v>
      </c>
      <c r="H563" s="3" t="s">
        <v>506</v>
      </c>
      <c r="I563" s="5">
        <v>139050</v>
      </c>
      <c r="J563" s="1">
        <v>34180</v>
      </c>
      <c r="K563" s="60">
        <f t="shared" ca="1" si="48"/>
        <v>32</v>
      </c>
      <c r="L563" s="14">
        <v>7</v>
      </c>
      <c r="M563" s="14" t="s">
        <v>636</v>
      </c>
      <c r="N563" s="14">
        <f t="shared" si="49"/>
        <v>11.200000000000001</v>
      </c>
      <c r="O563" s="14">
        <f t="shared" si="50"/>
        <v>15</v>
      </c>
      <c r="P563" s="1">
        <f t="shared" si="51"/>
        <v>39655</v>
      </c>
      <c r="Q563" s="1"/>
      <c r="R563" s="6"/>
      <c r="S563" s="6" t="s">
        <v>264</v>
      </c>
      <c r="T563" s="62">
        <f t="shared" ca="1" si="53"/>
        <v>-3.5714285714285712</v>
      </c>
      <c r="U563" s="61">
        <f t="shared" ca="1" si="52"/>
        <v>1</v>
      </c>
      <c r="V563" s="11" t="s">
        <v>565</v>
      </c>
      <c r="W563" s="16" t="s">
        <v>392</v>
      </c>
      <c r="X563" s="3"/>
    </row>
    <row r="564" spans="1:24" ht="30" hidden="1" customHeight="1">
      <c r="A564" s="4"/>
      <c r="B564" s="3">
        <v>19</v>
      </c>
      <c r="C564" s="11" t="s">
        <v>170</v>
      </c>
      <c r="D564" s="11" t="s">
        <v>171</v>
      </c>
      <c r="E564" s="4">
        <v>12</v>
      </c>
      <c r="F564" s="11" t="s">
        <v>401</v>
      </c>
      <c r="G564" s="17" t="s">
        <v>518</v>
      </c>
      <c r="H564" s="3" t="s">
        <v>506</v>
      </c>
      <c r="I564" s="5">
        <v>164800</v>
      </c>
      <c r="J564" s="1">
        <v>34778</v>
      </c>
      <c r="K564" s="60">
        <f t="shared" ca="1" si="48"/>
        <v>30</v>
      </c>
      <c r="L564" s="14">
        <v>7</v>
      </c>
      <c r="M564" s="14" t="s">
        <v>636</v>
      </c>
      <c r="N564" s="14">
        <f t="shared" si="49"/>
        <v>11.200000000000001</v>
      </c>
      <c r="O564" s="14">
        <f t="shared" si="50"/>
        <v>15</v>
      </c>
      <c r="P564" s="1">
        <f t="shared" si="51"/>
        <v>40253</v>
      </c>
      <c r="Q564" s="1"/>
      <c r="R564" s="6"/>
      <c r="S564" s="6" t="s">
        <v>264</v>
      </c>
      <c r="T564" s="62">
        <f t="shared" ca="1" si="53"/>
        <v>-3.0357142857142847</v>
      </c>
      <c r="U564" s="61">
        <f t="shared" ca="1" si="52"/>
        <v>1</v>
      </c>
      <c r="V564" s="11" t="s">
        <v>565</v>
      </c>
      <c r="W564" s="16" t="s">
        <v>392</v>
      </c>
      <c r="X564" s="3"/>
    </row>
    <row r="565" spans="1:24" ht="30" hidden="1" customHeight="1">
      <c r="A565" s="4"/>
      <c r="B565" s="3">
        <v>19</v>
      </c>
      <c r="C565" s="11" t="s">
        <v>170</v>
      </c>
      <c r="D565" s="11" t="s">
        <v>171</v>
      </c>
      <c r="E565" s="4">
        <v>17</v>
      </c>
      <c r="F565" s="11" t="s">
        <v>402</v>
      </c>
      <c r="G565" s="17" t="s">
        <v>518</v>
      </c>
      <c r="H565" s="3" t="s">
        <v>506</v>
      </c>
      <c r="I565" s="5">
        <v>139050</v>
      </c>
      <c r="J565" s="1">
        <v>35060</v>
      </c>
      <c r="K565" s="60">
        <f t="shared" ca="1" si="48"/>
        <v>29</v>
      </c>
      <c r="L565" s="14">
        <v>7</v>
      </c>
      <c r="M565" s="14" t="s">
        <v>636</v>
      </c>
      <c r="N565" s="14">
        <f t="shared" si="49"/>
        <v>11.200000000000001</v>
      </c>
      <c r="O565" s="14">
        <f t="shared" si="50"/>
        <v>15</v>
      </c>
      <c r="P565" s="1">
        <f t="shared" si="51"/>
        <v>40535</v>
      </c>
      <c r="Q565" s="1"/>
      <c r="R565" s="6"/>
      <c r="S565" s="6" t="s">
        <v>264</v>
      </c>
      <c r="T565" s="62">
        <f t="shared" ca="1" si="53"/>
        <v>-2.7678571428571423</v>
      </c>
      <c r="U565" s="61">
        <f t="shared" ca="1" si="52"/>
        <v>1</v>
      </c>
      <c r="V565" s="11" t="s">
        <v>565</v>
      </c>
      <c r="W565" s="16" t="s">
        <v>392</v>
      </c>
      <c r="X565" s="3"/>
    </row>
    <row r="566" spans="1:24" ht="30" hidden="1" customHeight="1">
      <c r="A566" s="4"/>
      <c r="B566" s="3">
        <v>21</v>
      </c>
      <c r="C566" s="11" t="s">
        <v>173</v>
      </c>
      <c r="D566" s="11" t="s">
        <v>174</v>
      </c>
      <c r="E566" s="4">
        <v>17</v>
      </c>
      <c r="F566" s="11" t="s">
        <v>177</v>
      </c>
      <c r="G566" s="17" t="s">
        <v>518</v>
      </c>
      <c r="H566" s="3" t="s">
        <v>506</v>
      </c>
      <c r="I566" s="5">
        <v>173250</v>
      </c>
      <c r="J566" s="1">
        <v>37678</v>
      </c>
      <c r="K566" s="60">
        <f t="shared" ca="1" si="48"/>
        <v>22</v>
      </c>
      <c r="L566" s="14">
        <v>5</v>
      </c>
      <c r="M566" s="14" t="s">
        <v>637</v>
      </c>
      <c r="N566" s="14">
        <f t="shared" si="49"/>
        <v>10.5</v>
      </c>
      <c r="O566" s="14">
        <f t="shared" si="50"/>
        <v>14</v>
      </c>
      <c r="P566" s="1">
        <f t="shared" si="51"/>
        <v>42788</v>
      </c>
      <c r="Q566" s="1"/>
      <c r="R566" s="3"/>
      <c r="S566" s="3"/>
      <c r="T566" s="62">
        <f t="shared" ca="1" si="53"/>
        <v>-1.2857142857142856</v>
      </c>
      <c r="U566" s="61">
        <f t="shared" ca="1" si="52"/>
        <v>1</v>
      </c>
      <c r="V566" s="11" t="s">
        <v>565</v>
      </c>
      <c r="W566" s="11" t="s">
        <v>234</v>
      </c>
      <c r="X566" s="3"/>
    </row>
    <row r="567" spans="1:24" ht="30" customHeight="1">
      <c r="A567" s="4"/>
      <c r="B567" s="3">
        <v>21</v>
      </c>
      <c r="C567" s="11" t="s">
        <v>173</v>
      </c>
      <c r="D567" s="11" t="s">
        <v>187</v>
      </c>
      <c r="E567" s="4">
        <v>4</v>
      </c>
      <c r="F567" s="11" t="s">
        <v>403</v>
      </c>
      <c r="G567" s="17" t="s">
        <v>518</v>
      </c>
      <c r="H567" s="3" t="s">
        <v>506</v>
      </c>
      <c r="I567" s="5">
        <v>108150</v>
      </c>
      <c r="J567" s="1">
        <v>34711</v>
      </c>
      <c r="K567" s="60">
        <f t="shared" ca="1" si="48"/>
        <v>30</v>
      </c>
      <c r="L567" s="14">
        <v>15</v>
      </c>
      <c r="M567" s="14" t="s">
        <v>636</v>
      </c>
      <c r="N567" s="14">
        <f t="shared" si="49"/>
        <v>24</v>
      </c>
      <c r="O567" s="14">
        <f t="shared" si="50"/>
        <v>32</v>
      </c>
      <c r="P567" s="1">
        <f t="shared" si="51"/>
        <v>46391</v>
      </c>
      <c r="Q567" s="1"/>
      <c r="R567" s="3"/>
      <c r="S567" s="6" t="s">
        <v>98</v>
      </c>
      <c r="T567" s="62">
        <f t="shared" ca="1" si="53"/>
        <v>1.25</v>
      </c>
      <c r="U567" s="61">
        <f t="shared" ca="1" si="52"/>
        <v>2</v>
      </c>
      <c r="V567" s="11" t="s">
        <v>565</v>
      </c>
      <c r="W567" s="11" t="s">
        <v>244</v>
      </c>
      <c r="X567" s="3"/>
    </row>
    <row r="568" spans="1:24" ht="30" customHeight="1">
      <c r="A568" s="4"/>
      <c r="B568" s="3">
        <v>22</v>
      </c>
      <c r="C568" s="11" t="s">
        <v>190</v>
      </c>
      <c r="D568" s="11" t="s">
        <v>191</v>
      </c>
      <c r="E568" s="4">
        <v>36</v>
      </c>
      <c r="F568" s="11" t="s">
        <v>404</v>
      </c>
      <c r="G568" s="17" t="s">
        <v>518</v>
      </c>
      <c r="H568" s="3" t="s">
        <v>506</v>
      </c>
      <c r="I568" s="5">
        <v>199500</v>
      </c>
      <c r="J568" s="1">
        <v>37771</v>
      </c>
      <c r="K568" s="60">
        <f t="shared" ca="1" si="48"/>
        <v>22</v>
      </c>
      <c r="L568" s="14">
        <v>5</v>
      </c>
      <c r="M568" s="14" t="s">
        <v>636</v>
      </c>
      <c r="N568" s="14">
        <f t="shared" si="49"/>
        <v>8</v>
      </c>
      <c r="O568" s="14">
        <f t="shared" si="50"/>
        <v>11</v>
      </c>
      <c r="P568" s="1">
        <f t="shared" si="51"/>
        <v>41786</v>
      </c>
      <c r="Q568" s="1"/>
      <c r="R568" s="3"/>
      <c r="S568" s="9" t="s">
        <v>108</v>
      </c>
      <c r="T568" s="62">
        <f t="shared" ca="1" si="53"/>
        <v>-3.25</v>
      </c>
      <c r="U568" s="61">
        <f t="shared" ca="1" si="52"/>
        <v>1</v>
      </c>
      <c r="V568" s="11" t="s">
        <v>565</v>
      </c>
      <c r="W568" s="11" t="s">
        <v>193</v>
      </c>
      <c r="X568" s="3"/>
    </row>
    <row r="569" spans="1:24" ht="30" customHeight="1">
      <c r="A569" s="4"/>
      <c r="B569" s="3">
        <v>22</v>
      </c>
      <c r="C569" s="11" t="s">
        <v>190</v>
      </c>
      <c r="D569" s="11" t="s">
        <v>191</v>
      </c>
      <c r="E569" s="4">
        <v>40</v>
      </c>
      <c r="F569" s="11" t="s">
        <v>405</v>
      </c>
      <c r="G569" s="17" t="s">
        <v>518</v>
      </c>
      <c r="H569" s="3" t="s">
        <v>506</v>
      </c>
      <c r="I569" s="5">
        <v>55650</v>
      </c>
      <c r="J569" s="1">
        <v>40087</v>
      </c>
      <c r="K569" s="60">
        <f t="shared" ca="1" si="48"/>
        <v>15</v>
      </c>
      <c r="L569" s="14">
        <v>15</v>
      </c>
      <c r="M569" s="14" t="s">
        <v>636</v>
      </c>
      <c r="N569" s="14">
        <f t="shared" si="49"/>
        <v>24</v>
      </c>
      <c r="O569" s="14">
        <f t="shared" si="50"/>
        <v>32</v>
      </c>
      <c r="P569" s="1">
        <f t="shared" si="51"/>
        <v>51767</v>
      </c>
      <c r="Q569" s="1"/>
      <c r="R569" s="3"/>
      <c r="S569" s="9"/>
      <c r="T569" s="62">
        <f t="shared" ca="1" si="53"/>
        <v>3.125</v>
      </c>
      <c r="U569" s="61">
        <f t="shared" ca="1" si="52"/>
        <v>4</v>
      </c>
      <c r="V569" s="11" t="s">
        <v>565</v>
      </c>
      <c r="W569" s="16" t="s">
        <v>406</v>
      </c>
      <c r="X569" s="3"/>
    </row>
    <row r="570" spans="1:24" ht="30" customHeight="1">
      <c r="A570" s="4"/>
      <c r="B570" s="3">
        <v>25</v>
      </c>
      <c r="C570" s="11" t="s">
        <v>207</v>
      </c>
      <c r="D570" s="11" t="s">
        <v>359</v>
      </c>
      <c r="E570" s="4">
        <v>11</v>
      </c>
      <c r="F570" s="11" t="s">
        <v>407</v>
      </c>
      <c r="G570" s="17" t="s">
        <v>518</v>
      </c>
      <c r="H570" s="3" t="s">
        <v>506</v>
      </c>
      <c r="I570" s="5">
        <v>52530</v>
      </c>
      <c r="J570" s="1">
        <v>35489</v>
      </c>
      <c r="K570" s="60">
        <f t="shared" ca="1" si="48"/>
        <v>28</v>
      </c>
      <c r="L570" s="14">
        <v>15</v>
      </c>
      <c r="M570" s="14" t="s">
        <v>636</v>
      </c>
      <c r="N570" s="14">
        <f t="shared" si="49"/>
        <v>24</v>
      </c>
      <c r="O570" s="14">
        <f t="shared" si="50"/>
        <v>32</v>
      </c>
      <c r="P570" s="1">
        <f t="shared" si="51"/>
        <v>47169</v>
      </c>
      <c r="Q570" s="1"/>
      <c r="R570" s="3"/>
      <c r="S570" s="9" t="s">
        <v>108</v>
      </c>
      <c r="T570" s="62">
        <f t="shared" ca="1" si="53"/>
        <v>1.5</v>
      </c>
      <c r="U570" s="61">
        <f t="shared" ca="1" si="52"/>
        <v>2</v>
      </c>
      <c r="V570" s="11" t="s">
        <v>565</v>
      </c>
      <c r="W570" s="11" t="s">
        <v>408</v>
      </c>
      <c r="X570" s="3"/>
    </row>
    <row r="571" spans="1:24" ht="30" customHeight="1">
      <c r="A571" s="4"/>
      <c r="B571" s="3">
        <v>26</v>
      </c>
      <c r="C571" s="11" t="s">
        <v>216</v>
      </c>
      <c r="D571" s="11" t="s">
        <v>217</v>
      </c>
      <c r="E571" s="4">
        <v>1</v>
      </c>
      <c r="F571" s="11" t="s">
        <v>409</v>
      </c>
      <c r="G571" s="17" t="s">
        <v>518</v>
      </c>
      <c r="H571" s="3" t="s">
        <v>506</v>
      </c>
      <c r="I571" s="5">
        <v>153470</v>
      </c>
      <c r="J571" s="1">
        <v>32598</v>
      </c>
      <c r="K571" s="60">
        <f t="shared" ca="1" si="48"/>
        <v>36</v>
      </c>
      <c r="L571" s="14">
        <v>15</v>
      </c>
      <c r="M571" s="14" t="s">
        <v>636</v>
      </c>
      <c r="N571" s="14">
        <f t="shared" si="49"/>
        <v>24</v>
      </c>
      <c r="O571" s="14">
        <f t="shared" si="50"/>
        <v>32</v>
      </c>
      <c r="P571" s="1">
        <f t="shared" si="51"/>
        <v>44278</v>
      </c>
      <c r="Q571" s="1"/>
      <c r="R571" s="6"/>
      <c r="S571" s="9" t="s">
        <v>108</v>
      </c>
      <c r="T571" s="62">
        <f t="shared" ca="1" si="53"/>
        <v>0.5</v>
      </c>
      <c r="U571" s="61">
        <f t="shared" ca="1" si="52"/>
        <v>1</v>
      </c>
      <c r="V571" s="11" t="s">
        <v>565</v>
      </c>
      <c r="W571" s="16" t="s">
        <v>193</v>
      </c>
      <c r="X571" s="3"/>
    </row>
    <row r="572" spans="1:24" ht="30" customHeight="1">
      <c r="A572" s="4"/>
      <c r="B572" s="3">
        <v>26</v>
      </c>
      <c r="C572" s="11" t="s">
        <v>216</v>
      </c>
      <c r="D572" s="11" t="s">
        <v>217</v>
      </c>
      <c r="E572" s="4">
        <v>4</v>
      </c>
      <c r="F572" s="11" t="s">
        <v>410</v>
      </c>
      <c r="G572" s="17" t="s">
        <v>518</v>
      </c>
      <c r="H572" s="3" t="s">
        <v>506</v>
      </c>
      <c r="I572" s="5">
        <v>58710</v>
      </c>
      <c r="J572" s="1">
        <v>34717</v>
      </c>
      <c r="K572" s="60">
        <f t="shared" ca="1" si="48"/>
        <v>30</v>
      </c>
      <c r="L572" s="14">
        <v>15</v>
      </c>
      <c r="M572" s="14" t="s">
        <v>636</v>
      </c>
      <c r="N572" s="14">
        <f t="shared" si="49"/>
        <v>24</v>
      </c>
      <c r="O572" s="14">
        <f t="shared" si="50"/>
        <v>32</v>
      </c>
      <c r="P572" s="1">
        <f t="shared" si="51"/>
        <v>46397</v>
      </c>
      <c r="Q572" s="1"/>
      <c r="R572" s="6"/>
      <c r="S572" s="9" t="s">
        <v>108</v>
      </c>
      <c r="T572" s="62">
        <f t="shared" ca="1" si="53"/>
        <v>1.25</v>
      </c>
      <c r="U572" s="61">
        <f t="shared" ca="1" si="52"/>
        <v>2</v>
      </c>
      <c r="V572" s="11" t="s">
        <v>565</v>
      </c>
      <c r="W572" s="16" t="s">
        <v>193</v>
      </c>
      <c r="X572" s="3"/>
    </row>
    <row r="573" spans="1:24" ht="30" customHeight="1">
      <c r="A573" s="4"/>
      <c r="B573" s="3">
        <v>26</v>
      </c>
      <c r="C573" s="11" t="s">
        <v>216</v>
      </c>
      <c r="D573" s="11" t="s">
        <v>217</v>
      </c>
      <c r="E573" s="4">
        <v>5</v>
      </c>
      <c r="F573" s="11" t="s">
        <v>411</v>
      </c>
      <c r="G573" s="17" t="s">
        <v>518</v>
      </c>
      <c r="H573" s="3" t="s">
        <v>506</v>
      </c>
      <c r="I573" s="5">
        <v>280160</v>
      </c>
      <c r="J573" s="1">
        <v>34744</v>
      </c>
      <c r="K573" s="60">
        <f t="shared" ca="1" si="48"/>
        <v>30</v>
      </c>
      <c r="L573" s="14">
        <v>15</v>
      </c>
      <c r="M573" s="14" t="s">
        <v>636</v>
      </c>
      <c r="N573" s="14">
        <f t="shared" si="49"/>
        <v>24</v>
      </c>
      <c r="O573" s="14">
        <f t="shared" si="50"/>
        <v>32</v>
      </c>
      <c r="P573" s="1">
        <f t="shared" si="51"/>
        <v>46424</v>
      </c>
      <c r="Q573" s="1"/>
      <c r="R573" s="6"/>
      <c r="S573" s="9" t="s">
        <v>108</v>
      </c>
      <c r="T573" s="62">
        <f t="shared" ca="1" si="53"/>
        <v>1.25</v>
      </c>
      <c r="U573" s="61">
        <f t="shared" ca="1" si="52"/>
        <v>2</v>
      </c>
      <c r="V573" s="11" t="s">
        <v>565</v>
      </c>
      <c r="W573" s="16" t="s">
        <v>244</v>
      </c>
      <c r="X573" s="3"/>
    </row>
    <row r="574" spans="1:24" ht="30" hidden="1" customHeight="1">
      <c r="A574" s="3" t="s">
        <v>15</v>
      </c>
      <c r="B574" s="3">
        <v>1</v>
      </c>
      <c r="C574" s="11" t="s">
        <v>16</v>
      </c>
      <c r="D574" s="11" t="s">
        <v>412</v>
      </c>
      <c r="E574" s="4">
        <v>40</v>
      </c>
      <c r="F574" s="11" t="s">
        <v>413</v>
      </c>
      <c r="G574" s="17" t="s">
        <v>518</v>
      </c>
      <c r="H574" s="3" t="s">
        <v>506</v>
      </c>
      <c r="I574" s="5">
        <v>33075</v>
      </c>
      <c r="J574" s="1">
        <v>35879</v>
      </c>
      <c r="K574" s="60">
        <f t="shared" ca="1" si="48"/>
        <v>27</v>
      </c>
      <c r="L574" s="14">
        <v>8</v>
      </c>
      <c r="M574" s="14" t="s">
        <v>634</v>
      </c>
      <c r="N574" s="14">
        <f t="shared" si="49"/>
        <v>16</v>
      </c>
      <c r="O574" s="14">
        <f t="shared" si="50"/>
        <v>21</v>
      </c>
      <c r="P574" s="1">
        <f t="shared" si="51"/>
        <v>43544</v>
      </c>
      <c r="Q574" s="2"/>
      <c r="R574" s="3"/>
      <c r="S574" s="3"/>
      <c r="T574" s="62">
        <f t="shared" ca="1" si="53"/>
        <v>-6.25E-2</v>
      </c>
      <c r="U574" s="61">
        <f t="shared" ca="1" si="52"/>
        <v>1</v>
      </c>
      <c r="V574" s="11" t="s">
        <v>565</v>
      </c>
      <c r="W574" s="16" t="s">
        <v>17</v>
      </c>
      <c r="X574" s="3"/>
    </row>
    <row r="575" spans="1:24" ht="30" hidden="1" customHeight="1">
      <c r="A575" s="3" t="s">
        <v>15</v>
      </c>
      <c r="B575" s="3">
        <v>1</v>
      </c>
      <c r="C575" s="11" t="s">
        <v>16</v>
      </c>
      <c r="D575" s="11" t="s">
        <v>27</v>
      </c>
      <c r="E575" s="4">
        <v>41</v>
      </c>
      <c r="F575" s="11" t="s">
        <v>414</v>
      </c>
      <c r="G575" s="17" t="s">
        <v>518</v>
      </c>
      <c r="H575" s="3" t="s">
        <v>506</v>
      </c>
      <c r="I575" s="5">
        <v>47250</v>
      </c>
      <c r="J575" s="1">
        <v>35879</v>
      </c>
      <c r="K575" s="60">
        <f t="shared" ca="1" si="48"/>
        <v>27</v>
      </c>
      <c r="L575" s="14">
        <v>8</v>
      </c>
      <c r="M575" s="14" t="s">
        <v>634</v>
      </c>
      <c r="N575" s="14">
        <f t="shared" si="49"/>
        <v>16</v>
      </c>
      <c r="O575" s="14">
        <f t="shared" si="50"/>
        <v>21</v>
      </c>
      <c r="P575" s="1">
        <f t="shared" si="51"/>
        <v>43544</v>
      </c>
      <c r="Q575" s="2"/>
      <c r="R575" s="3"/>
      <c r="S575" s="3"/>
      <c r="T575" s="62">
        <f t="shared" ca="1" si="53"/>
        <v>-6.25E-2</v>
      </c>
      <c r="U575" s="61">
        <f t="shared" ca="1" si="52"/>
        <v>1</v>
      </c>
      <c r="V575" s="11" t="s">
        <v>565</v>
      </c>
      <c r="W575" s="11" t="s">
        <v>415</v>
      </c>
      <c r="X575" s="3"/>
    </row>
    <row r="576" spans="1:24" ht="30" hidden="1" customHeight="1">
      <c r="A576" s="3" t="s">
        <v>15</v>
      </c>
      <c r="B576" s="3">
        <v>1</v>
      </c>
      <c r="C576" s="11" t="s">
        <v>16</v>
      </c>
      <c r="D576" s="11" t="s">
        <v>27</v>
      </c>
      <c r="E576" s="4">
        <v>44</v>
      </c>
      <c r="F576" s="11" t="s">
        <v>416</v>
      </c>
      <c r="G576" s="17" t="s">
        <v>518</v>
      </c>
      <c r="H576" s="3" t="s">
        <v>506</v>
      </c>
      <c r="I576" s="5">
        <v>26250</v>
      </c>
      <c r="J576" s="1">
        <v>35879</v>
      </c>
      <c r="K576" s="60">
        <f t="shared" ca="1" si="48"/>
        <v>27</v>
      </c>
      <c r="L576" s="14">
        <v>8</v>
      </c>
      <c r="M576" s="14" t="s">
        <v>634</v>
      </c>
      <c r="N576" s="14">
        <f t="shared" si="49"/>
        <v>16</v>
      </c>
      <c r="O576" s="14">
        <f t="shared" si="50"/>
        <v>21</v>
      </c>
      <c r="P576" s="1">
        <f t="shared" si="51"/>
        <v>43544</v>
      </c>
      <c r="Q576" s="2"/>
      <c r="R576" s="3"/>
      <c r="S576" s="3"/>
      <c r="T576" s="62">
        <f t="shared" ca="1" si="53"/>
        <v>-6.25E-2</v>
      </c>
      <c r="U576" s="61">
        <f t="shared" ca="1" si="52"/>
        <v>1</v>
      </c>
      <c r="V576" s="11" t="s">
        <v>565</v>
      </c>
      <c r="W576" s="11" t="s">
        <v>234</v>
      </c>
      <c r="X576" s="3"/>
    </row>
    <row r="577" spans="1:24" ht="30" hidden="1" customHeight="1">
      <c r="A577" s="3" t="s">
        <v>15</v>
      </c>
      <c r="B577" s="3">
        <v>1</v>
      </c>
      <c r="C577" s="11" t="s">
        <v>16</v>
      </c>
      <c r="D577" s="11" t="s">
        <v>27</v>
      </c>
      <c r="E577" s="4">
        <v>45</v>
      </c>
      <c r="F577" s="11" t="s">
        <v>416</v>
      </c>
      <c r="G577" s="17" t="s">
        <v>518</v>
      </c>
      <c r="H577" s="3" t="s">
        <v>506</v>
      </c>
      <c r="I577" s="5">
        <v>26250</v>
      </c>
      <c r="J577" s="1">
        <v>35879</v>
      </c>
      <c r="K577" s="60">
        <f t="shared" ca="1" si="48"/>
        <v>27</v>
      </c>
      <c r="L577" s="14">
        <v>8</v>
      </c>
      <c r="M577" s="14" t="s">
        <v>634</v>
      </c>
      <c r="N577" s="14">
        <f t="shared" si="49"/>
        <v>16</v>
      </c>
      <c r="O577" s="14">
        <f t="shared" si="50"/>
        <v>21</v>
      </c>
      <c r="P577" s="1">
        <f t="shared" si="51"/>
        <v>43544</v>
      </c>
      <c r="Q577" s="2"/>
      <c r="R577" s="3"/>
      <c r="S577" s="3"/>
      <c r="T577" s="62">
        <f t="shared" ca="1" si="53"/>
        <v>-6.25E-2</v>
      </c>
      <c r="U577" s="61">
        <f t="shared" ca="1" si="52"/>
        <v>1</v>
      </c>
      <c r="V577" s="11" t="s">
        <v>565</v>
      </c>
      <c r="W577" s="11" t="s">
        <v>234</v>
      </c>
      <c r="X577" s="3"/>
    </row>
    <row r="578" spans="1:24" ht="30" hidden="1" customHeight="1">
      <c r="A578" s="3" t="s">
        <v>15</v>
      </c>
      <c r="B578" s="3">
        <v>1</v>
      </c>
      <c r="C578" s="11" t="s">
        <v>16</v>
      </c>
      <c r="D578" s="11" t="s">
        <v>27</v>
      </c>
      <c r="E578" s="4">
        <v>46</v>
      </c>
      <c r="F578" s="11" t="s">
        <v>416</v>
      </c>
      <c r="G578" s="17" t="s">
        <v>518</v>
      </c>
      <c r="H578" s="3" t="s">
        <v>506</v>
      </c>
      <c r="I578" s="5">
        <v>26250</v>
      </c>
      <c r="J578" s="1">
        <v>35879</v>
      </c>
      <c r="K578" s="60">
        <f t="shared" ca="1" si="48"/>
        <v>27</v>
      </c>
      <c r="L578" s="14">
        <v>8</v>
      </c>
      <c r="M578" s="14" t="s">
        <v>634</v>
      </c>
      <c r="N578" s="14">
        <f t="shared" si="49"/>
        <v>16</v>
      </c>
      <c r="O578" s="14">
        <f t="shared" si="50"/>
        <v>21</v>
      </c>
      <c r="P578" s="1">
        <f t="shared" si="51"/>
        <v>43544</v>
      </c>
      <c r="Q578" s="2"/>
      <c r="R578" s="3"/>
      <c r="S578" s="3"/>
      <c r="T578" s="62">
        <f t="shared" ca="1" si="53"/>
        <v>-6.25E-2</v>
      </c>
      <c r="U578" s="61">
        <f t="shared" ca="1" si="52"/>
        <v>1</v>
      </c>
      <c r="V578" s="11" t="s">
        <v>565</v>
      </c>
      <c r="W578" s="11" t="s">
        <v>234</v>
      </c>
      <c r="X578" s="3"/>
    </row>
    <row r="579" spans="1:24" ht="30" hidden="1" customHeight="1">
      <c r="A579" s="3" t="s">
        <v>15</v>
      </c>
      <c r="B579" s="3">
        <v>1</v>
      </c>
      <c r="C579" s="11" t="s">
        <v>16</v>
      </c>
      <c r="D579" s="11" t="s">
        <v>27</v>
      </c>
      <c r="E579" s="4">
        <v>47</v>
      </c>
      <c r="F579" s="11" t="s">
        <v>416</v>
      </c>
      <c r="G579" s="17" t="s">
        <v>518</v>
      </c>
      <c r="H579" s="3" t="s">
        <v>506</v>
      </c>
      <c r="I579" s="5">
        <v>26250</v>
      </c>
      <c r="J579" s="1">
        <v>35879</v>
      </c>
      <c r="K579" s="60">
        <f t="shared" ca="1" si="48"/>
        <v>27</v>
      </c>
      <c r="L579" s="14">
        <v>8</v>
      </c>
      <c r="M579" s="14" t="s">
        <v>634</v>
      </c>
      <c r="N579" s="14">
        <f t="shared" si="49"/>
        <v>16</v>
      </c>
      <c r="O579" s="14">
        <f t="shared" si="50"/>
        <v>21</v>
      </c>
      <c r="P579" s="1">
        <f t="shared" si="51"/>
        <v>43544</v>
      </c>
      <c r="Q579" s="2"/>
      <c r="R579" s="3"/>
      <c r="S579" s="3"/>
      <c r="T579" s="62">
        <f t="shared" ca="1" si="53"/>
        <v>-6.25E-2</v>
      </c>
      <c r="U579" s="61">
        <f t="shared" ca="1" si="52"/>
        <v>1</v>
      </c>
      <c r="V579" s="11" t="s">
        <v>565</v>
      </c>
      <c r="W579" s="11" t="s">
        <v>234</v>
      </c>
      <c r="X579" s="3"/>
    </row>
    <row r="580" spans="1:24" ht="30" hidden="1" customHeight="1">
      <c r="A580" s="3" t="s">
        <v>15</v>
      </c>
      <c r="B580" s="3">
        <v>1</v>
      </c>
      <c r="C580" s="11" t="s">
        <v>16</v>
      </c>
      <c r="D580" s="11" t="s">
        <v>27</v>
      </c>
      <c r="E580" s="4">
        <v>48</v>
      </c>
      <c r="F580" s="11" t="s">
        <v>416</v>
      </c>
      <c r="G580" s="17" t="s">
        <v>518</v>
      </c>
      <c r="H580" s="3" t="s">
        <v>506</v>
      </c>
      <c r="I580" s="5">
        <v>26250</v>
      </c>
      <c r="J580" s="1">
        <v>35879</v>
      </c>
      <c r="K580" s="60">
        <f t="shared" ref="K580:K643" ca="1" si="54">DATEDIF(J580,TODAY(),"y")</f>
        <v>27</v>
      </c>
      <c r="L580" s="14">
        <v>8</v>
      </c>
      <c r="M580" s="14" t="s">
        <v>634</v>
      </c>
      <c r="N580" s="14">
        <f t="shared" ref="N580:N643" si="55">L580*IF(M580="水質",3.2,(IF(M580="事務",2,IF(M580="電子",2.1,IF(M580="自動車",3.1,1.6)))))</f>
        <v>16</v>
      </c>
      <c r="O580" s="14">
        <f t="shared" ref="O580:O643" si="56">ROUND(4/3*N580,0)</f>
        <v>21</v>
      </c>
      <c r="P580" s="1">
        <f t="shared" ref="P580:P643" si="57">J580+365*IF(G580="事後",O580,N580)</f>
        <v>43544</v>
      </c>
      <c r="Q580" s="2"/>
      <c r="R580" s="3"/>
      <c r="S580" s="3"/>
      <c r="T580" s="62">
        <f t="shared" ca="1" si="53"/>
        <v>-6.25E-2</v>
      </c>
      <c r="U580" s="61">
        <f t="shared" ref="U580:U643" ca="1" si="58">IF(T580&gt;1,ROUNDUP(T580,0),1)</f>
        <v>1</v>
      </c>
      <c r="V580" s="11" t="s">
        <v>565</v>
      </c>
      <c r="W580" s="11" t="s">
        <v>234</v>
      </c>
      <c r="X580" s="3"/>
    </row>
    <row r="581" spans="1:24" ht="30" hidden="1" customHeight="1">
      <c r="A581" s="3" t="s">
        <v>15</v>
      </c>
      <c r="B581" s="3">
        <v>1</v>
      </c>
      <c r="C581" s="11" t="s">
        <v>16</v>
      </c>
      <c r="D581" s="11" t="s">
        <v>27</v>
      </c>
      <c r="E581" s="4">
        <v>49</v>
      </c>
      <c r="F581" s="11" t="s">
        <v>416</v>
      </c>
      <c r="G581" s="17" t="s">
        <v>518</v>
      </c>
      <c r="H581" s="3" t="s">
        <v>506</v>
      </c>
      <c r="I581" s="5">
        <v>26250</v>
      </c>
      <c r="J581" s="1">
        <v>35879</v>
      </c>
      <c r="K581" s="60">
        <f t="shared" ca="1" si="54"/>
        <v>27</v>
      </c>
      <c r="L581" s="14">
        <v>8</v>
      </c>
      <c r="M581" s="14" t="s">
        <v>634</v>
      </c>
      <c r="N581" s="14">
        <f t="shared" si="55"/>
        <v>16</v>
      </c>
      <c r="O581" s="14">
        <f t="shared" si="56"/>
        <v>21</v>
      </c>
      <c r="P581" s="1">
        <f t="shared" si="57"/>
        <v>43544</v>
      </c>
      <c r="Q581" s="2"/>
      <c r="R581" s="3"/>
      <c r="S581" s="3"/>
      <c r="T581" s="62">
        <f t="shared" ref="T581:T644" ca="1" si="59">(-3/N581*K581+5)</f>
        <v>-6.25E-2</v>
      </c>
      <c r="U581" s="61">
        <f t="shared" ca="1" si="58"/>
        <v>1</v>
      </c>
      <c r="V581" s="11" t="s">
        <v>565</v>
      </c>
      <c r="W581" s="11" t="s">
        <v>234</v>
      </c>
      <c r="X581" s="3"/>
    </row>
    <row r="582" spans="1:24" ht="30" hidden="1" customHeight="1">
      <c r="A582" s="3" t="s">
        <v>15</v>
      </c>
      <c r="B582" s="3">
        <v>1</v>
      </c>
      <c r="C582" s="11" t="s">
        <v>16</v>
      </c>
      <c r="D582" s="11" t="s">
        <v>27</v>
      </c>
      <c r="E582" s="4">
        <v>50</v>
      </c>
      <c r="F582" s="11" t="s">
        <v>416</v>
      </c>
      <c r="G582" s="17" t="s">
        <v>518</v>
      </c>
      <c r="H582" s="3" t="s">
        <v>506</v>
      </c>
      <c r="I582" s="5">
        <v>26250</v>
      </c>
      <c r="J582" s="1">
        <v>35879</v>
      </c>
      <c r="K582" s="60">
        <f t="shared" ca="1" si="54"/>
        <v>27</v>
      </c>
      <c r="L582" s="14">
        <v>8</v>
      </c>
      <c r="M582" s="14" t="s">
        <v>634</v>
      </c>
      <c r="N582" s="14">
        <f t="shared" si="55"/>
        <v>16</v>
      </c>
      <c r="O582" s="14">
        <f t="shared" si="56"/>
        <v>21</v>
      </c>
      <c r="P582" s="1">
        <f t="shared" si="57"/>
        <v>43544</v>
      </c>
      <c r="Q582" s="2"/>
      <c r="R582" s="3"/>
      <c r="S582" s="3"/>
      <c r="T582" s="62">
        <f t="shared" ca="1" si="59"/>
        <v>-6.25E-2</v>
      </c>
      <c r="U582" s="61">
        <f t="shared" ca="1" si="58"/>
        <v>1</v>
      </c>
      <c r="V582" s="11" t="s">
        <v>565</v>
      </c>
      <c r="W582" s="11" t="s">
        <v>234</v>
      </c>
      <c r="X582" s="3"/>
    </row>
    <row r="583" spans="1:24" ht="30" hidden="1" customHeight="1">
      <c r="A583" s="3" t="s">
        <v>15</v>
      </c>
      <c r="B583" s="3">
        <v>1</v>
      </c>
      <c r="C583" s="11" t="s">
        <v>16</v>
      </c>
      <c r="D583" s="11" t="s">
        <v>27</v>
      </c>
      <c r="E583" s="4">
        <v>51</v>
      </c>
      <c r="F583" s="11" t="s">
        <v>416</v>
      </c>
      <c r="G583" s="17" t="s">
        <v>518</v>
      </c>
      <c r="H583" s="3" t="s">
        <v>506</v>
      </c>
      <c r="I583" s="5">
        <v>26250</v>
      </c>
      <c r="J583" s="1">
        <v>35879</v>
      </c>
      <c r="K583" s="60">
        <f t="shared" ca="1" si="54"/>
        <v>27</v>
      </c>
      <c r="L583" s="14">
        <v>8</v>
      </c>
      <c r="M583" s="14" t="s">
        <v>634</v>
      </c>
      <c r="N583" s="14">
        <f t="shared" si="55"/>
        <v>16</v>
      </c>
      <c r="O583" s="14">
        <f t="shared" si="56"/>
        <v>21</v>
      </c>
      <c r="P583" s="1">
        <f t="shared" si="57"/>
        <v>43544</v>
      </c>
      <c r="Q583" s="2"/>
      <c r="R583" s="3"/>
      <c r="S583" s="3"/>
      <c r="T583" s="62">
        <f t="shared" ca="1" si="59"/>
        <v>-6.25E-2</v>
      </c>
      <c r="U583" s="61">
        <f t="shared" ca="1" si="58"/>
        <v>1</v>
      </c>
      <c r="V583" s="11" t="s">
        <v>565</v>
      </c>
      <c r="W583" s="11" t="s">
        <v>234</v>
      </c>
      <c r="X583" s="3"/>
    </row>
    <row r="584" spans="1:24" ht="30" hidden="1" customHeight="1">
      <c r="A584" s="3" t="s">
        <v>15</v>
      </c>
      <c r="B584" s="3">
        <v>1</v>
      </c>
      <c r="C584" s="11" t="s">
        <v>16</v>
      </c>
      <c r="D584" s="11" t="s">
        <v>27</v>
      </c>
      <c r="E584" s="4">
        <v>52</v>
      </c>
      <c r="F584" s="11" t="s">
        <v>416</v>
      </c>
      <c r="G584" s="17" t="s">
        <v>518</v>
      </c>
      <c r="H584" s="3" t="s">
        <v>506</v>
      </c>
      <c r="I584" s="5">
        <v>26250</v>
      </c>
      <c r="J584" s="1">
        <v>35879</v>
      </c>
      <c r="K584" s="60">
        <f t="shared" ca="1" si="54"/>
        <v>27</v>
      </c>
      <c r="L584" s="14">
        <v>8</v>
      </c>
      <c r="M584" s="14" t="s">
        <v>634</v>
      </c>
      <c r="N584" s="14">
        <f t="shared" si="55"/>
        <v>16</v>
      </c>
      <c r="O584" s="14">
        <f t="shared" si="56"/>
        <v>21</v>
      </c>
      <c r="P584" s="1">
        <f t="shared" si="57"/>
        <v>43544</v>
      </c>
      <c r="Q584" s="2"/>
      <c r="R584" s="3"/>
      <c r="S584" s="3"/>
      <c r="T584" s="62">
        <f t="shared" ca="1" si="59"/>
        <v>-6.25E-2</v>
      </c>
      <c r="U584" s="61">
        <f t="shared" ca="1" si="58"/>
        <v>1</v>
      </c>
      <c r="V584" s="11" t="s">
        <v>565</v>
      </c>
      <c r="W584" s="11" t="s">
        <v>234</v>
      </c>
      <c r="X584" s="3"/>
    </row>
    <row r="585" spans="1:24" ht="30" hidden="1" customHeight="1">
      <c r="A585" s="3" t="s">
        <v>15</v>
      </c>
      <c r="B585" s="3">
        <v>1</v>
      </c>
      <c r="C585" s="11" t="s">
        <v>16</v>
      </c>
      <c r="D585" s="11" t="s">
        <v>27</v>
      </c>
      <c r="E585" s="4">
        <v>53</v>
      </c>
      <c r="F585" s="11" t="s">
        <v>416</v>
      </c>
      <c r="G585" s="17" t="s">
        <v>518</v>
      </c>
      <c r="H585" s="3" t="s">
        <v>506</v>
      </c>
      <c r="I585" s="5">
        <v>26250</v>
      </c>
      <c r="J585" s="1">
        <v>35879</v>
      </c>
      <c r="K585" s="60">
        <f t="shared" ca="1" si="54"/>
        <v>27</v>
      </c>
      <c r="L585" s="14">
        <v>8</v>
      </c>
      <c r="M585" s="14" t="s">
        <v>634</v>
      </c>
      <c r="N585" s="14">
        <f t="shared" si="55"/>
        <v>16</v>
      </c>
      <c r="O585" s="14">
        <f t="shared" si="56"/>
        <v>21</v>
      </c>
      <c r="P585" s="1">
        <f t="shared" si="57"/>
        <v>43544</v>
      </c>
      <c r="Q585" s="2"/>
      <c r="R585" s="3"/>
      <c r="S585" s="3"/>
      <c r="T585" s="62">
        <f t="shared" ca="1" si="59"/>
        <v>-6.25E-2</v>
      </c>
      <c r="U585" s="61">
        <f t="shared" ca="1" si="58"/>
        <v>1</v>
      </c>
      <c r="V585" s="11" t="s">
        <v>565</v>
      </c>
      <c r="W585" s="11" t="s">
        <v>234</v>
      </c>
      <c r="X585" s="3"/>
    </row>
    <row r="586" spans="1:24" ht="30" hidden="1" customHeight="1">
      <c r="A586" s="3" t="s">
        <v>15</v>
      </c>
      <c r="B586" s="3">
        <v>1</v>
      </c>
      <c r="C586" s="11" t="s">
        <v>16</v>
      </c>
      <c r="D586" s="11" t="s">
        <v>27</v>
      </c>
      <c r="E586" s="4">
        <v>54</v>
      </c>
      <c r="F586" s="11" t="s">
        <v>416</v>
      </c>
      <c r="G586" s="17" t="s">
        <v>518</v>
      </c>
      <c r="H586" s="3" t="s">
        <v>506</v>
      </c>
      <c r="I586" s="5">
        <v>26250</v>
      </c>
      <c r="J586" s="1">
        <v>35879</v>
      </c>
      <c r="K586" s="60">
        <f t="shared" ca="1" si="54"/>
        <v>27</v>
      </c>
      <c r="L586" s="14">
        <v>8</v>
      </c>
      <c r="M586" s="14" t="s">
        <v>634</v>
      </c>
      <c r="N586" s="14">
        <f t="shared" si="55"/>
        <v>16</v>
      </c>
      <c r="O586" s="14">
        <f t="shared" si="56"/>
        <v>21</v>
      </c>
      <c r="P586" s="1">
        <f t="shared" si="57"/>
        <v>43544</v>
      </c>
      <c r="Q586" s="2"/>
      <c r="R586" s="3"/>
      <c r="S586" s="3"/>
      <c r="T586" s="62">
        <f t="shared" ca="1" si="59"/>
        <v>-6.25E-2</v>
      </c>
      <c r="U586" s="61">
        <f t="shared" ca="1" si="58"/>
        <v>1</v>
      </c>
      <c r="V586" s="11" t="s">
        <v>565</v>
      </c>
      <c r="W586" s="11" t="s">
        <v>234</v>
      </c>
      <c r="X586" s="3"/>
    </row>
    <row r="587" spans="1:24" ht="30" hidden="1" customHeight="1">
      <c r="A587" s="3" t="s">
        <v>15</v>
      </c>
      <c r="B587" s="3">
        <v>1</v>
      </c>
      <c r="C587" s="11" t="s">
        <v>16</v>
      </c>
      <c r="D587" s="11" t="s">
        <v>27</v>
      </c>
      <c r="E587" s="4">
        <v>55</v>
      </c>
      <c r="F587" s="11" t="s">
        <v>416</v>
      </c>
      <c r="G587" s="17" t="s">
        <v>518</v>
      </c>
      <c r="H587" s="3" t="s">
        <v>506</v>
      </c>
      <c r="I587" s="5">
        <v>26250</v>
      </c>
      <c r="J587" s="1">
        <v>35879</v>
      </c>
      <c r="K587" s="60">
        <f t="shared" ca="1" si="54"/>
        <v>27</v>
      </c>
      <c r="L587" s="14">
        <v>8</v>
      </c>
      <c r="M587" s="14" t="s">
        <v>634</v>
      </c>
      <c r="N587" s="14">
        <f t="shared" si="55"/>
        <v>16</v>
      </c>
      <c r="O587" s="14">
        <f t="shared" si="56"/>
        <v>21</v>
      </c>
      <c r="P587" s="1">
        <f t="shared" si="57"/>
        <v>43544</v>
      </c>
      <c r="Q587" s="2"/>
      <c r="R587" s="3"/>
      <c r="S587" s="3"/>
      <c r="T587" s="62">
        <f t="shared" ca="1" si="59"/>
        <v>-6.25E-2</v>
      </c>
      <c r="U587" s="61">
        <f t="shared" ca="1" si="58"/>
        <v>1</v>
      </c>
      <c r="V587" s="11" t="s">
        <v>565</v>
      </c>
      <c r="W587" s="11" t="s">
        <v>234</v>
      </c>
      <c r="X587" s="3"/>
    </row>
    <row r="588" spans="1:24" ht="30" hidden="1" customHeight="1">
      <c r="A588" s="3" t="s">
        <v>15</v>
      </c>
      <c r="B588" s="3">
        <v>1</v>
      </c>
      <c r="C588" s="11" t="s">
        <v>16</v>
      </c>
      <c r="D588" s="11" t="s">
        <v>27</v>
      </c>
      <c r="E588" s="4">
        <v>56</v>
      </c>
      <c r="F588" s="11" t="s">
        <v>416</v>
      </c>
      <c r="G588" s="17" t="s">
        <v>518</v>
      </c>
      <c r="H588" s="3" t="s">
        <v>506</v>
      </c>
      <c r="I588" s="5">
        <v>26250</v>
      </c>
      <c r="J588" s="1">
        <v>35879</v>
      </c>
      <c r="K588" s="60">
        <f t="shared" ca="1" si="54"/>
        <v>27</v>
      </c>
      <c r="L588" s="14">
        <v>8</v>
      </c>
      <c r="M588" s="14" t="s">
        <v>634</v>
      </c>
      <c r="N588" s="14">
        <f t="shared" si="55"/>
        <v>16</v>
      </c>
      <c r="O588" s="14">
        <f t="shared" si="56"/>
        <v>21</v>
      </c>
      <c r="P588" s="1">
        <f t="shared" si="57"/>
        <v>43544</v>
      </c>
      <c r="Q588" s="2"/>
      <c r="R588" s="3"/>
      <c r="S588" s="3"/>
      <c r="T588" s="62">
        <f t="shared" ca="1" si="59"/>
        <v>-6.25E-2</v>
      </c>
      <c r="U588" s="61">
        <f t="shared" ca="1" si="58"/>
        <v>1</v>
      </c>
      <c r="V588" s="11" t="s">
        <v>565</v>
      </c>
      <c r="W588" s="11" t="s">
        <v>234</v>
      </c>
      <c r="X588" s="3"/>
    </row>
    <row r="589" spans="1:24" ht="30" hidden="1" customHeight="1">
      <c r="A589" s="3" t="s">
        <v>15</v>
      </c>
      <c r="B589" s="3">
        <v>1</v>
      </c>
      <c r="C589" s="11" t="s">
        <v>16</v>
      </c>
      <c r="D589" s="11" t="s">
        <v>27</v>
      </c>
      <c r="E589" s="4">
        <v>57</v>
      </c>
      <c r="F589" s="11" t="s">
        <v>416</v>
      </c>
      <c r="G589" s="17" t="s">
        <v>518</v>
      </c>
      <c r="H589" s="3" t="s">
        <v>506</v>
      </c>
      <c r="I589" s="5">
        <v>26250</v>
      </c>
      <c r="J589" s="1">
        <v>35879</v>
      </c>
      <c r="K589" s="60">
        <f t="shared" ca="1" si="54"/>
        <v>27</v>
      </c>
      <c r="L589" s="14">
        <v>8</v>
      </c>
      <c r="M589" s="14" t="s">
        <v>634</v>
      </c>
      <c r="N589" s="14">
        <f t="shared" si="55"/>
        <v>16</v>
      </c>
      <c r="O589" s="14">
        <f t="shared" si="56"/>
        <v>21</v>
      </c>
      <c r="P589" s="1">
        <f t="shared" si="57"/>
        <v>43544</v>
      </c>
      <c r="Q589" s="2"/>
      <c r="R589" s="3"/>
      <c r="S589" s="3"/>
      <c r="T589" s="62">
        <f t="shared" ca="1" si="59"/>
        <v>-6.25E-2</v>
      </c>
      <c r="U589" s="61">
        <f t="shared" ca="1" si="58"/>
        <v>1</v>
      </c>
      <c r="V589" s="11" t="s">
        <v>565</v>
      </c>
      <c r="W589" s="11" t="s">
        <v>234</v>
      </c>
      <c r="X589" s="3"/>
    </row>
    <row r="590" spans="1:24" ht="30" hidden="1" customHeight="1">
      <c r="A590" s="3" t="s">
        <v>15</v>
      </c>
      <c r="B590" s="3">
        <v>1</v>
      </c>
      <c r="C590" s="11" t="s">
        <v>16</v>
      </c>
      <c r="D590" s="11" t="s">
        <v>27</v>
      </c>
      <c r="E590" s="4">
        <v>58</v>
      </c>
      <c r="F590" s="11" t="s">
        <v>416</v>
      </c>
      <c r="G590" s="17" t="s">
        <v>518</v>
      </c>
      <c r="H590" s="3" t="s">
        <v>506</v>
      </c>
      <c r="I590" s="5">
        <v>26250</v>
      </c>
      <c r="J590" s="1">
        <v>35879</v>
      </c>
      <c r="K590" s="60">
        <f t="shared" ca="1" si="54"/>
        <v>27</v>
      </c>
      <c r="L590" s="14">
        <v>8</v>
      </c>
      <c r="M590" s="14" t="s">
        <v>634</v>
      </c>
      <c r="N590" s="14">
        <f t="shared" si="55"/>
        <v>16</v>
      </c>
      <c r="O590" s="14">
        <f t="shared" si="56"/>
        <v>21</v>
      </c>
      <c r="P590" s="1">
        <f t="shared" si="57"/>
        <v>43544</v>
      </c>
      <c r="Q590" s="2"/>
      <c r="R590" s="3"/>
      <c r="S590" s="3"/>
      <c r="T590" s="62">
        <f t="shared" ca="1" si="59"/>
        <v>-6.25E-2</v>
      </c>
      <c r="U590" s="61">
        <f t="shared" ca="1" si="58"/>
        <v>1</v>
      </c>
      <c r="V590" s="11" t="s">
        <v>565</v>
      </c>
      <c r="W590" s="11" t="s">
        <v>234</v>
      </c>
      <c r="X590" s="3"/>
    </row>
    <row r="591" spans="1:24" ht="30" hidden="1" customHeight="1">
      <c r="A591" s="3" t="s">
        <v>15</v>
      </c>
      <c r="B591" s="3">
        <v>1</v>
      </c>
      <c r="C591" s="11" t="s">
        <v>16</v>
      </c>
      <c r="D591" s="11" t="s">
        <v>27</v>
      </c>
      <c r="E591" s="4">
        <v>59</v>
      </c>
      <c r="F591" s="11" t="s">
        <v>416</v>
      </c>
      <c r="G591" s="17" t="s">
        <v>518</v>
      </c>
      <c r="H591" s="3" t="s">
        <v>506</v>
      </c>
      <c r="I591" s="5">
        <v>26250</v>
      </c>
      <c r="J591" s="1">
        <v>35879</v>
      </c>
      <c r="K591" s="60">
        <f t="shared" ca="1" si="54"/>
        <v>27</v>
      </c>
      <c r="L591" s="14">
        <v>8</v>
      </c>
      <c r="M591" s="14" t="s">
        <v>634</v>
      </c>
      <c r="N591" s="14">
        <f t="shared" si="55"/>
        <v>16</v>
      </c>
      <c r="O591" s="14">
        <f t="shared" si="56"/>
        <v>21</v>
      </c>
      <c r="P591" s="1">
        <f t="shared" si="57"/>
        <v>43544</v>
      </c>
      <c r="Q591" s="2"/>
      <c r="R591" s="3"/>
      <c r="S591" s="3"/>
      <c r="T591" s="62">
        <f t="shared" ca="1" si="59"/>
        <v>-6.25E-2</v>
      </c>
      <c r="U591" s="61">
        <f t="shared" ca="1" si="58"/>
        <v>1</v>
      </c>
      <c r="V591" s="11" t="s">
        <v>565</v>
      </c>
      <c r="W591" s="11" t="s">
        <v>234</v>
      </c>
      <c r="X591" s="3"/>
    </row>
    <row r="592" spans="1:24" ht="30" hidden="1" customHeight="1">
      <c r="A592" s="3" t="s">
        <v>15</v>
      </c>
      <c r="B592" s="3">
        <v>1</v>
      </c>
      <c r="C592" s="11" t="s">
        <v>16</v>
      </c>
      <c r="D592" s="11" t="s">
        <v>27</v>
      </c>
      <c r="E592" s="4">
        <v>60</v>
      </c>
      <c r="F592" s="11" t="s">
        <v>416</v>
      </c>
      <c r="G592" s="17" t="s">
        <v>518</v>
      </c>
      <c r="H592" s="3" t="s">
        <v>506</v>
      </c>
      <c r="I592" s="5">
        <v>26250</v>
      </c>
      <c r="J592" s="1">
        <v>35879</v>
      </c>
      <c r="K592" s="60">
        <f t="shared" ca="1" si="54"/>
        <v>27</v>
      </c>
      <c r="L592" s="14">
        <v>8</v>
      </c>
      <c r="M592" s="14" t="s">
        <v>634</v>
      </c>
      <c r="N592" s="14">
        <f t="shared" si="55"/>
        <v>16</v>
      </c>
      <c r="O592" s="14">
        <f t="shared" si="56"/>
        <v>21</v>
      </c>
      <c r="P592" s="1">
        <f t="shared" si="57"/>
        <v>43544</v>
      </c>
      <c r="Q592" s="2"/>
      <c r="R592" s="3"/>
      <c r="S592" s="3"/>
      <c r="T592" s="62">
        <f t="shared" ca="1" si="59"/>
        <v>-6.25E-2</v>
      </c>
      <c r="U592" s="61">
        <f t="shared" ca="1" si="58"/>
        <v>1</v>
      </c>
      <c r="V592" s="11" t="s">
        <v>565</v>
      </c>
      <c r="W592" s="11" t="s">
        <v>234</v>
      </c>
      <c r="X592" s="3"/>
    </row>
    <row r="593" spans="1:24" ht="30" hidden="1" customHeight="1">
      <c r="A593" s="3" t="s">
        <v>15</v>
      </c>
      <c r="B593" s="3">
        <v>1</v>
      </c>
      <c r="C593" s="11" t="s">
        <v>16</v>
      </c>
      <c r="D593" s="11" t="s">
        <v>27</v>
      </c>
      <c r="E593" s="4">
        <v>61</v>
      </c>
      <c r="F593" s="11" t="s">
        <v>416</v>
      </c>
      <c r="G593" s="17" t="s">
        <v>518</v>
      </c>
      <c r="H593" s="3" t="s">
        <v>506</v>
      </c>
      <c r="I593" s="5">
        <v>26250</v>
      </c>
      <c r="J593" s="1">
        <v>35879</v>
      </c>
      <c r="K593" s="60">
        <f t="shared" ca="1" si="54"/>
        <v>27</v>
      </c>
      <c r="L593" s="14">
        <v>8</v>
      </c>
      <c r="M593" s="14" t="s">
        <v>634</v>
      </c>
      <c r="N593" s="14">
        <f t="shared" si="55"/>
        <v>16</v>
      </c>
      <c r="O593" s="14">
        <f t="shared" si="56"/>
        <v>21</v>
      </c>
      <c r="P593" s="1">
        <f t="shared" si="57"/>
        <v>43544</v>
      </c>
      <c r="Q593" s="2"/>
      <c r="R593" s="3"/>
      <c r="S593" s="3"/>
      <c r="T593" s="62">
        <f t="shared" ca="1" si="59"/>
        <v>-6.25E-2</v>
      </c>
      <c r="U593" s="61">
        <f t="shared" ca="1" si="58"/>
        <v>1</v>
      </c>
      <c r="V593" s="11" t="s">
        <v>565</v>
      </c>
      <c r="W593" s="11" t="s">
        <v>234</v>
      </c>
      <c r="X593" s="3"/>
    </row>
    <row r="594" spans="1:24" ht="30" hidden="1" customHeight="1">
      <c r="A594" s="3" t="s">
        <v>15</v>
      </c>
      <c r="B594" s="3">
        <v>1</v>
      </c>
      <c r="C594" s="11" t="s">
        <v>16</v>
      </c>
      <c r="D594" s="11" t="s">
        <v>27</v>
      </c>
      <c r="E594" s="4">
        <v>62</v>
      </c>
      <c r="F594" s="11" t="s">
        <v>416</v>
      </c>
      <c r="G594" s="17" t="s">
        <v>518</v>
      </c>
      <c r="H594" s="3" t="s">
        <v>506</v>
      </c>
      <c r="I594" s="5">
        <v>26250</v>
      </c>
      <c r="J594" s="1">
        <v>35879</v>
      </c>
      <c r="K594" s="60">
        <f t="shared" ca="1" si="54"/>
        <v>27</v>
      </c>
      <c r="L594" s="14">
        <v>8</v>
      </c>
      <c r="M594" s="14" t="s">
        <v>634</v>
      </c>
      <c r="N594" s="14">
        <f t="shared" si="55"/>
        <v>16</v>
      </c>
      <c r="O594" s="14">
        <f t="shared" si="56"/>
        <v>21</v>
      </c>
      <c r="P594" s="1">
        <f t="shared" si="57"/>
        <v>43544</v>
      </c>
      <c r="Q594" s="2"/>
      <c r="R594" s="3"/>
      <c r="S594" s="3"/>
      <c r="T594" s="62">
        <f t="shared" ca="1" si="59"/>
        <v>-6.25E-2</v>
      </c>
      <c r="U594" s="61">
        <f t="shared" ca="1" si="58"/>
        <v>1</v>
      </c>
      <c r="V594" s="11" t="s">
        <v>565</v>
      </c>
      <c r="W594" s="11" t="s">
        <v>234</v>
      </c>
      <c r="X594" s="3"/>
    </row>
    <row r="595" spans="1:24" ht="30" hidden="1" customHeight="1">
      <c r="A595" s="3" t="s">
        <v>15</v>
      </c>
      <c r="B595" s="3">
        <v>1</v>
      </c>
      <c r="C595" s="11" t="s">
        <v>16</v>
      </c>
      <c r="D595" s="11" t="s">
        <v>27</v>
      </c>
      <c r="E595" s="4">
        <v>63</v>
      </c>
      <c r="F595" s="11" t="s">
        <v>416</v>
      </c>
      <c r="G595" s="17" t="s">
        <v>518</v>
      </c>
      <c r="H595" s="3" t="s">
        <v>506</v>
      </c>
      <c r="I595" s="5">
        <v>26250</v>
      </c>
      <c r="J595" s="1">
        <v>35879</v>
      </c>
      <c r="K595" s="60">
        <f t="shared" ca="1" si="54"/>
        <v>27</v>
      </c>
      <c r="L595" s="14">
        <v>8</v>
      </c>
      <c r="M595" s="14" t="s">
        <v>634</v>
      </c>
      <c r="N595" s="14">
        <f t="shared" si="55"/>
        <v>16</v>
      </c>
      <c r="O595" s="14">
        <f t="shared" si="56"/>
        <v>21</v>
      </c>
      <c r="P595" s="1">
        <f t="shared" si="57"/>
        <v>43544</v>
      </c>
      <c r="Q595" s="2"/>
      <c r="R595" s="3"/>
      <c r="S595" s="3"/>
      <c r="T595" s="62">
        <f t="shared" ca="1" si="59"/>
        <v>-6.25E-2</v>
      </c>
      <c r="U595" s="61">
        <f t="shared" ca="1" si="58"/>
        <v>1</v>
      </c>
      <c r="V595" s="11" t="s">
        <v>565</v>
      </c>
      <c r="W595" s="11" t="s">
        <v>234</v>
      </c>
      <c r="X595" s="3"/>
    </row>
    <row r="596" spans="1:24" ht="30" hidden="1" customHeight="1">
      <c r="A596" s="3" t="s">
        <v>15</v>
      </c>
      <c r="B596" s="3">
        <v>1</v>
      </c>
      <c r="C596" s="11" t="s">
        <v>16</v>
      </c>
      <c r="D596" s="11" t="s">
        <v>27</v>
      </c>
      <c r="E596" s="4">
        <v>64</v>
      </c>
      <c r="F596" s="11" t="s">
        <v>416</v>
      </c>
      <c r="G596" s="17" t="s">
        <v>518</v>
      </c>
      <c r="H596" s="3" t="s">
        <v>506</v>
      </c>
      <c r="I596" s="5">
        <v>26250</v>
      </c>
      <c r="J596" s="1">
        <v>35879</v>
      </c>
      <c r="K596" s="60">
        <f t="shared" ca="1" si="54"/>
        <v>27</v>
      </c>
      <c r="L596" s="14">
        <v>8</v>
      </c>
      <c r="M596" s="14" t="s">
        <v>634</v>
      </c>
      <c r="N596" s="14">
        <f t="shared" si="55"/>
        <v>16</v>
      </c>
      <c r="O596" s="14">
        <f t="shared" si="56"/>
        <v>21</v>
      </c>
      <c r="P596" s="1">
        <f t="shared" si="57"/>
        <v>43544</v>
      </c>
      <c r="Q596" s="2"/>
      <c r="R596" s="3"/>
      <c r="S596" s="3"/>
      <c r="T596" s="62">
        <f t="shared" ca="1" si="59"/>
        <v>-6.25E-2</v>
      </c>
      <c r="U596" s="61">
        <f t="shared" ca="1" si="58"/>
        <v>1</v>
      </c>
      <c r="V596" s="11" t="s">
        <v>565</v>
      </c>
      <c r="W596" s="11" t="s">
        <v>234</v>
      </c>
      <c r="X596" s="3"/>
    </row>
    <row r="597" spans="1:24" ht="30" hidden="1" customHeight="1">
      <c r="A597" s="3" t="s">
        <v>15</v>
      </c>
      <c r="B597" s="3">
        <v>1</v>
      </c>
      <c r="C597" s="11" t="s">
        <v>16</v>
      </c>
      <c r="D597" s="11" t="s">
        <v>27</v>
      </c>
      <c r="E597" s="4">
        <v>65</v>
      </c>
      <c r="F597" s="11" t="s">
        <v>416</v>
      </c>
      <c r="G597" s="17" t="s">
        <v>518</v>
      </c>
      <c r="H597" s="3" t="s">
        <v>506</v>
      </c>
      <c r="I597" s="5">
        <v>26250</v>
      </c>
      <c r="J597" s="1">
        <v>35879</v>
      </c>
      <c r="K597" s="60">
        <f t="shared" ca="1" si="54"/>
        <v>27</v>
      </c>
      <c r="L597" s="14">
        <v>8</v>
      </c>
      <c r="M597" s="14" t="s">
        <v>634</v>
      </c>
      <c r="N597" s="14">
        <f t="shared" si="55"/>
        <v>16</v>
      </c>
      <c r="O597" s="14">
        <f t="shared" si="56"/>
        <v>21</v>
      </c>
      <c r="P597" s="1">
        <f t="shared" si="57"/>
        <v>43544</v>
      </c>
      <c r="Q597" s="2"/>
      <c r="R597" s="3"/>
      <c r="S597" s="3"/>
      <c r="T597" s="62">
        <f t="shared" ca="1" si="59"/>
        <v>-6.25E-2</v>
      </c>
      <c r="U597" s="61">
        <f t="shared" ca="1" si="58"/>
        <v>1</v>
      </c>
      <c r="V597" s="11" t="s">
        <v>565</v>
      </c>
      <c r="W597" s="11" t="s">
        <v>234</v>
      </c>
      <c r="X597" s="3"/>
    </row>
    <row r="598" spans="1:24" ht="30" hidden="1" customHeight="1">
      <c r="A598" s="3" t="s">
        <v>15</v>
      </c>
      <c r="B598" s="3">
        <v>1</v>
      </c>
      <c r="C598" s="11" t="s">
        <v>16</v>
      </c>
      <c r="D598" s="11" t="s">
        <v>27</v>
      </c>
      <c r="E598" s="4">
        <v>42</v>
      </c>
      <c r="F598" s="11" t="s">
        <v>414</v>
      </c>
      <c r="G598" s="17" t="s">
        <v>518</v>
      </c>
      <c r="H598" s="3" t="s">
        <v>506</v>
      </c>
      <c r="I598" s="5">
        <v>47250</v>
      </c>
      <c r="J598" s="1">
        <v>35879</v>
      </c>
      <c r="K598" s="60">
        <f t="shared" ca="1" si="54"/>
        <v>27</v>
      </c>
      <c r="L598" s="14">
        <v>8</v>
      </c>
      <c r="M598" s="14" t="s">
        <v>634</v>
      </c>
      <c r="N598" s="14">
        <f t="shared" si="55"/>
        <v>16</v>
      </c>
      <c r="O598" s="14">
        <f t="shared" si="56"/>
        <v>21</v>
      </c>
      <c r="P598" s="1">
        <f t="shared" si="57"/>
        <v>43544</v>
      </c>
      <c r="Q598" s="2"/>
      <c r="R598" s="3"/>
      <c r="S598" s="3"/>
      <c r="T598" s="62">
        <f t="shared" ca="1" si="59"/>
        <v>-6.25E-2</v>
      </c>
      <c r="U598" s="61">
        <f t="shared" ca="1" si="58"/>
        <v>1</v>
      </c>
      <c r="V598" s="11" t="s">
        <v>565</v>
      </c>
      <c r="W598" s="11" t="s">
        <v>17</v>
      </c>
      <c r="X598" s="3"/>
    </row>
    <row r="599" spans="1:24" ht="30" hidden="1" customHeight="1">
      <c r="A599" s="3" t="s">
        <v>15</v>
      </c>
      <c r="B599" s="3">
        <v>1</v>
      </c>
      <c r="C599" s="11" t="s">
        <v>16</v>
      </c>
      <c r="D599" s="11" t="s">
        <v>27</v>
      </c>
      <c r="E599" s="4">
        <v>43</v>
      </c>
      <c r="F599" s="11" t="s">
        <v>417</v>
      </c>
      <c r="G599" s="17" t="s">
        <v>518</v>
      </c>
      <c r="H599" s="3" t="s">
        <v>506</v>
      </c>
      <c r="I599" s="5">
        <v>40320</v>
      </c>
      <c r="J599" s="1">
        <v>35879</v>
      </c>
      <c r="K599" s="60">
        <f t="shared" ca="1" si="54"/>
        <v>27</v>
      </c>
      <c r="L599" s="14">
        <v>8</v>
      </c>
      <c r="M599" s="14" t="s">
        <v>634</v>
      </c>
      <c r="N599" s="14">
        <f t="shared" si="55"/>
        <v>16</v>
      </c>
      <c r="O599" s="14">
        <f t="shared" si="56"/>
        <v>21</v>
      </c>
      <c r="P599" s="1">
        <f t="shared" si="57"/>
        <v>43544</v>
      </c>
      <c r="Q599" s="2"/>
      <c r="R599" s="3"/>
      <c r="S599" s="3"/>
      <c r="T599" s="62">
        <f t="shared" ca="1" si="59"/>
        <v>-6.25E-2</v>
      </c>
      <c r="U599" s="61">
        <f t="shared" ca="1" si="58"/>
        <v>1</v>
      </c>
      <c r="V599" s="11" t="s">
        <v>565</v>
      </c>
      <c r="W599" s="11" t="s">
        <v>26</v>
      </c>
      <c r="X599" s="3"/>
    </row>
    <row r="600" spans="1:24" ht="30" hidden="1" customHeight="1">
      <c r="A600" s="3" t="s">
        <v>15</v>
      </c>
      <c r="B600" s="3">
        <v>1</v>
      </c>
      <c r="C600" s="11" t="s">
        <v>16</v>
      </c>
      <c r="D600" s="11" t="s">
        <v>418</v>
      </c>
      <c r="E600" s="4">
        <v>66</v>
      </c>
      <c r="F600" s="11" t="s">
        <v>419</v>
      </c>
      <c r="G600" s="17" t="s">
        <v>518</v>
      </c>
      <c r="H600" s="3" t="s">
        <v>506</v>
      </c>
      <c r="I600" s="5">
        <v>35910</v>
      </c>
      <c r="J600" s="1">
        <v>35879</v>
      </c>
      <c r="K600" s="60">
        <f t="shared" ca="1" si="54"/>
        <v>27</v>
      </c>
      <c r="L600" s="14">
        <v>8</v>
      </c>
      <c r="M600" s="14" t="s">
        <v>634</v>
      </c>
      <c r="N600" s="14">
        <f t="shared" si="55"/>
        <v>16</v>
      </c>
      <c r="O600" s="14">
        <f t="shared" si="56"/>
        <v>21</v>
      </c>
      <c r="P600" s="1">
        <f t="shared" si="57"/>
        <v>43544</v>
      </c>
      <c r="Q600" s="2"/>
      <c r="R600" s="3"/>
      <c r="S600" s="3"/>
      <c r="T600" s="62">
        <f t="shared" ca="1" si="59"/>
        <v>-6.25E-2</v>
      </c>
      <c r="U600" s="61">
        <f t="shared" ca="1" si="58"/>
        <v>1</v>
      </c>
      <c r="V600" s="11" t="s">
        <v>565</v>
      </c>
      <c r="W600" s="11" t="s">
        <v>234</v>
      </c>
      <c r="X600" s="3"/>
    </row>
    <row r="601" spans="1:24" ht="30" hidden="1" customHeight="1">
      <c r="A601" s="3" t="s">
        <v>15</v>
      </c>
      <c r="B601" s="3">
        <v>1</v>
      </c>
      <c r="C601" s="11" t="s">
        <v>16</v>
      </c>
      <c r="D601" s="11" t="s">
        <v>418</v>
      </c>
      <c r="E601" s="4">
        <v>67</v>
      </c>
      <c r="F601" s="11" t="s">
        <v>419</v>
      </c>
      <c r="G601" s="17" t="s">
        <v>518</v>
      </c>
      <c r="H601" s="3" t="s">
        <v>506</v>
      </c>
      <c r="I601" s="5">
        <v>35910</v>
      </c>
      <c r="J601" s="1">
        <v>35879</v>
      </c>
      <c r="K601" s="60">
        <f t="shared" ca="1" si="54"/>
        <v>27</v>
      </c>
      <c r="L601" s="14">
        <v>8</v>
      </c>
      <c r="M601" s="14" t="s">
        <v>634</v>
      </c>
      <c r="N601" s="14">
        <f t="shared" si="55"/>
        <v>16</v>
      </c>
      <c r="O601" s="14">
        <f t="shared" si="56"/>
        <v>21</v>
      </c>
      <c r="P601" s="1">
        <f t="shared" si="57"/>
        <v>43544</v>
      </c>
      <c r="Q601" s="2"/>
      <c r="R601" s="3"/>
      <c r="S601" s="3"/>
      <c r="T601" s="62">
        <f t="shared" ca="1" si="59"/>
        <v>-6.25E-2</v>
      </c>
      <c r="U601" s="61">
        <f t="shared" ca="1" si="58"/>
        <v>1</v>
      </c>
      <c r="V601" s="11" t="s">
        <v>565</v>
      </c>
      <c r="W601" s="11" t="s">
        <v>234</v>
      </c>
      <c r="X601" s="3"/>
    </row>
    <row r="602" spans="1:24" ht="30" hidden="1" customHeight="1">
      <c r="A602" s="3" t="s">
        <v>15</v>
      </c>
      <c r="B602" s="3">
        <v>1</v>
      </c>
      <c r="C602" s="11" t="s">
        <v>16</v>
      </c>
      <c r="D602" s="11" t="s">
        <v>418</v>
      </c>
      <c r="E602" s="4">
        <v>68</v>
      </c>
      <c r="F602" s="11" t="s">
        <v>419</v>
      </c>
      <c r="G602" s="17" t="s">
        <v>518</v>
      </c>
      <c r="H602" s="3" t="s">
        <v>506</v>
      </c>
      <c r="I602" s="5">
        <v>35910</v>
      </c>
      <c r="J602" s="1">
        <v>35879</v>
      </c>
      <c r="K602" s="60">
        <f t="shared" ca="1" si="54"/>
        <v>27</v>
      </c>
      <c r="L602" s="14">
        <v>8</v>
      </c>
      <c r="M602" s="14" t="s">
        <v>634</v>
      </c>
      <c r="N602" s="14">
        <f t="shared" si="55"/>
        <v>16</v>
      </c>
      <c r="O602" s="14">
        <f t="shared" si="56"/>
        <v>21</v>
      </c>
      <c r="P602" s="1">
        <f t="shared" si="57"/>
        <v>43544</v>
      </c>
      <c r="Q602" s="2"/>
      <c r="R602" s="3"/>
      <c r="S602" s="3"/>
      <c r="T602" s="62">
        <f t="shared" ca="1" si="59"/>
        <v>-6.25E-2</v>
      </c>
      <c r="U602" s="61">
        <f t="shared" ca="1" si="58"/>
        <v>1</v>
      </c>
      <c r="V602" s="11" t="s">
        <v>565</v>
      </c>
      <c r="W602" s="11" t="s">
        <v>234</v>
      </c>
      <c r="X602" s="3"/>
    </row>
    <row r="603" spans="1:24" ht="30" hidden="1" customHeight="1">
      <c r="A603" s="3" t="s">
        <v>15</v>
      </c>
      <c r="B603" s="3">
        <v>1</v>
      </c>
      <c r="C603" s="11" t="s">
        <v>16</v>
      </c>
      <c r="D603" s="11" t="s">
        <v>418</v>
      </c>
      <c r="E603" s="4">
        <v>69</v>
      </c>
      <c r="F603" s="11" t="s">
        <v>419</v>
      </c>
      <c r="G603" s="17" t="s">
        <v>518</v>
      </c>
      <c r="H603" s="3" t="s">
        <v>506</v>
      </c>
      <c r="I603" s="5">
        <v>35910</v>
      </c>
      <c r="J603" s="1">
        <v>35879</v>
      </c>
      <c r="K603" s="60">
        <f t="shared" ca="1" si="54"/>
        <v>27</v>
      </c>
      <c r="L603" s="14">
        <v>8</v>
      </c>
      <c r="M603" s="14" t="s">
        <v>634</v>
      </c>
      <c r="N603" s="14">
        <f t="shared" si="55"/>
        <v>16</v>
      </c>
      <c r="O603" s="14">
        <f t="shared" si="56"/>
        <v>21</v>
      </c>
      <c r="P603" s="1">
        <f t="shared" si="57"/>
        <v>43544</v>
      </c>
      <c r="Q603" s="2"/>
      <c r="R603" s="3"/>
      <c r="S603" s="3"/>
      <c r="T603" s="62">
        <f t="shared" ca="1" si="59"/>
        <v>-6.25E-2</v>
      </c>
      <c r="U603" s="61">
        <f t="shared" ca="1" si="58"/>
        <v>1</v>
      </c>
      <c r="V603" s="11" t="s">
        <v>565</v>
      </c>
      <c r="W603" s="11" t="s">
        <v>234</v>
      </c>
      <c r="X603" s="3"/>
    </row>
    <row r="604" spans="1:24" ht="30" hidden="1" customHeight="1">
      <c r="A604" s="3" t="s">
        <v>15</v>
      </c>
      <c r="B604" s="3">
        <v>1</v>
      </c>
      <c r="C604" s="11" t="s">
        <v>16</v>
      </c>
      <c r="D604" s="11" t="s">
        <v>418</v>
      </c>
      <c r="E604" s="4">
        <v>70</v>
      </c>
      <c r="F604" s="11" t="s">
        <v>419</v>
      </c>
      <c r="G604" s="17" t="s">
        <v>518</v>
      </c>
      <c r="H604" s="3" t="s">
        <v>506</v>
      </c>
      <c r="I604" s="5">
        <v>35910</v>
      </c>
      <c r="J604" s="1">
        <v>35879</v>
      </c>
      <c r="K604" s="60">
        <f t="shared" ca="1" si="54"/>
        <v>27</v>
      </c>
      <c r="L604" s="14">
        <v>8</v>
      </c>
      <c r="M604" s="14" t="s">
        <v>634</v>
      </c>
      <c r="N604" s="14">
        <f t="shared" si="55"/>
        <v>16</v>
      </c>
      <c r="O604" s="14">
        <f t="shared" si="56"/>
        <v>21</v>
      </c>
      <c r="P604" s="1">
        <f t="shared" si="57"/>
        <v>43544</v>
      </c>
      <c r="Q604" s="2"/>
      <c r="R604" s="3"/>
      <c r="S604" s="3"/>
      <c r="T604" s="62">
        <f t="shared" ca="1" si="59"/>
        <v>-6.25E-2</v>
      </c>
      <c r="U604" s="61">
        <f t="shared" ca="1" si="58"/>
        <v>1</v>
      </c>
      <c r="V604" s="11" t="s">
        <v>565</v>
      </c>
      <c r="W604" s="11" t="s">
        <v>234</v>
      </c>
      <c r="X604" s="3"/>
    </row>
    <row r="605" spans="1:24" ht="30" hidden="1" customHeight="1">
      <c r="A605" s="3" t="s">
        <v>15</v>
      </c>
      <c r="B605" s="3">
        <v>1</v>
      </c>
      <c r="C605" s="11" t="s">
        <v>16</v>
      </c>
      <c r="D605" s="11" t="s">
        <v>418</v>
      </c>
      <c r="E605" s="4">
        <v>71</v>
      </c>
      <c r="F605" s="11" t="s">
        <v>419</v>
      </c>
      <c r="G605" s="17" t="s">
        <v>518</v>
      </c>
      <c r="H605" s="3" t="s">
        <v>506</v>
      </c>
      <c r="I605" s="5">
        <v>35910</v>
      </c>
      <c r="J605" s="1">
        <v>35879</v>
      </c>
      <c r="K605" s="60">
        <f t="shared" ca="1" si="54"/>
        <v>27</v>
      </c>
      <c r="L605" s="14">
        <v>8</v>
      </c>
      <c r="M605" s="14" t="s">
        <v>634</v>
      </c>
      <c r="N605" s="14">
        <f t="shared" si="55"/>
        <v>16</v>
      </c>
      <c r="O605" s="14">
        <f t="shared" si="56"/>
        <v>21</v>
      </c>
      <c r="P605" s="1">
        <f t="shared" si="57"/>
        <v>43544</v>
      </c>
      <c r="Q605" s="2"/>
      <c r="R605" s="3"/>
      <c r="S605" s="3"/>
      <c r="T605" s="62">
        <f t="shared" ca="1" si="59"/>
        <v>-6.25E-2</v>
      </c>
      <c r="U605" s="61">
        <f t="shared" ca="1" si="58"/>
        <v>1</v>
      </c>
      <c r="V605" s="11" t="s">
        <v>565</v>
      </c>
      <c r="W605" s="11" t="s">
        <v>234</v>
      </c>
      <c r="X605" s="3"/>
    </row>
    <row r="606" spans="1:24" ht="30" hidden="1" customHeight="1">
      <c r="A606" s="3" t="s">
        <v>15</v>
      </c>
      <c r="B606" s="3">
        <v>1</v>
      </c>
      <c r="C606" s="11" t="s">
        <v>16</v>
      </c>
      <c r="D606" s="11" t="s">
        <v>418</v>
      </c>
      <c r="E606" s="4">
        <v>72</v>
      </c>
      <c r="F606" s="11" t="s">
        <v>419</v>
      </c>
      <c r="G606" s="17" t="s">
        <v>518</v>
      </c>
      <c r="H606" s="3" t="s">
        <v>506</v>
      </c>
      <c r="I606" s="5">
        <v>35910</v>
      </c>
      <c r="J606" s="1">
        <v>35879</v>
      </c>
      <c r="K606" s="60">
        <f t="shared" ca="1" si="54"/>
        <v>27</v>
      </c>
      <c r="L606" s="14">
        <v>8</v>
      </c>
      <c r="M606" s="14" t="s">
        <v>634</v>
      </c>
      <c r="N606" s="14">
        <f t="shared" si="55"/>
        <v>16</v>
      </c>
      <c r="O606" s="14">
        <f t="shared" si="56"/>
        <v>21</v>
      </c>
      <c r="P606" s="1">
        <f t="shared" si="57"/>
        <v>43544</v>
      </c>
      <c r="Q606" s="2"/>
      <c r="R606" s="3"/>
      <c r="S606" s="3"/>
      <c r="T606" s="62">
        <f t="shared" ca="1" si="59"/>
        <v>-6.25E-2</v>
      </c>
      <c r="U606" s="61">
        <f t="shared" ca="1" si="58"/>
        <v>1</v>
      </c>
      <c r="V606" s="11" t="s">
        <v>565</v>
      </c>
      <c r="W606" s="11" t="s">
        <v>234</v>
      </c>
      <c r="X606" s="3"/>
    </row>
    <row r="607" spans="1:24" ht="30" hidden="1" customHeight="1">
      <c r="A607" s="3" t="s">
        <v>15</v>
      </c>
      <c r="B607" s="3">
        <v>1</v>
      </c>
      <c r="C607" s="11" t="s">
        <v>16</v>
      </c>
      <c r="D607" s="11" t="s">
        <v>418</v>
      </c>
      <c r="E607" s="4">
        <v>73</v>
      </c>
      <c r="F607" s="11" t="s">
        <v>419</v>
      </c>
      <c r="G607" s="17" t="s">
        <v>518</v>
      </c>
      <c r="H607" s="3" t="s">
        <v>506</v>
      </c>
      <c r="I607" s="5">
        <v>35910</v>
      </c>
      <c r="J607" s="1">
        <v>35879</v>
      </c>
      <c r="K607" s="60">
        <f t="shared" ca="1" si="54"/>
        <v>27</v>
      </c>
      <c r="L607" s="14">
        <v>8</v>
      </c>
      <c r="M607" s="14" t="s">
        <v>634</v>
      </c>
      <c r="N607" s="14">
        <f t="shared" si="55"/>
        <v>16</v>
      </c>
      <c r="O607" s="14">
        <f t="shared" si="56"/>
        <v>21</v>
      </c>
      <c r="P607" s="1">
        <f t="shared" si="57"/>
        <v>43544</v>
      </c>
      <c r="Q607" s="2"/>
      <c r="R607" s="3"/>
      <c r="S607" s="3"/>
      <c r="T607" s="62">
        <f t="shared" ca="1" si="59"/>
        <v>-6.25E-2</v>
      </c>
      <c r="U607" s="61">
        <f t="shared" ca="1" si="58"/>
        <v>1</v>
      </c>
      <c r="V607" s="11" t="s">
        <v>565</v>
      </c>
      <c r="W607" s="11" t="s">
        <v>234</v>
      </c>
      <c r="X607" s="3"/>
    </row>
    <row r="608" spans="1:24" ht="30" hidden="1" customHeight="1">
      <c r="A608" s="3" t="s">
        <v>15</v>
      </c>
      <c r="B608" s="3">
        <v>1</v>
      </c>
      <c r="C608" s="11" t="s">
        <v>16</v>
      </c>
      <c r="D608" s="11" t="s">
        <v>418</v>
      </c>
      <c r="E608" s="4">
        <v>74</v>
      </c>
      <c r="F608" s="11" t="s">
        <v>419</v>
      </c>
      <c r="G608" s="17" t="s">
        <v>518</v>
      </c>
      <c r="H608" s="3" t="s">
        <v>506</v>
      </c>
      <c r="I608" s="5">
        <v>35910</v>
      </c>
      <c r="J608" s="1">
        <v>35879</v>
      </c>
      <c r="K608" s="60">
        <f t="shared" ca="1" si="54"/>
        <v>27</v>
      </c>
      <c r="L608" s="14">
        <v>8</v>
      </c>
      <c r="M608" s="14" t="s">
        <v>634</v>
      </c>
      <c r="N608" s="14">
        <f t="shared" si="55"/>
        <v>16</v>
      </c>
      <c r="O608" s="14">
        <f t="shared" si="56"/>
        <v>21</v>
      </c>
      <c r="P608" s="1">
        <f t="shared" si="57"/>
        <v>43544</v>
      </c>
      <c r="Q608" s="2"/>
      <c r="R608" s="3"/>
      <c r="S608" s="3"/>
      <c r="T608" s="62">
        <f t="shared" ca="1" si="59"/>
        <v>-6.25E-2</v>
      </c>
      <c r="U608" s="61">
        <f t="shared" ca="1" si="58"/>
        <v>1</v>
      </c>
      <c r="V608" s="11" t="s">
        <v>565</v>
      </c>
      <c r="W608" s="11" t="s">
        <v>234</v>
      </c>
      <c r="X608" s="3"/>
    </row>
    <row r="609" spans="1:24" ht="30" hidden="1" customHeight="1">
      <c r="A609" s="3" t="s">
        <v>15</v>
      </c>
      <c r="B609" s="3">
        <v>1</v>
      </c>
      <c r="C609" s="11" t="s">
        <v>16</v>
      </c>
      <c r="D609" s="11" t="s">
        <v>418</v>
      </c>
      <c r="E609" s="4">
        <v>75</v>
      </c>
      <c r="F609" s="11" t="s">
        <v>419</v>
      </c>
      <c r="G609" s="17" t="s">
        <v>518</v>
      </c>
      <c r="H609" s="3" t="s">
        <v>506</v>
      </c>
      <c r="I609" s="5">
        <v>35910</v>
      </c>
      <c r="J609" s="1">
        <v>35879</v>
      </c>
      <c r="K609" s="60">
        <f t="shared" ca="1" si="54"/>
        <v>27</v>
      </c>
      <c r="L609" s="14">
        <v>8</v>
      </c>
      <c r="M609" s="14" t="s">
        <v>634</v>
      </c>
      <c r="N609" s="14">
        <f t="shared" si="55"/>
        <v>16</v>
      </c>
      <c r="O609" s="14">
        <f t="shared" si="56"/>
        <v>21</v>
      </c>
      <c r="P609" s="1">
        <f t="shared" si="57"/>
        <v>43544</v>
      </c>
      <c r="Q609" s="2"/>
      <c r="R609" s="3"/>
      <c r="S609" s="3"/>
      <c r="T609" s="62">
        <f t="shared" ca="1" si="59"/>
        <v>-6.25E-2</v>
      </c>
      <c r="U609" s="61">
        <f t="shared" ca="1" si="58"/>
        <v>1</v>
      </c>
      <c r="V609" s="11" t="s">
        <v>565</v>
      </c>
      <c r="W609" s="11" t="s">
        <v>234</v>
      </c>
      <c r="X609" s="3"/>
    </row>
    <row r="610" spans="1:24" ht="30" hidden="1" customHeight="1">
      <c r="A610" s="3" t="s">
        <v>15</v>
      </c>
      <c r="B610" s="3">
        <v>1</v>
      </c>
      <c r="C610" s="11" t="s">
        <v>16</v>
      </c>
      <c r="D610" s="11" t="s">
        <v>28</v>
      </c>
      <c r="E610" s="4">
        <v>39</v>
      </c>
      <c r="F610" s="11" t="s">
        <v>420</v>
      </c>
      <c r="G610" s="17" t="s">
        <v>518</v>
      </c>
      <c r="H610" s="3" t="s">
        <v>506</v>
      </c>
      <c r="I610" s="5">
        <v>33075</v>
      </c>
      <c r="J610" s="1">
        <v>35879</v>
      </c>
      <c r="K610" s="60">
        <f t="shared" ca="1" si="54"/>
        <v>27</v>
      </c>
      <c r="L610" s="14">
        <v>8</v>
      </c>
      <c r="M610" s="14" t="s">
        <v>634</v>
      </c>
      <c r="N610" s="14">
        <f t="shared" si="55"/>
        <v>16</v>
      </c>
      <c r="O610" s="14">
        <f t="shared" si="56"/>
        <v>21</v>
      </c>
      <c r="P610" s="1">
        <f t="shared" si="57"/>
        <v>43544</v>
      </c>
      <c r="Q610" s="2"/>
      <c r="R610" s="3"/>
      <c r="S610" s="3"/>
      <c r="T610" s="62">
        <f t="shared" ca="1" si="59"/>
        <v>-6.25E-2</v>
      </c>
      <c r="U610" s="61">
        <f t="shared" ca="1" si="58"/>
        <v>1</v>
      </c>
      <c r="V610" s="11" t="s">
        <v>565</v>
      </c>
      <c r="W610" s="11" t="s">
        <v>17</v>
      </c>
      <c r="X610" s="3"/>
    </row>
    <row r="611" spans="1:24" ht="30" hidden="1" customHeight="1">
      <c r="A611" s="3" t="s">
        <v>15</v>
      </c>
      <c r="B611" s="3">
        <v>2</v>
      </c>
      <c r="C611" s="11" t="s">
        <v>47</v>
      </c>
      <c r="D611" s="11" t="s">
        <v>421</v>
      </c>
      <c r="E611" s="4">
        <v>80</v>
      </c>
      <c r="F611" s="11" t="s">
        <v>422</v>
      </c>
      <c r="G611" s="17" t="s">
        <v>518</v>
      </c>
      <c r="H611" s="3" t="s">
        <v>506</v>
      </c>
      <c r="I611" s="5">
        <v>31710</v>
      </c>
      <c r="J611" s="1">
        <v>35879</v>
      </c>
      <c r="K611" s="60">
        <f t="shared" ca="1" si="54"/>
        <v>27</v>
      </c>
      <c r="L611" s="14">
        <v>8</v>
      </c>
      <c r="M611" s="14" t="s">
        <v>634</v>
      </c>
      <c r="N611" s="14">
        <f t="shared" si="55"/>
        <v>16</v>
      </c>
      <c r="O611" s="14">
        <f t="shared" si="56"/>
        <v>21</v>
      </c>
      <c r="P611" s="1">
        <f t="shared" si="57"/>
        <v>43544</v>
      </c>
      <c r="Q611" s="2"/>
      <c r="R611" s="3"/>
      <c r="S611" s="3"/>
      <c r="T611" s="62">
        <f t="shared" ca="1" si="59"/>
        <v>-6.25E-2</v>
      </c>
      <c r="U611" s="61">
        <f t="shared" ca="1" si="58"/>
        <v>1</v>
      </c>
      <c r="V611" s="11" t="s">
        <v>565</v>
      </c>
      <c r="W611" s="11" t="s">
        <v>17</v>
      </c>
      <c r="X611" s="3"/>
    </row>
    <row r="612" spans="1:24" ht="30" hidden="1" customHeight="1">
      <c r="A612" s="3" t="s">
        <v>15</v>
      </c>
      <c r="B612" s="3">
        <v>2</v>
      </c>
      <c r="C612" s="11" t="s">
        <v>47</v>
      </c>
      <c r="D612" s="11" t="s">
        <v>421</v>
      </c>
      <c r="E612" s="4">
        <v>81</v>
      </c>
      <c r="F612" s="11" t="s">
        <v>422</v>
      </c>
      <c r="G612" s="17" t="s">
        <v>518</v>
      </c>
      <c r="H612" s="3" t="s">
        <v>506</v>
      </c>
      <c r="I612" s="5">
        <v>31710</v>
      </c>
      <c r="J612" s="1">
        <v>35879</v>
      </c>
      <c r="K612" s="60">
        <f t="shared" ca="1" si="54"/>
        <v>27</v>
      </c>
      <c r="L612" s="14">
        <v>8</v>
      </c>
      <c r="M612" s="14" t="s">
        <v>634</v>
      </c>
      <c r="N612" s="14">
        <f t="shared" si="55"/>
        <v>16</v>
      </c>
      <c r="O612" s="14">
        <f t="shared" si="56"/>
        <v>21</v>
      </c>
      <c r="P612" s="1">
        <f t="shared" si="57"/>
        <v>43544</v>
      </c>
      <c r="Q612" s="2"/>
      <c r="R612" s="3"/>
      <c r="S612" s="3"/>
      <c r="T612" s="62">
        <f t="shared" ca="1" si="59"/>
        <v>-6.25E-2</v>
      </c>
      <c r="U612" s="61">
        <f t="shared" ca="1" si="58"/>
        <v>1</v>
      </c>
      <c r="V612" s="11" t="s">
        <v>565</v>
      </c>
      <c r="W612" s="11" t="s">
        <v>17</v>
      </c>
      <c r="X612" s="3"/>
    </row>
    <row r="613" spans="1:24" ht="30" hidden="1" customHeight="1">
      <c r="A613" s="3" t="s">
        <v>15</v>
      </c>
      <c r="B613" s="3">
        <v>2</v>
      </c>
      <c r="C613" s="11" t="s">
        <v>47</v>
      </c>
      <c r="D613" s="11" t="s">
        <v>421</v>
      </c>
      <c r="E613" s="4">
        <v>82</v>
      </c>
      <c r="F613" s="11" t="s">
        <v>422</v>
      </c>
      <c r="G613" s="17" t="s">
        <v>518</v>
      </c>
      <c r="H613" s="3" t="s">
        <v>506</v>
      </c>
      <c r="I613" s="5">
        <v>31710</v>
      </c>
      <c r="J613" s="1">
        <v>35879</v>
      </c>
      <c r="K613" s="60">
        <f t="shared" ca="1" si="54"/>
        <v>27</v>
      </c>
      <c r="L613" s="14">
        <v>8</v>
      </c>
      <c r="M613" s="14" t="s">
        <v>634</v>
      </c>
      <c r="N613" s="14">
        <f t="shared" si="55"/>
        <v>16</v>
      </c>
      <c r="O613" s="14">
        <f t="shared" si="56"/>
        <v>21</v>
      </c>
      <c r="P613" s="1">
        <f t="shared" si="57"/>
        <v>43544</v>
      </c>
      <c r="Q613" s="2"/>
      <c r="R613" s="3"/>
      <c r="S613" s="3"/>
      <c r="T613" s="62">
        <f t="shared" ca="1" si="59"/>
        <v>-6.25E-2</v>
      </c>
      <c r="U613" s="61">
        <f t="shared" ca="1" si="58"/>
        <v>1</v>
      </c>
      <c r="V613" s="11" t="s">
        <v>565</v>
      </c>
      <c r="W613" s="11" t="s">
        <v>17</v>
      </c>
      <c r="X613" s="3"/>
    </row>
    <row r="614" spans="1:24" ht="30" hidden="1" customHeight="1">
      <c r="A614" s="3" t="s">
        <v>15</v>
      </c>
      <c r="B614" s="3">
        <v>2</v>
      </c>
      <c r="C614" s="11" t="s">
        <v>47</v>
      </c>
      <c r="D614" s="11" t="s">
        <v>421</v>
      </c>
      <c r="E614" s="4">
        <v>83</v>
      </c>
      <c r="F614" s="11" t="s">
        <v>422</v>
      </c>
      <c r="G614" s="17" t="s">
        <v>518</v>
      </c>
      <c r="H614" s="3" t="s">
        <v>506</v>
      </c>
      <c r="I614" s="5">
        <v>31710</v>
      </c>
      <c r="J614" s="1">
        <v>35879</v>
      </c>
      <c r="K614" s="60">
        <f t="shared" ca="1" si="54"/>
        <v>27</v>
      </c>
      <c r="L614" s="14">
        <v>8</v>
      </c>
      <c r="M614" s="14" t="s">
        <v>634</v>
      </c>
      <c r="N614" s="14">
        <f t="shared" si="55"/>
        <v>16</v>
      </c>
      <c r="O614" s="14">
        <f t="shared" si="56"/>
        <v>21</v>
      </c>
      <c r="P614" s="1">
        <f t="shared" si="57"/>
        <v>43544</v>
      </c>
      <c r="Q614" s="2"/>
      <c r="R614" s="3"/>
      <c r="S614" s="3"/>
      <c r="T614" s="62">
        <f t="shared" ca="1" si="59"/>
        <v>-6.25E-2</v>
      </c>
      <c r="U614" s="61">
        <f t="shared" ca="1" si="58"/>
        <v>1</v>
      </c>
      <c r="V614" s="11" t="s">
        <v>565</v>
      </c>
      <c r="W614" s="11" t="s">
        <v>17</v>
      </c>
      <c r="X614" s="3"/>
    </row>
    <row r="615" spans="1:24" ht="30" hidden="1" customHeight="1">
      <c r="A615" s="3" t="s">
        <v>15</v>
      </c>
      <c r="B615" s="3">
        <v>2</v>
      </c>
      <c r="C615" s="11" t="s">
        <v>47</v>
      </c>
      <c r="D615" s="11" t="s">
        <v>421</v>
      </c>
      <c r="E615" s="4">
        <v>84</v>
      </c>
      <c r="F615" s="11" t="s">
        <v>422</v>
      </c>
      <c r="G615" s="17" t="s">
        <v>518</v>
      </c>
      <c r="H615" s="3" t="s">
        <v>506</v>
      </c>
      <c r="I615" s="5">
        <v>31710</v>
      </c>
      <c r="J615" s="1">
        <v>35879</v>
      </c>
      <c r="K615" s="60">
        <f t="shared" ca="1" si="54"/>
        <v>27</v>
      </c>
      <c r="L615" s="14">
        <v>8</v>
      </c>
      <c r="M615" s="14" t="s">
        <v>634</v>
      </c>
      <c r="N615" s="14">
        <f t="shared" si="55"/>
        <v>16</v>
      </c>
      <c r="O615" s="14">
        <f t="shared" si="56"/>
        <v>21</v>
      </c>
      <c r="P615" s="1">
        <f t="shared" si="57"/>
        <v>43544</v>
      </c>
      <c r="Q615" s="2"/>
      <c r="R615" s="3"/>
      <c r="S615" s="3"/>
      <c r="T615" s="62">
        <f t="shared" ca="1" si="59"/>
        <v>-6.25E-2</v>
      </c>
      <c r="U615" s="61">
        <f t="shared" ca="1" si="58"/>
        <v>1</v>
      </c>
      <c r="V615" s="11" t="s">
        <v>565</v>
      </c>
      <c r="W615" s="11" t="s">
        <v>17</v>
      </c>
      <c r="X615" s="3"/>
    </row>
    <row r="616" spans="1:24" ht="30" hidden="1" customHeight="1">
      <c r="A616" s="3" t="s">
        <v>15</v>
      </c>
      <c r="B616" s="3">
        <v>2</v>
      </c>
      <c r="C616" s="11" t="s">
        <v>47</v>
      </c>
      <c r="D616" s="11" t="s">
        <v>421</v>
      </c>
      <c r="E616" s="4">
        <v>85</v>
      </c>
      <c r="F616" s="11" t="s">
        <v>422</v>
      </c>
      <c r="G616" s="17" t="s">
        <v>518</v>
      </c>
      <c r="H616" s="3" t="s">
        <v>506</v>
      </c>
      <c r="I616" s="5">
        <v>31710</v>
      </c>
      <c r="J616" s="1">
        <v>35879</v>
      </c>
      <c r="K616" s="60">
        <f t="shared" ca="1" si="54"/>
        <v>27</v>
      </c>
      <c r="L616" s="14">
        <v>8</v>
      </c>
      <c r="M616" s="14" t="s">
        <v>634</v>
      </c>
      <c r="N616" s="14">
        <f t="shared" si="55"/>
        <v>16</v>
      </c>
      <c r="O616" s="14">
        <f t="shared" si="56"/>
        <v>21</v>
      </c>
      <c r="P616" s="1">
        <f t="shared" si="57"/>
        <v>43544</v>
      </c>
      <c r="Q616" s="2"/>
      <c r="R616" s="3"/>
      <c r="S616" s="3"/>
      <c r="T616" s="62">
        <f t="shared" ca="1" si="59"/>
        <v>-6.25E-2</v>
      </c>
      <c r="U616" s="61">
        <f t="shared" ca="1" si="58"/>
        <v>1</v>
      </c>
      <c r="V616" s="11" t="s">
        <v>565</v>
      </c>
      <c r="W616" s="11" t="s">
        <v>17</v>
      </c>
      <c r="X616" s="3"/>
    </row>
    <row r="617" spans="1:24" ht="30" hidden="1" customHeight="1">
      <c r="A617" s="3" t="s">
        <v>15</v>
      </c>
      <c r="B617" s="3">
        <v>2</v>
      </c>
      <c r="C617" s="11" t="s">
        <v>47</v>
      </c>
      <c r="D617" s="11" t="s">
        <v>423</v>
      </c>
      <c r="E617" s="4">
        <v>87</v>
      </c>
      <c r="F617" s="11" t="s">
        <v>424</v>
      </c>
      <c r="G617" s="17" t="s">
        <v>518</v>
      </c>
      <c r="H617" s="3" t="s">
        <v>506</v>
      </c>
      <c r="I617" s="5">
        <v>52500</v>
      </c>
      <c r="J617" s="1">
        <v>35879</v>
      </c>
      <c r="K617" s="60">
        <f t="shared" ca="1" si="54"/>
        <v>27</v>
      </c>
      <c r="L617" s="14">
        <v>8</v>
      </c>
      <c r="M617" s="14" t="s">
        <v>634</v>
      </c>
      <c r="N617" s="14">
        <f t="shared" si="55"/>
        <v>16</v>
      </c>
      <c r="O617" s="14">
        <f t="shared" si="56"/>
        <v>21</v>
      </c>
      <c r="P617" s="1">
        <f t="shared" si="57"/>
        <v>43544</v>
      </c>
      <c r="Q617" s="2"/>
      <c r="R617" s="3"/>
      <c r="S617" s="3"/>
      <c r="T617" s="62">
        <f t="shared" ca="1" si="59"/>
        <v>-6.25E-2</v>
      </c>
      <c r="U617" s="61">
        <f t="shared" ca="1" si="58"/>
        <v>1</v>
      </c>
      <c r="V617" s="11" t="s">
        <v>565</v>
      </c>
      <c r="W617" s="11" t="s">
        <v>17</v>
      </c>
      <c r="X617" s="3"/>
    </row>
    <row r="618" spans="1:24" ht="30" hidden="1" customHeight="1">
      <c r="A618" s="3" t="s">
        <v>15</v>
      </c>
      <c r="B618" s="3">
        <v>2</v>
      </c>
      <c r="C618" s="11" t="s">
        <v>47</v>
      </c>
      <c r="D618" s="11" t="s">
        <v>425</v>
      </c>
      <c r="E618" s="4">
        <v>86</v>
      </c>
      <c r="F618" s="11" t="s">
        <v>426</v>
      </c>
      <c r="G618" s="17" t="s">
        <v>518</v>
      </c>
      <c r="H618" s="3" t="s">
        <v>506</v>
      </c>
      <c r="I618" s="5">
        <v>80850</v>
      </c>
      <c r="J618" s="1">
        <v>35879</v>
      </c>
      <c r="K618" s="60">
        <f t="shared" ca="1" si="54"/>
        <v>27</v>
      </c>
      <c r="L618" s="14">
        <v>8</v>
      </c>
      <c r="M618" s="14" t="s">
        <v>634</v>
      </c>
      <c r="N618" s="14">
        <f t="shared" si="55"/>
        <v>16</v>
      </c>
      <c r="O618" s="14">
        <f t="shared" si="56"/>
        <v>21</v>
      </c>
      <c r="P618" s="1">
        <f t="shared" si="57"/>
        <v>43544</v>
      </c>
      <c r="Q618" s="2"/>
      <c r="R618" s="3"/>
      <c r="S618" s="3"/>
      <c r="T618" s="62">
        <f t="shared" ca="1" si="59"/>
        <v>-6.25E-2</v>
      </c>
      <c r="U618" s="61">
        <f t="shared" ca="1" si="58"/>
        <v>1</v>
      </c>
      <c r="V618" s="11" t="s">
        <v>565</v>
      </c>
      <c r="W618" s="11" t="s">
        <v>17</v>
      </c>
      <c r="X618" s="3"/>
    </row>
    <row r="619" spans="1:24" ht="30" hidden="1" customHeight="1">
      <c r="A619" s="3" t="s">
        <v>15</v>
      </c>
      <c r="B619" s="3">
        <v>2</v>
      </c>
      <c r="C619" s="11" t="s">
        <v>47</v>
      </c>
      <c r="D619" s="11" t="s">
        <v>425</v>
      </c>
      <c r="E619" s="4">
        <v>88</v>
      </c>
      <c r="F619" s="11" t="s">
        <v>424</v>
      </c>
      <c r="G619" s="17" t="s">
        <v>518</v>
      </c>
      <c r="H619" s="3" t="s">
        <v>506</v>
      </c>
      <c r="I619" s="5">
        <v>52500</v>
      </c>
      <c r="J619" s="1">
        <v>35879</v>
      </c>
      <c r="K619" s="60">
        <f t="shared" ca="1" si="54"/>
        <v>27</v>
      </c>
      <c r="L619" s="14">
        <v>8</v>
      </c>
      <c r="M619" s="14" t="s">
        <v>634</v>
      </c>
      <c r="N619" s="14">
        <f t="shared" si="55"/>
        <v>16</v>
      </c>
      <c r="O619" s="14">
        <f t="shared" si="56"/>
        <v>21</v>
      </c>
      <c r="P619" s="1">
        <f t="shared" si="57"/>
        <v>43544</v>
      </c>
      <c r="Q619" s="2"/>
      <c r="R619" s="3"/>
      <c r="S619" s="3"/>
      <c r="T619" s="62">
        <f t="shared" ca="1" si="59"/>
        <v>-6.25E-2</v>
      </c>
      <c r="U619" s="61">
        <f t="shared" ca="1" si="58"/>
        <v>1</v>
      </c>
      <c r="V619" s="11" t="s">
        <v>565</v>
      </c>
      <c r="W619" s="11" t="s">
        <v>17</v>
      </c>
      <c r="X619" s="3"/>
    </row>
    <row r="620" spans="1:24" ht="30" hidden="1" customHeight="1">
      <c r="A620" s="3" t="s">
        <v>15</v>
      </c>
      <c r="B620" s="3">
        <v>2</v>
      </c>
      <c r="C620" s="11" t="s">
        <v>47</v>
      </c>
      <c r="D620" s="11" t="s">
        <v>427</v>
      </c>
      <c r="E620" s="4">
        <v>95</v>
      </c>
      <c r="F620" s="11" t="s">
        <v>428</v>
      </c>
      <c r="G620" s="17" t="s">
        <v>518</v>
      </c>
      <c r="H620" s="3" t="s">
        <v>506</v>
      </c>
      <c r="I620" s="5">
        <v>3255</v>
      </c>
      <c r="J620" s="1">
        <v>35879</v>
      </c>
      <c r="K620" s="60">
        <f t="shared" ca="1" si="54"/>
        <v>27</v>
      </c>
      <c r="L620" s="14">
        <v>15</v>
      </c>
      <c r="M620" s="14" t="s">
        <v>634</v>
      </c>
      <c r="N620" s="14">
        <f t="shared" si="55"/>
        <v>30</v>
      </c>
      <c r="O620" s="14">
        <f t="shared" si="56"/>
        <v>40</v>
      </c>
      <c r="P620" s="1">
        <f t="shared" si="57"/>
        <v>50479</v>
      </c>
      <c r="Q620" s="2"/>
      <c r="R620" s="3"/>
      <c r="S620" s="3"/>
      <c r="T620" s="62">
        <f t="shared" ca="1" si="59"/>
        <v>2.2999999999999998</v>
      </c>
      <c r="U620" s="61">
        <f t="shared" ca="1" si="58"/>
        <v>3</v>
      </c>
      <c r="V620" s="11" t="s">
        <v>565</v>
      </c>
      <c r="W620" s="11" t="s">
        <v>17</v>
      </c>
      <c r="X620" s="3"/>
    </row>
    <row r="621" spans="1:24" ht="30" hidden="1" customHeight="1">
      <c r="A621" s="3" t="s">
        <v>15</v>
      </c>
      <c r="B621" s="3">
        <v>2</v>
      </c>
      <c r="C621" s="11" t="s">
        <v>47</v>
      </c>
      <c r="D621" s="11" t="s">
        <v>427</v>
      </c>
      <c r="E621" s="4">
        <v>98</v>
      </c>
      <c r="F621" s="11" t="s">
        <v>428</v>
      </c>
      <c r="G621" s="17" t="s">
        <v>518</v>
      </c>
      <c r="H621" s="3" t="s">
        <v>506</v>
      </c>
      <c r="I621" s="5">
        <v>3255</v>
      </c>
      <c r="J621" s="1">
        <v>35879</v>
      </c>
      <c r="K621" s="60">
        <f t="shared" ca="1" si="54"/>
        <v>27</v>
      </c>
      <c r="L621" s="14">
        <v>15</v>
      </c>
      <c r="M621" s="14" t="s">
        <v>634</v>
      </c>
      <c r="N621" s="14">
        <f t="shared" si="55"/>
        <v>30</v>
      </c>
      <c r="O621" s="14">
        <f t="shared" si="56"/>
        <v>40</v>
      </c>
      <c r="P621" s="1">
        <f t="shared" si="57"/>
        <v>50479</v>
      </c>
      <c r="Q621" s="2"/>
      <c r="R621" s="3"/>
      <c r="S621" s="3"/>
      <c r="T621" s="62">
        <f t="shared" ca="1" si="59"/>
        <v>2.2999999999999998</v>
      </c>
      <c r="U621" s="61">
        <f t="shared" ca="1" si="58"/>
        <v>3</v>
      </c>
      <c r="V621" s="11" t="s">
        <v>565</v>
      </c>
      <c r="W621" s="11" t="s">
        <v>17</v>
      </c>
      <c r="X621" s="3"/>
    </row>
    <row r="622" spans="1:24" ht="30" hidden="1" customHeight="1">
      <c r="A622" s="3" t="s">
        <v>15</v>
      </c>
      <c r="B622" s="3">
        <v>2</v>
      </c>
      <c r="C622" s="11" t="s">
        <v>47</v>
      </c>
      <c r="D622" s="11" t="s">
        <v>427</v>
      </c>
      <c r="E622" s="4">
        <v>99</v>
      </c>
      <c r="F622" s="11" t="s">
        <v>428</v>
      </c>
      <c r="G622" s="17" t="s">
        <v>518</v>
      </c>
      <c r="H622" s="3" t="s">
        <v>506</v>
      </c>
      <c r="I622" s="5">
        <v>3255</v>
      </c>
      <c r="J622" s="1">
        <v>35879</v>
      </c>
      <c r="K622" s="60">
        <f t="shared" ca="1" si="54"/>
        <v>27</v>
      </c>
      <c r="L622" s="14">
        <v>15</v>
      </c>
      <c r="M622" s="14" t="s">
        <v>634</v>
      </c>
      <c r="N622" s="14">
        <f t="shared" si="55"/>
        <v>30</v>
      </c>
      <c r="O622" s="14">
        <f t="shared" si="56"/>
        <v>40</v>
      </c>
      <c r="P622" s="1">
        <f t="shared" si="57"/>
        <v>50479</v>
      </c>
      <c r="Q622" s="2"/>
      <c r="R622" s="3"/>
      <c r="S622" s="3"/>
      <c r="T622" s="62">
        <f t="shared" ca="1" si="59"/>
        <v>2.2999999999999998</v>
      </c>
      <c r="U622" s="61">
        <f t="shared" ca="1" si="58"/>
        <v>3</v>
      </c>
      <c r="V622" s="11" t="s">
        <v>565</v>
      </c>
      <c r="W622" s="16" t="s">
        <v>17</v>
      </c>
      <c r="X622" s="3"/>
    </row>
    <row r="623" spans="1:24" ht="30" hidden="1" customHeight="1">
      <c r="A623" s="3" t="s">
        <v>15</v>
      </c>
      <c r="B623" s="3">
        <v>2</v>
      </c>
      <c r="C623" s="11" t="s">
        <v>47</v>
      </c>
      <c r="D623" s="11" t="s">
        <v>427</v>
      </c>
      <c r="E623" s="4">
        <v>101</v>
      </c>
      <c r="F623" s="11" t="s">
        <v>428</v>
      </c>
      <c r="G623" s="17" t="s">
        <v>518</v>
      </c>
      <c r="H623" s="3" t="s">
        <v>506</v>
      </c>
      <c r="I623" s="5">
        <v>3255</v>
      </c>
      <c r="J623" s="1">
        <v>35879</v>
      </c>
      <c r="K623" s="60">
        <f t="shared" ca="1" si="54"/>
        <v>27</v>
      </c>
      <c r="L623" s="14">
        <v>15</v>
      </c>
      <c r="M623" s="14" t="s">
        <v>634</v>
      </c>
      <c r="N623" s="14">
        <f t="shared" si="55"/>
        <v>30</v>
      </c>
      <c r="O623" s="14">
        <f t="shared" si="56"/>
        <v>40</v>
      </c>
      <c r="P623" s="1">
        <f t="shared" si="57"/>
        <v>50479</v>
      </c>
      <c r="Q623" s="2"/>
      <c r="R623" s="3"/>
      <c r="S623" s="3"/>
      <c r="T623" s="62">
        <f t="shared" ca="1" si="59"/>
        <v>2.2999999999999998</v>
      </c>
      <c r="U623" s="61">
        <f t="shared" ca="1" si="58"/>
        <v>3</v>
      </c>
      <c r="V623" s="11" t="s">
        <v>565</v>
      </c>
      <c r="W623" s="11" t="s">
        <v>17</v>
      </c>
      <c r="X623" s="3"/>
    </row>
    <row r="624" spans="1:24" ht="30" hidden="1" customHeight="1">
      <c r="A624" s="3" t="s">
        <v>15</v>
      </c>
      <c r="B624" s="3">
        <v>2</v>
      </c>
      <c r="C624" s="11" t="s">
        <v>47</v>
      </c>
      <c r="D624" s="11" t="s">
        <v>427</v>
      </c>
      <c r="E624" s="4">
        <v>102</v>
      </c>
      <c r="F624" s="11" t="s">
        <v>428</v>
      </c>
      <c r="G624" s="17" t="s">
        <v>518</v>
      </c>
      <c r="H624" s="3" t="s">
        <v>506</v>
      </c>
      <c r="I624" s="5">
        <v>3255</v>
      </c>
      <c r="J624" s="1">
        <v>35879</v>
      </c>
      <c r="K624" s="60">
        <f t="shared" ca="1" si="54"/>
        <v>27</v>
      </c>
      <c r="L624" s="14">
        <v>15</v>
      </c>
      <c r="M624" s="14" t="s">
        <v>634</v>
      </c>
      <c r="N624" s="14">
        <f t="shared" si="55"/>
        <v>30</v>
      </c>
      <c r="O624" s="14">
        <f t="shared" si="56"/>
        <v>40</v>
      </c>
      <c r="P624" s="1">
        <f t="shared" si="57"/>
        <v>50479</v>
      </c>
      <c r="Q624" s="2"/>
      <c r="R624" s="3"/>
      <c r="S624" s="3"/>
      <c r="T624" s="62">
        <f t="shared" ca="1" si="59"/>
        <v>2.2999999999999998</v>
      </c>
      <c r="U624" s="61">
        <f t="shared" ca="1" si="58"/>
        <v>3</v>
      </c>
      <c r="V624" s="11" t="s">
        <v>565</v>
      </c>
      <c r="W624" s="16" t="s">
        <v>17</v>
      </c>
      <c r="X624" s="3"/>
    </row>
    <row r="625" spans="1:24" ht="30" hidden="1" customHeight="1">
      <c r="A625" s="3" t="s">
        <v>15</v>
      </c>
      <c r="B625" s="3">
        <v>2</v>
      </c>
      <c r="C625" s="11" t="s">
        <v>47</v>
      </c>
      <c r="D625" s="11" t="s">
        <v>429</v>
      </c>
      <c r="E625" s="4">
        <v>113</v>
      </c>
      <c r="F625" s="11" t="s">
        <v>430</v>
      </c>
      <c r="G625" s="17" t="s">
        <v>518</v>
      </c>
      <c r="H625" s="3" t="s">
        <v>506</v>
      </c>
      <c r="I625" s="5">
        <v>10500</v>
      </c>
      <c r="J625" s="1">
        <v>35879</v>
      </c>
      <c r="K625" s="60">
        <f t="shared" ca="1" si="54"/>
        <v>27</v>
      </c>
      <c r="L625" s="14">
        <v>8</v>
      </c>
      <c r="M625" s="14" t="s">
        <v>634</v>
      </c>
      <c r="N625" s="14">
        <f t="shared" si="55"/>
        <v>16</v>
      </c>
      <c r="O625" s="14">
        <f t="shared" si="56"/>
        <v>21</v>
      </c>
      <c r="P625" s="1">
        <f t="shared" si="57"/>
        <v>43544</v>
      </c>
      <c r="Q625" s="2"/>
      <c r="R625" s="3"/>
      <c r="S625" s="3"/>
      <c r="T625" s="62">
        <f t="shared" ca="1" si="59"/>
        <v>-6.25E-2</v>
      </c>
      <c r="U625" s="61">
        <f t="shared" ca="1" si="58"/>
        <v>1</v>
      </c>
      <c r="V625" s="11" t="s">
        <v>565</v>
      </c>
      <c r="W625" s="11" t="s">
        <v>234</v>
      </c>
      <c r="X625" s="3"/>
    </row>
    <row r="626" spans="1:24" ht="30" hidden="1" customHeight="1">
      <c r="A626" s="3" t="s">
        <v>15</v>
      </c>
      <c r="B626" s="3">
        <v>2</v>
      </c>
      <c r="C626" s="11" t="s">
        <v>47</v>
      </c>
      <c r="D626" s="11" t="s">
        <v>429</v>
      </c>
      <c r="E626" s="4">
        <v>114</v>
      </c>
      <c r="F626" s="11" t="s">
        <v>430</v>
      </c>
      <c r="G626" s="17" t="s">
        <v>518</v>
      </c>
      <c r="H626" s="3" t="s">
        <v>506</v>
      </c>
      <c r="I626" s="5">
        <v>10500</v>
      </c>
      <c r="J626" s="1">
        <v>35879</v>
      </c>
      <c r="K626" s="60">
        <f t="shared" ca="1" si="54"/>
        <v>27</v>
      </c>
      <c r="L626" s="14">
        <v>8</v>
      </c>
      <c r="M626" s="14" t="s">
        <v>634</v>
      </c>
      <c r="N626" s="14">
        <f t="shared" si="55"/>
        <v>16</v>
      </c>
      <c r="O626" s="14">
        <f t="shared" si="56"/>
        <v>21</v>
      </c>
      <c r="P626" s="1">
        <f t="shared" si="57"/>
        <v>43544</v>
      </c>
      <c r="Q626" s="2"/>
      <c r="R626" s="3"/>
      <c r="S626" s="3"/>
      <c r="T626" s="62">
        <f t="shared" ca="1" si="59"/>
        <v>-6.25E-2</v>
      </c>
      <c r="U626" s="61">
        <f t="shared" ca="1" si="58"/>
        <v>1</v>
      </c>
      <c r="V626" s="11" t="s">
        <v>565</v>
      </c>
      <c r="W626" s="11" t="s">
        <v>234</v>
      </c>
      <c r="X626" s="3"/>
    </row>
    <row r="627" spans="1:24" ht="30" hidden="1" customHeight="1">
      <c r="A627" s="3" t="s">
        <v>15</v>
      </c>
      <c r="B627" s="3">
        <v>2</v>
      </c>
      <c r="C627" s="11" t="s">
        <v>47</v>
      </c>
      <c r="D627" s="11" t="s">
        <v>429</v>
      </c>
      <c r="E627" s="4">
        <v>115</v>
      </c>
      <c r="F627" s="11" t="s">
        <v>430</v>
      </c>
      <c r="G627" s="17" t="s">
        <v>518</v>
      </c>
      <c r="H627" s="3" t="s">
        <v>506</v>
      </c>
      <c r="I627" s="5">
        <v>10500</v>
      </c>
      <c r="J627" s="1">
        <v>35879</v>
      </c>
      <c r="K627" s="60">
        <f t="shared" ca="1" si="54"/>
        <v>27</v>
      </c>
      <c r="L627" s="14">
        <v>8</v>
      </c>
      <c r="M627" s="14" t="s">
        <v>634</v>
      </c>
      <c r="N627" s="14">
        <f t="shared" si="55"/>
        <v>16</v>
      </c>
      <c r="O627" s="14">
        <f t="shared" si="56"/>
        <v>21</v>
      </c>
      <c r="P627" s="1">
        <f t="shared" si="57"/>
        <v>43544</v>
      </c>
      <c r="Q627" s="2"/>
      <c r="R627" s="3"/>
      <c r="S627" s="3"/>
      <c r="T627" s="62">
        <f t="shared" ca="1" si="59"/>
        <v>-6.25E-2</v>
      </c>
      <c r="U627" s="61">
        <f t="shared" ca="1" si="58"/>
        <v>1</v>
      </c>
      <c r="V627" s="11" t="s">
        <v>565</v>
      </c>
      <c r="W627" s="11" t="s">
        <v>234</v>
      </c>
      <c r="X627" s="3"/>
    </row>
    <row r="628" spans="1:24" ht="30" hidden="1" customHeight="1">
      <c r="A628" s="3" t="s">
        <v>15</v>
      </c>
      <c r="B628" s="3">
        <v>2</v>
      </c>
      <c r="C628" s="11" t="s">
        <v>47</v>
      </c>
      <c r="D628" s="11" t="s">
        <v>429</v>
      </c>
      <c r="E628" s="4">
        <v>116</v>
      </c>
      <c r="F628" s="11" t="s">
        <v>430</v>
      </c>
      <c r="G628" s="17" t="s">
        <v>518</v>
      </c>
      <c r="H628" s="3" t="s">
        <v>506</v>
      </c>
      <c r="I628" s="5">
        <v>10500</v>
      </c>
      <c r="J628" s="1">
        <v>35879</v>
      </c>
      <c r="K628" s="60">
        <f t="shared" ca="1" si="54"/>
        <v>27</v>
      </c>
      <c r="L628" s="14">
        <v>8</v>
      </c>
      <c r="M628" s="14" t="s">
        <v>634</v>
      </c>
      <c r="N628" s="14">
        <f t="shared" si="55"/>
        <v>16</v>
      </c>
      <c r="O628" s="14">
        <f t="shared" si="56"/>
        <v>21</v>
      </c>
      <c r="P628" s="1">
        <f t="shared" si="57"/>
        <v>43544</v>
      </c>
      <c r="Q628" s="2"/>
      <c r="R628" s="3"/>
      <c r="S628" s="3"/>
      <c r="T628" s="62">
        <f t="shared" ca="1" si="59"/>
        <v>-6.25E-2</v>
      </c>
      <c r="U628" s="61">
        <f t="shared" ca="1" si="58"/>
        <v>1</v>
      </c>
      <c r="V628" s="11" t="s">
        <v>565</v>
      </c>
      <c r="W628" s="11" t="s">
        <v>234</v>
      </c>
      <c r="X628" s="3"/>
    </row>
    <row r="629" spans="1:24" ht="30" hidden="1" customHeight="1">
      <c r="A629" s="3" t="s">
        <v>15</v>
      </c>
      <c r="B629" s="3">
        <v>2</v>
      </c>
      <c r="C629" s="11" t="s">
        <v>47</v>
      </c>
      <c r="D629" s="11" t="s">
        <v>429</v>
      </c>
      <c r="E629" s="4">
        <v>117</v>
      </c>
      <c r="F629" s="11" t="s">
        <v>430</v>
      </c>
      <c r="G629" s="17" t="s">
        <v>518</v>
      </c>
      <c r="H629" s="3" t="s">
        <v>506</v>
      </c>
      <c r="I629" s="5">
        <v>10500</v>
      </c>
      <c r="J629" s="1">
        <v>35879</v>
      </c>
      <c r="K629" s="60">
        <f t="shared" ca="1" si="54"/>
        <v>27</v>
      </c>
      <c r="L629" s="14">
        <v>8</v>
      </c>
      <c r="M629" s="14" t="s">
        <v>634</v>
      </c>
      <c r="N629" s="14">
        <f t="shared" si="55"/>
        <v>16</v>
      </c>
      <c r="O629" s="14">
        <f t="shared" si="56"/>
        <v>21</v>
      </c>
      <c r="P629" s="1">
        <f t="shared" si="57"/>
        <v>43544</v>
      </c>
      <c r="Q629" s="2"/>
      <c r="R629" s="3"/>
      <c r="S629" s="3"/>
      <c r="T629" s="62">
        <f t="shared" ca="1" si="59"/>
        <v>-6.25E-2</v>
      </c>
      <c r="U629" s="61">
        <f t="shared" ca="1" si="58"/>
        <v>1</v>
      </c>
      <c r="V629" s="11" t="s">
        <v>565</v>
      </c>
      <c r="W629" s="11" t="s">
        <v>234</v>
      </c>
      <c r="X629" s="3"/>
    </row>
    <row r="630" spans="1:24" ht="30" hidden="1" customHeight="1">
      <c r="A630" s="3" t="s">
        <v>15</v>
      </c>
      <c r="B630" s="3">
        <v>2</v>
      </c>
      <c r="C630" s="11" t="s">
        <v>47</v>
      </c>
      <c r="D630" s="11" t="s">
        <v>429</v>
      </c>
      <c r="E630" s="4">
        <v>118</v>
      </c>
      <c r="F630" s="11" t="s">
        <v>430</v>
      </c>
      <c r="G630" s="17" t="s">
        <v>518</v>
      </c>
      <c r="H630" s="3" t="s">
        <v>506</v>
      </c>
      <c r="I630" s="5">
        <v>10500</v>
      </c>
      <c r="J630" s="1">
        <v>35879</v>
      </c>
      <c r="K630" s="60">
        <f t="shared" ca="1" si="54"/>
        <v>27</v>
      </c>
      <c r="L630" s="14">
        <v>8</v>
      </c>
      <c r="M630" s="14" t="s">
        <v>634</v>
      </c>
      <c r="N630" s="14">
        <f t="shared" si="55"/>
        <v>16</v>
      </c>
      <c r="O630" s="14">
        <f t="shared" si="56"/>
        <v>21</v>
      </c>
      <c r="P630" s="1">
        <f t="shared" si="57"/>
        <v>43544</v>
      </c>
      <c r="Q630" s="2"/>
      <c r="R630" s="3"/>
      <c r="S630" s="3"/>
      <c r="T630" s="62">
        <f t="shared" ca="1" si="59"/>
        <v>-6.25E-2</v>
      </c>
      <c r="U630" s="61">
        <f t="shared" ca="1" si="58"/>
        <v>1</v>
      </c>
      <c r="V630" s="11" t="s">
        <v>565</v>
      </c>
      <c r="W630" s="11" t="s">
        <v>234</v>
      </c>
      <c r="X630" s="3"/>
    </row>
    <row r="631" spans="1:24" ht="30" hidden="1" customHeight="1">
      <c r="A631" s="3" t="s">
        <v>15</v>
      </c>
      <c r="B631" s="3">
        <v>2</v>
      </c>
      <c r="C631" s="11" t="s">
        <v>47</v>
      </c>
      <c r="D631" s="11" t="s">
        <v>429</v>
      </c>
      <c r="E631" s="4">
        <v>119</v>
      </c>
      <c r="F631" s="11" t="s">
        <v>430</v>
      </c>
      <c r="G631" s="17" t="s">
        <v>518</v>
      </c>
      <c r="H631" s="3" t="s">
        <v>506</v>
      </c>
      <c r="I631" s="5">
        <v>10500</v>
      </c>
      <c r="J631" s="1">
        <v>35879</v>
      </c>
      <c r="K631" s="60">
        <f t="shared" ca="1" si="54"/>
        <v>27</v>
      </c>
      <c r="L631" s="14">
        <v>8</v>
      </c>
      <c r="M631" s="14" t="s">
        <v>634</v>
      </c>
      <c r="N631" s="14">
        <f t="shared" si="55"/>
        <v>16</v>
      </c>
      <c r="O631" s="14">
        <f t="shared" si="56"/>
        <v>21</v>
      </c>
      <c r="P631" s="1">
        <f t="shared" si="57"/>
        <v>43544</v>
      </c>
      <c r="Q631" s="2"/>
      <c r="R631" s="3"/>
      <c r="S631" s="3"/>
      <c r="T631" s="62">
        <f t="shared" ca="1" si="59"/>
        <v>-6.25E-2</v>
      </c>
      <c r="U631" s="61">
        <f t="shared" ca="1" si="58"/>
        <v>1</v>
      </c>
      <c r="V631" s="11" t="s">
        <v>565</v>
      </c>
      <c r="W631" s="11" t="s">
        <v>234</v>
      </c>
      <c r="X631" s="3"/>
    </row>
    <row r="632" spans="1:24" ht="30" hidden="1" customHeight="1">
      <c r="A632" s="3" t="s">
        <v>15</v>
      </c>
      <c r="B632" s="3">
        <v>2</v>
      </c>
      <c r="C632" s="11" t="s">
        <v>47</v>
      </c>
      <c r="D632" s="11" t="s">
        <v>429</v>
      </c>
      <c r="E632" s="4">
        <v>120</v>
      </c>
      <c r="F632" s="11" t="s">
        <v>430</v>
      </c>
      <c r="G632" s="17" t="s">
        <v>518</v>
      </c>
      <c r="H632" s="3" t="s">
        <v>506</v>
      </c>
      <c r="I632" s="5">
        <v>10500</v>
      </c>
      <c r="J632" s="1">
        <v>35879</v>
      </c>
      <c r="K632" s="60">
        <f t="shared" ca="1" si="54"/>
        <v>27</v>
      </c>
      <c r="L632" s="14">
        <v>8</v>
      </c>
      <c r="M632" s="14" t="s">
        <v>634</v>
      </c>
      <c r="N632" s="14">
        <f t="shared" si="55"/>
        <v>16</v>
      </c>
      <c r="O632" s="14">
        <f t="shared" si="56"/>
        <v>21</v>
      </c>
      <c r="P632" s="1">
        <f t="shared" si="57"/>
        <v>43544</v>
      </c>
      <c r="Q632" s="2"/>
      <c r="R632" s="3"/>
      <c r="S632" s="3"/>
      <c r="T632" s="62">
        <f t="shared" ca="1" si="59"/>
        <v>-6.25E-2</v>
      </c>
      <c r="U632" s="61">
        <f t="shared" ca="1" si="58"/>
        <v>1</v>
      </c>
      <c r="V632" s="11" t="s">
        <v>565</v>
      </c>
      <c r="W632" s="11" t="s">
        <v>234</v>
      </c>
      <c r="X632" s="3"/>
    </row>
    <row r="633" spans="1:24" ht="30" hidden="1" customHeight="1">
      <c r="A633" s="3" t="s">
        <v>15</v>
      </c>
      <c r="B633" s="3">
        <v>2</v>
      </c>
      <c r="C633" s="11" t="s">
        <v>47</v>
      </c>
      <c r="D633" s="11" t="s">
        <v>429</v>
      </c>
      <c r="E633" s="4">
        <v>121</v>
      </c>
      <c r="F633" s="11" t="s">
        <v>430</v>
      </c>
      <c r="G633" s="17" t="s">
        <v>518</v>
      </c>
      <c r="H633" s="3" t="s">
        <v>506</v>
      </c>
      <c r="I633" s="5">
        <v>10500</v>
      </c>
      <c r="J633" s="1">
        <v>35879</v>
      </c>
      <c r="K633" s="60">
        <f t="shared" ca="1" si="54"/>
        <v>27</v>
      </c>
      <c r="L633" s="14">
        <v>8</v>
      </c>
      <c r="M633" s="14" t="s">
        <v>634</v>
      </c>
      <c r="N633" s="14">
        <f t="shared" si="55"/>
        <v>16</v>
      </c>
      <c r="O633" s="14">
        <f t="shared" si="56"/>
        <v>21</v>
      </c>
      <c r="P633" s="1">
        <f t="shared" si="57"/>
        <v>43544</v>
      </c>
      <c r="Q633" s="2"/>
      <c r="R633" s="3"/>
      <c r="S633" s="3"/>
      <c r="T633" s="62">
        <f t="shared" ca="1" si="59"/>
        <v>-6.25E-2</v>
      </c>
      <c r="U633" s="61">
        <f t="shared" ca="1" si="58"/>
        <v>1</v>
      </c>
      <c r="V633" s="11" t="s">
        <v>565</v>
      </c>
      <c r="W633" s="11" t="s">
        <v>234</v>
      </c>
      <c r="X633" s="3"/>
    </row>
    <row r="634" spans="1:24" ht="30" hidden="1" customHeight="1">
      <c r="A634" s="3" t="s">
        <v>15</v>
      </c>
      <c r="B634" s="3">
        <v>2</v>
      </c>
      <c r="C634" s="11" t="s">
        <v>47</v>
      </c>
      <c r="D634" s="11" t="s">
        <v>429</v>
      </c>
      <c r="E634" s="4">
        <v>122</v>
      </c>
      <c r="F634" s="11" t="s">
        <v>430</v>
      </c>
      <c r="G634" s="17" t="s">
        <v>518</v>
      </c>
      <c r="H634" s="3" t="s">
        <v>506</v>
      </c>
      <c r="I634" s="5">
        <v>10500</v>
      </c>
      <c r="J634" s="1">
        <v>35879</v>
      </c>
      <c r="K634" s="60">
        <f t="shared" ca="1" si="54"/>
        <v>27</v>
      </c>
      <c r="L634" s="14">
        <v>8</v>
      </c>
      <c r="M634" s="14" t="s">
        <v>634</v>
      </c>
      <c r="N634" s="14">
        <f t="shared" si="55"/>
        <v>16</v>
      </c>
      <c r="O634" s="14">
        <f t="shared" si="56"/>
        <v>21</v>
      </c>
      <c r="P634" s="1">
        <f t="shared" si="57"/>
        <v>43544</v>
      </c>
      <c r="Q634" s="2"/>
      <c r="R634" s="3"/>
      <c r="S634" s="3"/>
      <c r="T634" s="62">
        <f t="shared" ca="1" si="59"/>
        <v>-6.25E-2</v>
      </c>
      <c r="U634" s="61">
        <f t="shared" ca="1" si="58"/>
        <v>1</v>
      </c>
      <c r="V634" s="11" t="s">
        <v>565</v>
      </c>
      <c r="W634" s="11" t="s">
        <v>234</v>
      </c>
      <c r="X634" s="3"/>
    </row>
    <row r="635" spans="1:24" ht="30" hidden="1" customHeight="1">
      <c r="A635" s="3" t="s">
        <v>15</v>
      </c>
      <c r="B635" s="3">
        <v>2</v>
      </c>
      <c r="C635" s="11" t="s">
        <v>47</v>
      </c>
      <c r="D635" s="11" t="s">
        <v>429</v>
      </c>
      <c r="E635" s="4">
        <v>123</v>
      </c>
      <c r="F635" s="11" t="s">
        <v>430</v>
      </c>
      <c r="G635" s="17" t="s">
        <v>518</v>
      </c>
      <c r="H635" s="3" t="s">
        <v>506</v>
      </c>
      <c r="I635" s="5">
        <v>10500</v>
      </c>
      <c r="J635" s="1">
        <v>35879</v>
      </c>
      <c r="K635" s="60">
        <f t="shared" ca="1" si="54"/>
        <v>27</v>
      </c>
      <c r="L635" s="14">
        <v>8</v>
      </c>
      <c r="M635" s="14" t="s">
        <v>634</v>
      </c>
      <c r="N635" s="14">
        <f t="shared" si="55"/>
        <v>16</v>
      </c>
      <c r="O635" s="14">
        <f t="shared" si="56"/>
        <v>21</v>
      </c>
      <c r="P635" s="1">
        <f t="shared" si="57"/>
        <v>43544</v>
      </c>
      <c r="Q635" s="2"/>
      <c r="R635" s="3"/>
      <c r="S635" s="3"/>
      <c r="T635" s="62">
        <f t="shared" ca="1" si="59"/>
        <v>-6.25E-2</v>
      </c>
      <c r="U635" s="61">
        <f t="shared" ca="1" si="58"/>
        <v>1</v>
      </c>
      <c r="V635" s="11" t="s">
        <v>565</v>
      </c>
      <c r="W635" s="11" t="s">
        <v>234</v>
      </c>
      <c r="X635" s="3"/>
    </row>
    <row r="636" spans="1:24" ht="30" hidden="1" customHeight="1">
      <c r="A636" s="3" t="s">
        <v>15</v>
      </c>
      <c r="B636" s="3">
        <v>2</v>
      </c>
      <c r="C636" s="11" t="s">
        <v>47</v>
      </c>
      <c r="D636" s="11" t="s">
        <v>429</v>
      </c>
      <c r="E636" s="4">
        <v>124</v>
      </c>
      <c r="F636" s="11" t="s">
        <v>430</v>
      </c>
      <c r="G636" s="17" t="s">
        <v>518</v>
      </c>
      <c r="H636" s="3" t="s">
        <v>506</v>
      </c>
      <c r="I636" s="5">
        <v>10500</v>
      </c>
      <c r="J636" s="1">
        <v>35879</v>
      </c>
      <c r="K636" s="60">
        <f t="shared" ca="1" si="54"/>
        <v>27</v>
      </c>
      <c r="L636" s="14">
        <v>8</v>
      </c>
      <c r="M636" s="14" t="s">
        <v>634</v>
      </c>
      <c r="N636" s="14">
        <f t="shared" si="55"/>
        <v>16</v>
      </c>
      <c r="O636" s="14">
        <f t="shared" si="56"/>
        <v>21</v>
      </c>
      <c r="P636" s="1">
        <f t="shared" si="57"/>
        <v>43544</v>
      </c>
      <c r="Q636" s="2"/>
      <c r="R636" s="3"/>
      <c r="S636" s="3"/>
      <c r="T636" s="62">
        <f t="shared" ca="1" si="59"/>
        <v>-6.25E-2</v>
      </c>
      <c r="U636" s="61">
        <f t="shared" ca="1" si="58"/>
        <v>1</v>
      </c>
      <c r="V636" s="11" t="s">
        <v>565</v>
      </c>
      <c r="W636" s="11" t="s">
        <v>234</v>
      </c>
      <c r="X636" s="3"/>
    </row>
    <row r="637" spans="1:24" ht="30" hidden="1" customHeight="1">
      <c r="A637" s="3" t="s">
        <v>15</v>
      </c>
      <c r="B637" s="3">
        <v>2</v>
      </c>
      <c r="C637" s="11" t="s">
        <v>47</v>
      </c>
      <c r="D637" s="11" t="s">
        <v>429</v>
      </c>
      <c r="E637" s="4">
        <v>125</v>
      </c>
      <c r="F637" s="11" t="s">
        <v>430</v>
      </c>
      <c r="G637" s="17" t="s">
        <v>518</v>
      </c>
      <c r="H637" s="3" t="s">
        <v>506</v>
      </c>
      <c r="I637" s="5">
        <v>10500</v>
      </c>
      <c r="J637" s="1">
        <v>35879</v>
      </c>
      <c r="K637" s="60">
        <f t="shared" ca="1" si="54"/>
        <v>27</v>
      </c>
      <c r="L637" s="14">
        <v>8</v>
      </c>
      <c r="M637" s="14" t="s">
        <v>634</v>
      </c>
      <c r="N637" s="14">
        <f t="shared" si="55"/>
        <v>16</v>
      </c>
      <c r="O637" s="14">
        <f t="shared" si="56"/>
        <v>21</v>
      </c>
      <c r="P637" s="1">
        <f t="shared" si="57"/>
        <v>43544</v>
      </c>
      <c r="Q637" s="2"/>
      <c r="R637" s="3"/>
      <c r="S637" s="3"/>
      <c r="T637" s="62">
        <f t="shared" ca="1" si="59"/>
        <v>-6.25E-2</v>
      </c>
      <c r="U637" s="61">
        <f t="shared" ca="1" si="58"/>
        <v>1</v>
      </c>
      <c r="V637" s="11" t="s">
        <v>565</v>
      </c>
      <c r="W637" s="11" t="s">
        <v>234</v>
      </c>
      <c r="X637" s="3"/>
    </row>
    <row r="638" spans="1:24" ht="30" hidden="1" customHeight="1">
      <c r="A638" s="3" t="s">
        <v>15</v>
      </c>
      <c r="B638" s="3">
        <v>2</v>
      </c>
      <c r="C638" s="11" t="s">
        <v>47</v>
      </c>
      <c r="D638" s="11" t="s">
        <v>429</v>
      </c>
      <c r="E638" s="4">
        <v>126</v>
      </c>
      <c r="F638" s="11" t="s">
        <v>430</v>
      </c>
      <c r="G638" s="17" t="s">
        <v>518</v>
      </c>
      <c r="H638" s="3" t="s">
        <v>506</v>
      </c>
      <c r="I638" s="5">
        <v>10500</v>
      </c>
      <c r="J638" s="1">
        <v>35879</v>
      </c>
      <c r="K638" s="60">
        <f t="shared" ca="1" si="54"/>
        <v>27</v>
      </c>
      <c r="L638" s="14">
        <v>8</v>
      </c>
      <c r="M638" s="14" t="s">
        <v>634</v>
      </c>
      <c r="N638" s="14">
        <f t="shared" si="55"/>
        <v>16</v>
      </c>
      <c r="O638" s="14">
        <f t="shared" si="56"/>
        <v>21</v>
      </c>
      <c r="P638" s="1">
        <f t="shared" si="57"/>
        <v>43544</v>
      </c>
      <c r="Q638" s="2"/>
      <c r="R638" s="3"/>
      <c r="S638" s="3"/>
      <c r="T638" s="62">
        <f t="shared" ca="1" si="59"/>
        <v>-6.25E-2</v>
      </c>
      <c r="U638" s="61">
        <f t="shared" ca="1" si="58"/>
        <v>1</v>
      </c>
      <c r="V638" s="11" t="s">
        <v>565</v>
      </c>
      <c r="W638" s="11" t="s">
        <v>234</v>
      </c>
      <c r="X638" s="3"/>
    </row>
    <row r="639" spans="1:24" ht="30" hidden="1" customHeight="1">
      <c r="A639" s="3" t="s">
        <v>15</v>
      </c>
      <c r="B639" s="3">
        <v>2</v>
      </c>
      <c r="C639" s="11" t="s">
        <v>47</v>
      </c>
      <c r="D639" s="11" t="s">
        <v>429</v>
      </c>
      <c r="E639" s="4">
        <v>127</v>
      </c>
      <c r="F639" s="11" t="s">
        <v>430</v>
      </c>
      <c r="G639" s="17" t="s">
        <v>518</v>
      </c>
      <c r="H639" s="3" t="s">
        <v>506</v>
      </c>
      <c r="I639" s="5">
        <v>10500</v>
      </c>
      <c r="J639" s="1">
        <v>35879</v>
      </c>
      <c r="K639" s="60">
        <f t="shared" ca="1" si="54"/>
        <v>27</v>
      </c>
      <c r="L639" s="14">
        <v>8</v>
      </c>
      <c r="M639" s="14" t="s">
        <v>634</v>
      </c>
      <c r="N639" s="14">
        <f t="shared" si="55"/>
        <v>16</v>
      </c>
      <c r="O639" s="14">
        <f t="shared" si="56"/>
        <v>21</v>
      </c>
      <c r="P639" s="1">
        <f t="shared" si="57"/>
        <v>43544</v>
      </c>
      <c r="Q639" s="2"/>
      <c r="R639" s="3"/>
      <c r="S639" s="3"/>
      <c r="T639" s="62">
        <f t="shared" ca="1" si="59"/>
        <v>-6.25E-2</v>
      </c>
      <c r="U639" s="61">
        <f t="shared" ca="1" si="58"/>
        <v>1</v>
      </c>
      <c r="V639" s="11" t="s">
        <v>565</v>
      </c>
      <c r="W639" s="11" t="s">
        <v>234</v>
      </c>
      <c r="X639" s="3"/>
    </row>
    <row r="640" spans="1:24" ht="30" hidden="1" customHeight="1">
      <c r="A640" s="3" t="s">
        <v>15</v>
      </c>
      <c r="B640" s="3">
        <v>2</v>
      </c>
      <c r="C640" s="11" t="s">
        <v>47</v>
      </c>
      <c r="D640" s="11" t="s">
        <v>429</v>
      </c>
      <c r="E640" s="4">
        <v>128</v>
      </c>
      <c r="F640" s="11" t="s">
        <v>430</v>
      </c>
      <c r="G640" s="17" t="s">
        <v>518</v>
      </c>
      <c r="H640" s="3" t="s">
        <v>506</v>
      </c>
      <c r="I640" s="5">
        <v>10500</v>
      </c>
      <c r="J640" s="1">
        <v>35879</v>
      </c>
      <c r="K640" s="60">
        <f t="shared" ca="1" si="54"/>
        <v>27</v>
      </c>
      <c r="L640" s="14">
        <v>8</v>
      </c>
      <c r="M640" s="14" t="s">
        <v>634</v>
      </c>
      <c r="N640" s="14">
        <f t="shared" si="55"/>
        <v>16</v>
      </c>
      <c r="O640" s="14">
        <f t="shared" si="56"/>
        <v>21</v>
      </c>
      <c r="P640" s="1">
        <f t="shared" si="57"/>
        <v>43544</v>
      </c>
      <c r="Q640" s="2"/>
      <c r="R640" s="3"/>
      <c r="S640" s="3"/>
      <c r="T640" s="62">
        <f t="shared" ca="1" si="59"/>
        <v>-6.25E-2</v>
      </c>
      <c r="U640" s="61">
        <f t="shared" ca="1" si="58"/>
        <v>1</v>
      </c>
      <c r="V640" s="11" t="s">
        <v>565</v>
      </c>
      <c r="W640" s="11" t="s">
        <v>234</v>
      </c>
      <c r="X640" s="3"/>
    </row>
    <row r="641" spans="1:24" ht="30" hidden="1" customHeight="1">
      <c r="A641" s="3" t="s">
        <v>15</v>
      </c>
      <c r="B641" s="3">
        <v>2</v>
      </c>
      <c r="C641" s="11" t="s">
        <v>47</v>
      </c>
      <c r="D641" s="11" t="s">
        <v>429</v>
      </c>
      <c r="E641" s="4">
        <v>129</v>
      </c>
      <c r="F641" s="11" t="s">
        <v>430</v>
      </c>
      <c r="G641" s="17" t="s">
        <v>518</v>
      </c>
      <c r="H641" s="3" t="s">
        <v>506</v>
      </c>
      <c r="I641" s="5">
        <v>10500</v>
      </c>
      <c r="J641" s="1">
        <v>35879</v>
      </c>
      <c r="K641" s="60">
        <f t="shared" ca="1" si="54"/>
        <v>27</v>
      </c>
      <c r="L641" s="14">
        <v>8</v>
      </c>
      <c r="M641" s="14" t="s">
        <v>634</v>
      </c>
      <c r="N641" s="14">
        <f t="shared" si="55"/>
        <v>16</v>
      </c>
      <c r="O641" s="14">
        <f t="shared" si="56"/>
        <v>21</v>
      </c>
      <c r="P641" s="1">
        <f t="shared" si="57"/>
        <v>43544</v>
      </c>
      <c r="Q641" s="2"/>
      <c r="R641" s="3"/>
      <c r="S641" s="3"/>
      <c r="T641" s="62">
        <f t="shared" ca="1" si="59"/>
        <v>-6.25E-2</v>
      </c>
      <c r="U641" s="61">
        <f t="shared" ca="1" si="58"/>
        <v>1</v>
      </c>
      <c r="V641" s="11" t="s">
        <v>565</v>
      </c>
      <c r="W641" s="11" t="s">
        <v>234</v>
      </c>
      <c r="X641" s="3"/>
    </row>
    <row r="642" spans="1:24" ht="30" hidden="1" customHeight="1">
      <c r="A642" s="3" t="s">
        <v>15</v>
      </c>
      <c r="B642" s="3">
        <v>2</v>
      </c>
      <c r="C642" s="11" t="s">
        <v>47</v>
      </c>
      <c r="D642" s="11" t="s">
        <v>429</v>
      </c>
      <c r="E642" s="4">
        <v>130</v>
      </c>
      <c r="F642" s="11" t="s">
        <v>430</v>
      </c>
      <c r="G642" s="17" t="s">
        <v>518</v>
      </c>
      <c r="H642" s="3" t="s">
        <v>506</v>
      </c>
      <c r="I642" s="5">
        <v>10500</v>
      </c>
      <c r="J642" s="1">
        <v>35879</v>
      </c>
      <c r="K642" s="60">
        <f t="shared" ca="1" si="54"/>
        <v>27</v>
      </c>
      <c r="L642" s="14">
        <v>8</v>
      </c>
      <c r="M642" s="14" t="s">
        <v>634</v>
      </c>
      <c r="N642" s="14">
        <f t="shared" si="55"/>
        <v>16</v>
      </c>
      <c r="O642" s="14">
        <f t="shared" si="56"/>
        <v>21</v>
      </c>
      <c r="P642" s="1">
        <f t="shared" si="57"/>
        <v>43544</v>
      </c>
      <c r="Q642" s="2"/>
      <c r="R642" s="3"/>
      <c r="S642" s="3"/>
      <c r="T642" s="62">
        <f t="shared" ca="1" si="59"/>
        <v>-6.25E-2</v>
      </c>
      <c r="U642" s="61">
        <f t="shared" ca="1" si="58"/>
        <v>1</v>
      </c>
      <c r="V642" s="11" t="s">
        <v>565</v>
      </c>
      <c r="W642" s="11" t="s">
        <v>234</v>
      </c>
      <c r="X642" s="3"/>
    </row>
    <row r="643" spans="1:24" ht="30" hidden="1" customHeight="1">
      <c r="A643" s="3" t="s">
        <v>15</v>
      </c>
      <c r="B643" s="3">
        <v>2</v>
      </c>
      <c r="C643" s="11" t="s">
        <v>47</v>
      </c>
      <c r="D643" s="11" t="s">
        <v>429</v>
      </c>
      <c r="E643" s="4">
        <v>131</v>
      </c>
      <c r="F643" s="11" t="s">
        <v>430</v>
      </c>
      <c r="G643" s="17" t="s">
        <v>518</v>
      </c>
      <c r="H643" s="3" t="s">
        <v>506</v>
      </c>
      <c r="I643" s="5">
        <v>10500</v>
      </c>
      <c r="J643" s="1">
        <v>35879</v>
      </c>
      <c r="K643" s="60">
        <f t="shared" ca="1" si="54"/>
        <v>27</v>
      </c>
      <c r="L643" s="14">
        <v>8</v>
      </c>
      <c r="M643" s="14" t="s">
        <v>634</v>
      </c>
      <c r="N643" s="14">
        <f t="shared" si="55"/>
        <v>16</v>
      </c>
      <c r="O643" s="14">
        <f t="shared" si="56"/>
        <v>21</v>
      </c>
      <c r="P643" s="1">
        <f t="shared" si="57"/>
        <v>43544</v>
      </c>
      <c r="Q643" s="2"/>
      <c r="R643" s="3"/>
      <c r="S643" s="3"/>
      <c r="T643" s="62">
        <f t="shared" ca="1" si="59"/>
        <v>-6.25E-2</v>
      </c>
      <c r="U643" s="61">
        <f t="shared" ca="1" si="58"/>
        <v>1</v>
      </c>
      <c r="V643" s="11" t="s">
        <v>565</v>
      </c>
      <c r="W643" s="11" t="s">
        <v>234</v>
      </c>
      <c r="X643" s="3"/>
    </row>
    <row r="644" spans="1:24" ht="30" hidden="1" customHeight="1">
      <c r="A644" s="3" t="s">
        <v>15</v>
      </c>
      <c r="B644" s="3">
        <v>2</v>
      </c>
      <c r="C644" s="11" t="s">
        <v>47</v>
      </c>
      <c r="D644" s="11" t="s">
        <v>429</v>
      </c>
      <c r="E644" s="4">
        <v>132</v>
      </c>
      <c r="F644" s="11" t="s">
        <v>430</v>
      </c>
      <c r="G644" s="17" t="s">
        <v>518</v>
      </c>
      <c r="H644" s="3" t="s">
        <v>506</v>
      </c>
      <c r="I644" s="5">
        <v>10500</v>
      </c>
      <c r="J644" s="1">
        <v>35879</v>
      </c>
      <c r="K644" s="60">
        <f t="shared" ref="K644:K707" ca="1" si="60">DATEDIF(J644,TODAY(),"y")</f>
        <v>27</v>
      </c>
      <c r="L644" s="14">
        <v>8</v>
      </c>
      <c r="M644" s="14" t="s">
        <v>634</v>
      </c>
      <c r="N644" s="14">
        <f t="shared" ref="N644:N707" si="61">L644*IF(M644="水質",3.2,(IF(M644="事務",2,IF(M644="電子",2.1,IF(M644="自動車",3.1,1.6)))))</f>
        <v>16</v>
      </c>
      <c r="O644" s="14">
        <f t="shared" ref="O644:O707" si="62">ROUND(4/3*N644,0)</f>
        <v>21</v>
      </c>
      <c r="P644" s="1">
        <f t="shared" ref="P644:P707" si="63">J644+365*IF(G644="事後",O644,N644)</f>
        <v>43544</v>
      </c>
      <c r="Q644" s="2"/>
      <c r="R644" s="3"/>
      <c r="S644" s="3"/>
      <c r="T644" s="62">
        <f t="shared" ca="1" si="59"/>
        <v>-6.25E-2</v>
      </c>
      <c r="U644" s="61">
        <f t="shared" ref="U644:U707" ca="1" si="64">IF(T644&gt;1,ROUNDUP(T644,0),1)</f>
        <v>1</v>
      </c>
      <c r="V644" s="11" t="s">
        <v>565</v>
      </c>
      <c r="W644" s="11" t="s">
        <v>234</v>
      </c>
      <c r="X644" s="3"/>
    </row>
    <row r="645" spans="1:24" ht="30" hidden="1" customHeight="1">
      <c r="A645" s="3" t="s">
        <v>15</v>
      </c>
      <c r="B645" s="3">
        <v>2</v>
      </c>
      <c r="C645" s="11" t="s">
        <v>47</v>
      </c>
      <c r="D645" s="11" t="s">
        <v>429</v>
      </c>
      <c r="E645" s="4">
        <v>133</v>
      </c>
      <c r="F645" s="11" t="s">
        <v>430</v>
      </c>
      <c r="G645" s="17" t="s">
        <v>518</v>
      </c>
      <c r="H645" s="3" t="s">
        <v>506</v>
      </c>
      <c r="I645" s="5">
        <v>10500</v>
      </c>
      <c r="J645" s="1">
        <v>35879</v>
      </c>
      <c r="K645" s="60">
        <f t="shared" ca="1" si="60"/>
        <v>27</v>
      </c>
      <c r="L645" s="14">
        <v>8</v>
      </c>
      <c r="M645" s="14" t="s">
        <v>634</v>
      </c>
      <c r="N645" s="14">
        <f t="shared" si="61"/>
        <v>16</v>
      </c>
      <c r="O645" s="14">
        <f t="shared" si="62"/>
        <v>21</v>
      </c>
      <c r="P645" s="1">
        <f t="shared" si="63"/>
        <v>43544</v>
      </c>
      <c r="Q645" s="2"/>
      <c r="R645" s="3"/>
      <c r="S645" s="3"/>
      <c r="T645" s="62">
        <f t="shared" ref="T645:T708" ca="1" si="65">(-3/N645*K645+5)</f>
        <v>-6.25E-2</v>
      </c>
      <c r="U645" s="61">
        <f t="shared" ca="1" si="64"/>
        <v>1</v>
      </c>
      <c r="V645" s="11" t="s">
        <v>565</v>
      </c>
      <c r="W645" s="11" t="s">
        <v>234</v>
      </c>
      <c r="X645" s="3"/>
    </row>
    <row r="646" spans="1:24" ht="30" hidden="1" customHeight="1">
      <c r="A646" s="3" t="s">
        <v>15</v>
      </c>
      <c r="B646" s="3">
        <v>2</v>
      </c>
      <c r="C646" s="11" t="s">
        <v>47</v>
      </c>
      <c r="D646" s="11" t="s">
        <v>429</v>
      </c>
      <c r="E646" s="4">
        <v>134</v>
      </c>
      <c r="F646" s="11" t="s">
        <v>430</v>
      </c>
      <c r="G646" s="17" t="s">
        <v>518</v>
      </c>
      <c r="H646" s="3" t="s">
        <v>506</v>
      </c>
      <c r="I646" s="5">
        <v>10500</v>
      </c>
      <c r="J646" s="1">
        <v>35879</v>
      </c>
      <c r="K646" s="60">
        <f t="shared" ca="1" si="60"/>
        <v>27</v>
      </c>
      <c r="L646" s="14">
        <v>8</v>
      </c>
      <c r="M646" s="14" t="s">
        <v>634</v>
      </c>
      <c r="N646" s="14">
        <f t="shared" si="61"/>
        <v>16</v>
      </c>
      <c r="O646" s="14">
        <f t="shared" si="62"/>
        <v>21</v>
      </c>
      <c r="P646" s="1">
        <f t="shared" si="63"/>
        <v>43544</v>
      </c>
      <c r="Q646" s="2"/>
      <c r="R646" s="3"/>
      <c r="S646" s="3"/>
      <c r="T646" s="62">
        <f t="shared" ca="1" si="65"/>
        <v>-6.25E-2</v>
      </c>
      <c r="U646" s="61">
        <f t="shared" ca="1" si="64"/>
        <v>1</v>
      </c>
      <c r="V646" s="11" t="s">
        <v>565</v>
      </c>
      <c r="W646" s="11" t="s">
        <v>234</v>
      </c>
      <c r="X646" s="3"/>
    </row>
    <row r="647" spans="1:24" ht="30" hidden="1" customHeight="1">
      <c r="A647" s="3" t="s">
        <v>15</v>
      </c>
      <c r="B647" s="3">
        <v>2</v>
      </c>
      <c r="C647" s="11" t="s">
        <v>47</v>
      </c>
      <c r="D647" s="11" t="s">
        <v>429</v>
      </c>
      <c r="E647" s="4">
        <v>135</v>
      </c>
      <c r="F647" s="11" t="s">
        <v>430</v>
      </c>
      <c r="G647" s="17" t="s">
        <v>518</v>
      </c>
      <c r="H647" s="3" t="s">
        <v>506</v>
      </c>
      <c r="I647" s="5">
        <v>10500</v>
      </c>
      <c r="J647" s="1">
        <v>35879</v>
      </c>
      <c r="K647" s="60">
        <f t="shared" ca="1" si="60"/>
        <v>27</v>
      </c>
      <c r="L647" s="14">
        <v>8</v>
      </c>
      <c r="M647" s="14" t="s">
        <v>634</v>
      </c>
      <c r="N647" s="14">
        <f t="shared" si="61"/>
        <v>16</v>
      </c>
      <c r="O647" s="14">
        <f t="shared" si="62"/>
        <v>21</v>
      </c>
      <c r="P647" s="1">
        <f t="shared" si="63"/>
        <v>43544</v>
      </c>
      <c r="Q647" s="2"/>
      <c r="R647" s="3"/>
      <c r="S647" s="3"/>
      <c r="T647" s="62">
        <f t="shared" ca="1" si="65"/>
        <v>-6.25E-2</v>
      </c>
      <c r="U647" s="61">
        <f t="shared" ca="1" si="64"/>
        <v>1</v>
      </c>
      <c r="V647" s="11" t="s">
        <v>565</v>
      </c>
      <c r="W647" s="11" t="s">
        <v>234</v>
      </c>
      <c r="X647" s="3"/>
    </row>
    <row r="648" spans="1:24" ht="30" hidden="1" customHeight="1">
      <c r="A648" s="3" t="s">
        <v>15</v>
      </c>
      <c r="B648" s="3">
        <v>2</v>
      </c>
      <c r="C648" s="11" t="s">
        <v>47</v>
      </c>
      <c r="D648" s="11" t="s">
        <v>429</v>
      </c>
      <c r="E648" s="4">
        <v>136</v>
      </c>
      <c r="F648" s="11" t="s">
        <v>430</v>
      </c>
      <c r="G648" s="17" t="s">
        <v>518</v>
      </c>
      <c r="H648" s="3" t="s">
        <v>506</v>
      </c>
      <c r="I648" s="5">
        <v>10500</v>
      </c>
      <c r="J648" s="1">
        <v>35879</v>
      </c>
      <c r="K648" s="60">
        <f t="shared" ca="1" si="60"/>
        <v>27</v>
      </c>
      <c r="L648" s="14">
        <v>8</v>
      </c>
      <c r="M648" s="14" t="s">
        <v>634</v>
      </c>
      <c r="N648" s="14">
        <f t="shared" si="61"/>
        <v>16</v>
      </c>
      <c r="O648" s="14">
        <f t="shared" si="62"/>
        <v>21</v>
      </c>
      <c r="P648" s="1">
        <f t="shared" si="63"/>
        <v>43544</v>
      </c>
      <c r="Q648" s="2"/>
      <c r="R648" s="3"/>
      <c r="S648" s="3"/>
      <c r="T648" s="62">
        <f t="shared" ca="1" si="65"/>
        <v>-6.25E-2</v>
      </c>
      <c r="U648" s="61">
        <f t="shared" ca="1" si="64"/>
        <v>1</v>
      </c>
      <c r="V648" s="11" t="s">
        <v>565</v>
      </c>
      <c r="W648" s="11" t="s">
        <v>234</v>
      </c>
      <c r="X648" s="3"/>
    </row>
    <row r="649" spans="1:24" ht="30" hidden="1" customHeight="1">
      <c r="A649" s="3" t="s">
        <v>15</v>
      </c>
      <c r="B649" s="3">
        <v>2</v>
      </c>
      <c r="C649" s="11" t="s">
        <v>47</v>
      </c>
      <c r="D649" s="11" t="s">
        <v>429</v>
      </c>
      <c r="E649" s="4">
        <v>137</v>
      </c>
      <c r="F649" s="11" t="s">
        <v>430</v>
      </c>
      <c r="G649" s="17" t="s">
        <v>518</v>
      </c>
      <c r="H649" s="3" t="s">
        <v>506</v>
      </c>
      <c r="I649" s="5">
        <v>10500</v>
      </c>
      <c r="J649" s="1">
        <v>35879</v>
      </c>
      <c r="K649" s="60">
        <f t="shared" ca="1" si="60"/>
        <v>27</v>
      </c>
      <c r="L649" s="14">
        <v>8</v>
      </c>
      <c r="M649" s="14" t="s">
        <v>634</v>
      </c>
      <c r="N649" s="14">
        <f t="shared" si="61"/>
        <v>16</v>
      </c>
      <c r="O649" s="14">
        <f t="shared" si="62"/>
        <v>21</v>
      </c>
      <c r="P649" s="1">
        <f t="shared" si="63"/>
        <v>43544</v>
      </c>
      <c r="Q649" s="2"/>
      <c r="R649" s="3"/>
      <c r="S649" s="3"/>
      <c r="T649" s="62">
        <f t="shared" ca="1" si="65"/>
        <v>-6.25E-2</v>
      </c>
      <c r="U649" s="61">
        <f t="shared" ca="1" si="64"/>
        <v>1</v>
      </c>
      <c r="V649" s="11" t="s">
        <v>565</v>
      </c>
      <c r="W649" s="11" t="s">
        <v>234</v>
      </c>
      <c r="X649" s="3"/>
    </row>
    <row r="650" spans="1:24" ht="30" hidden="1" customHeight="1">
      <c r="A650" s="3" t="s">
        <v>15</v>
      </c>
      <c r="B650" s="3">
        <v>2</v>
      </c>
      <c r="C650" s="11" t="s">
        <v>47</v>
      </c>
      <c r="D650" s="11" t="s">
        <v>429</v>
      </c>
      <c r="E650" s="4">
        <v>138</v>
      </c>
      <c r="F650" s="11" t="s">
        <v>430</v>
      </c>
      <c r="G650" s="17" t="s">
        <v>518</v>
      </c>
      <c r="H650" s="3" t="s">
        <v>506</v>
      </c>
      <c r="I650" s="5">
        <v>10500</v>
      </c>
      <c r="J650" s="1">
        <v>35879</v>
      </c>
      <c r="K650" s="60">
        <f t="shared" ca="1" si="60"/>
        <v>27</v>
      </c>
      <c r="L650" s="14">
        <v>8</v>
      </c>
      <c r="M650" s="14" t="s">
        <v>634</v>
      </c>
      <c r="N650" s="14">
        <f t="shared" si="61"/>
        <v>16</v>
      </c>
      <c r="O650" s="14">
        <f t="shared" si="62"/>
        <v>21</v>
      </c>
      <c r="P650" s="1">
        <f t="shared" si="63"/>
        <v>43544</v>
      </c>
      <c r="Q650" s="2"/>
      <c r="R650" s="3"/>
      <c r="S650" s="3"/>
      <c r="T650" s="62">
        <f t="shared" ca="1" si="65"/>
        <v>-6.25E-2</v>
      </c>
      <c r="U650" s="61">
        <f t="shared" ca="1" si="64"/>
        <v>1</v>
      </c>
      <c r="V650" s="11" t="s">
        <v>565</v>
      </c>
      <c r="W650" s="11" t="s">
        <v>234</v>
      </c>
      <c r="X650" s="3"/>
    </row>
    <row r="651" spans="1:24" ht="30" hidden="1" customHeight="1">
      <c r="A651" s="3" t="s">
        <v>15</v>
      </c>
      <c r="B651" s="3">
        <v>2</v>
      </c>
      <c r="C651" s="11" t="s">
        <v>47</v>
      </c>
      <c r="D651" s="11" t="s">
        <v>429</v>
      </c>
      <c r="E651" s="4">
        <v>139</v>
      </c>
      <c r="F651" s="11" t="s">
        <v>430</v>
      </c>
      <c r="G651" s="17" t="s">
        <v>518</v>
      </c>
      <c r="H651" s="3" t="s">
        <v>506</v>
      </c>
      <c r="I651" s="5">
        <v>10500</v>
      </c>
      <c r="J651" s="1">
        <v>35879</v>
      </c>
      <c r="K651" s="60">
        <f t="shared" ca="1" si="60"/>
        <v>27</v>
      </c>
      <c r="L651" s="14">
        <v>8</v>
      </c>
      <c r="M651" s="14" t="s">
        <v>634</v>
      </c>
      <c r="N651" s="14">
        <f t="shared" si="61"/>
        <v>16</v>
      </c>
      <c r="O651" s="14">
        <f t="shared" si="62"/>
        <v>21</v>
      </c>
      <c r="P651" s="1">
        <f t="shared" si="63"/>
        <v>43544</v>
      </c>
      <c r="Q651" s="2"/>
      <c r="R651" s="3"/>
      <c r="S651" s="3"/>
      <c r="T651" s="62">
        <f t="shared" ca="1" si="65"/>
        <v>-6.25E-2</v>
      </c>
      <c r="U651" s="61">
        <f t="shared" ca="1" si="64"/>
        <v>1</v>
      </c>
      <c r="V651" s="11" t="s">
        <v>565</v>
      </c>
      <c r="W651" s="11" t="s">
        <v>234</v>
      </c>
      <c r="X651" s="3"/>
    </row>
    <row r="652" spans="1:24" ht="30" hidden="1" customHeight="1">
      <c r="A652" s="3" t="s">
        <v>15</v>
      </c>
      <c r="B652" s="3">
        <v>2</v>
      </c>
      <c r="C652" s="11" t="s">
        <v>47</v>
      </c>
      <c r="D652" s="11" t="s">
        <v>429</v>
      </c>
      <c r="E652" s="4">
        <v>140</v>
      </c>
      <c r="F652" s="11" t="s">
        <v>430</v>
      </c>
      <c r="G652" s="17" t="s">
        <v>518</v>
      </c>
      <c r="H652" s="3" t="s">
        <v>506</v>
      </c>
      <c r="I652" s="5">
        <v>10500</v>
      </c>
      <c r="J652" s="1">
        <v>35879</v>
      </c>
      <c r="K652" s="60">
        <f t="shared" ca="1" si="60"/>
        <v>27</v>
      </c>
      <c r="L652" s="14">
        <v>8</v>
      </c>
      <c r="M652" s="14" t="s">
        <v>634</v>
      </c>
      <c r="N652" s="14">
        <f t="shared" si="61"/>
        <v>16</v>
      </c>
      <c r="O652" s="14">
        <f t="shared" si="62"/>
        <v>21</v>
      </c>
      <c r="P652" s="1">
        <f t="shared" si="63"/>
        <v>43544</v>
      </c>
      <c r="Q652" s="2"/>
      <c r="R652" s="3"/>
      <c r="S652" s="3"/>
      <c r="T652" s="62">
        <f t="shared" ca="1" si="65"/>
        <v>-6.25E-2</v>
      </c>
      <c r="U652" s="61">
        <f t="shared" ca="1" si="64"/>
        <v>1</v>
      </c>
      <c r="V652" s="11" t="s">
        <v>565</v>
      </c>
      <c r="W652" s="11" t="s">
        <v>234</v>
      </c>
      <c r="X652" s="3"/>
    </row>
    <row r="653" spans="1:24" ht="30" hidden="1" customHeight="1">
      <c r="A653" s="3" t="s">
        <v>15</v>
      </c>
      <c r="B653" s="3">
        <v>2</v>
      </c>
      <c r="C653" s="11" t="s">
        <v>47</v>
      </c>
      <c r="D653" s="11" t="s">
        <v>429</v>
      </c>
      <c r="E653" s="4">
        <v>141</v>
      </c>
      <c r="F653" s="11" t="s">
        <v>430</v>
      </c>
      <c r="G653" s="17" t="s">
        <v>518</v>
      </c>
      <c r="H653" s="3" t="s">
        <v>506</v>
      </c>
      <c r="I653" s="5">
        <v>10500</v>
      </c>
      <c r="J653" s="1">
        <v>35879</v>
      </c>
      <c r="K653" s="60">
        <f t="shared" ca="1" si="60"/>
        <v>27</v>
      </c>
      <c r="L653" s="14">
        <v>8</v>
      </c>
      <c r="M653" s="14" t="s">
        <v>634</v>
      </c>
      <c r="N653" s="14">
        <f t="shared" si="61"/>
        <v>16</v>
      </c>
      <c r="O653" s="14">
        <f t="shared" si="62"/>
        <v>21</v>
      </c>
      <c r="P653" s="1">
        <f t="shared" si="63"/>
        <v>43544</v>
      </c>
      <c r="Q653" s="2"/>
      <c r="R653" s="3"/>
      <c r="S653" s="3"/>
      <c r="T653" s="62">
        <f t="shared" ca="1" si="65"/>
        <v>-6.25E-2</v>
      </c>
      <c r="U653" s="61">
        <f t="shared" ca="1" si="64"/>
        <v>1</v>
      </c>
      <c r="V653" s="11" t="s">
        <v>565</v>
      </c>
      <c r="W653" s="11" t="s">
        <v>234</v>
      </c>
      <c r="X653" s="3"/>
    </row>
    <row r="654" spans="1:24" ht="30" hidden="1" customHeight="1">
      <c r="A654" s="3" t="s">
        <v>15</v>
      </c>
      <c r="B654" s="3">
        <v>2</v>
      </c>
      <c r="C654" s="11" t="s">
        <v>47</v>
      </c>
      <c r="D654" s="11" t="s">
        <v>429</v>
      </c>
      <c r="E654" s="4">
        <v>142</v>
      </c>
      <c r="F654" s="11" t="s">
        <v>430</v>
      </c>
      <c r="G654" s="17" t="s">
        <v>518</v>
      </c>
      <c r="H654" s="3" t="s">
        <v>506</v>
      </c>
      <c r="I654" s="5">
        <v>10500</v>
      </c>
      <c r="J654" s="1">
        <v>35879</v>
      </c>
      <c r="K654" s="60">
        <f t="shared" ca="1" si="60"/>
        <v>27</v>
      </c>
      <c r="L654" s="14">
        <v>8</v>
      </c>
      <c r="M654" s="14" t="s">
        <v>634</v>
      </c>
      <c r="N654" s="14">
        <f t="shared" si="61"/>
        <v>16</v>
      </c>
      <c r="O654" s="14">
        <f t="shared" si="62"/>
        <v>21</v>
      </c>
      <c r="P654" s="1">
        <f t="shared" si="63"/>
        <v>43544</v>
      </c>
      <c r="Q654" s="2"/>
      <c r="R654" s="3"/>
      <c r="S654" s="3"/>
      <c r="T654" s="62">
        <f t="shared" ca="1" si="65"/>
        <v>-6.25E-2</v>
      </c>
      <c r="U654" s="61">
        <f t="shared" ca="1" si="64"/>
        <v>1</v>
      </c>
      <c r="V654" s="11" t="s">
        <v>565</v>
      </c>
      <c r="W654" s="11" t="s">
        <v>234</v>
      </c>
      <c r="X654" s="3"/>
    </row>
    <row r="655" spans="1:24" ht="30" hidden="1" customHeight="1">
      <c r="A655" s="3" t="s">
        <v>15</v>
      </c>
      <c r="B655" s="3">
        <v>2</v>
      </c>
      <c r="C655" s="11" t="s">
        <v>47</v>
      </c>
      <c r="D655" s="11" t="s">
        <v>429</v>
      </c>
      <c r="E655" s="4">
        <v>143</v>
      </c>
      <c r="F655" s="11" t="s">
        <v>430</v>
      </c>
      <c r="G655" s="17" t="s">
        <v>518</v>
      </c>
      <c r="H655" s="3" t="s">
        <v>506</v>
      </c>
      <c r="I655" s="5">
        <v>10500</v>
      </c>
      <c r="J655" s="1">
        <v>35879</v>
      </c>
      <c r="K655" s="60">
        <f t="shared" ca="1" si="60"/>
        <v>27</v>
      </c>
      <c r="L655" s="14">
        <v>8</v>
      </c>
      <c r="M655" s="14" t="s">
        <v>634</v>
      </c>
      <c r="N655" s="14">
        <f t="shared" si="61"/>
        <v>16</v>
      </c>
      <c r="O655" s="14">
        <f t="shared" si="62"/>
        <v>21</v>
      </c>
      <c r="P655" s="1">
        <f t="shared" si="63"/>
        <v>43544</v>
      </c>
      <c r="Q655" s="2"/>
      <c r="R655" s="3"/>
      <c r="S655" s="3"/>
      <c r="T655" s="62">
        <f t="shared" ca="1" si="65"/>
        <v>-6.25E-2</v>
      </c>
      <c r="U655" s="61">
        <f t="shared" ca="1" si="64"/>
        <v>1</v>
      </c>
      <c r="V655" s="11" t="s">
        <v>565</v>
      </c>
      <c r="W655" s="11" t="s">
        <v>234</v>
      </c>
      <c r="X655" s="3"/>
    </row>
    <row r="656" spans="1:24" ht="30" hidden="1" customHeight="1">
      <c r="A656" s="3" t="s">
        <v>15</v>
      </c>
      <c r="B656" s="3">
        <v>2</v>
      </c>
      <c r="C656" s="11" t="s">
        <v>47</v>
      </c>
      <c r="D656" s="11" t="s">
        <v>429</v>
      </c>
      <c r="E656" s="4">
        <v>144</v>
      </c>
      <c r="F656" s="11" t="s">
        <v>430</v>
      </c>
      <c r="G656" s="17" t="s">
        <v>518</v>
      </c>
      <c r="H656" s="3" t="s">
        <v>506</v>
      </c>
      <c r="I656" s="5">
        <v>10500</v>
      </c>
      <c r="J656" s="1">
        <v>35879</v>
      </c>
      <c r="K656" s="60">
        <f t="shared" ca="1" si="60"/>
        <v>27</v>
      </c>
      <c r="L656" s="14">
        <v>8</v>
      </c>
      <c r="M656" s="14" t="s">
        <v>634</v>
      </c>
      <c r="N656" s="14">
        <f t="shared" si="61"/>
        <v>16</v>
      </c>
      <c r="O656" s="14">
        <f t="shared" si="62"/>
        <v>21</v>
      </c>
      <c r="P656" s="1">
        <f t="shared" si="63"/>
        <v>43544</v>
      </c>
      <c r="Q656" s="2"/>
      <c r="R656" s="3"/>
      <c r="S656" s="3"/>
      <c r="T656" s="62">
        <f t="shared" ca="1" si="65"/>
        <v>-6.25E-2</v>
      </c>
      <c r="U656" s="61">
        <f t="shared" ca="1" si="64"/>
        <v>1</v>
      </c>
      <c r="V656" s="11" t="s">
        <v>565</v>
      </c>
      <c r="W656" s="11" t="s">
        <v>234</v>
      </c>
      <c r="X656" s="3"/>
    </row>
    <row r="657" spans="1:24" ht="30" hidden="1" customHeight="1">
      <c r="A657" s="3" t="s">
        <v>15</v>
      </c>
      <c r="B657" s="3">
        <v>2</v>
      </c>
      <c r="C657" s="11" t="s">
        <v>47</v>
      </c>
      <c r="D657" s="11" t="s">
        <v>429</v>
      </c>
      <c r="E657" s="4">
        <v>145</v>
      </c>
      <c r="F657" s="11" t="s">
        <v>430</v>
      </c>
      <c r="G657" s="17" t="s">
        <v>518</v>
      </c>
      <c r="H657" s="3" t="s">
        <v>506</v>
      </c>
      <c r="I657" s="5">
        <v>10500</v>
      </c>
      <c r="J657" s="1">
        <v>35879</v>
      </c>
      <c r="K657" s="60">
        <f t="shared" ca="1" si="60"/>
        <v>27</v>
      </c>
      <c r="L657" s="14">
        <v>8</v>
      </c>
      <c r="M657" s="14" t="s">
        <v>634</v>
      </c>
      <c r="N657" s="14">
        <f t="shared" si="61"/>
        <v>16</v>
      </c>
      <c r="O657" s="14">
        <f t="shared" si="62"/>
        <v>21</v>
      </c>
      <c r="P657" s="1">
        <f t="shared" si="63"/>
        <v>43544</v>
      </c>
      <c r="Q657" s="2"/>
      <c r="R657" s="3"/>
      <c r="S657" s="3"/>
      <c r="T657" s="62">
        <f t="shared" ca="1" si="65"/>
        <v>-6.25E-2</v>
      </c>
      <c r="U657" s="61">
        <f t="shared" ca="1" si="64"/>
        <v>1</v>
      </c>
      <c r="V657" s="11" t="s">
        <v>565</v>
      </c>
      <c r="W657" s="11" t="s">
        <v>234</v>
      </c>
      <c r="X657" s="3"/>
    </row>
    <row r="658" spans="1:24" ht="30" hidden="1" customHeight="1">
      <c r="A658" s="3" t="s">
        <v>15</v>
      </c>
      <c r="B658" s="3">
        <v>2</v>
      </c>
      <c r="C658" s="11" t="s">
        <v>47</v>
      </c>
      <c r="D658" s="11" t="s">
        <v>429</v>
      </c>
      <c r="E658" s="4">
        <v>146</v>
      </c>
      <c r="F658" s="11" t="s">
        <v>430</v>
      </c>
      <c r="G658" s="17" t="s">
        <v>518</v>
      </c>
      <c r="H658" s="3" t="s">
        <v>506</v>
      </c>
      <c r="I658" s="5">
        <v>10500</v>
      </c>
      <c r="J658" s="1">
        <v>35879</v>
      </c>
      <c r="K658" s="60">
        <f t="shared" ca="1" si="60"/>
        <v>27</v>
      </c>
      <c r="L658" s="14">
        <v>8</v>
      </c>
      <c r="M658" s="14" t="s">
        <v>634</v>
      </c>
      <c r="N658" s="14">
        <f t="shared" si="61"/>
        <v>16</v>
      </c>
      <c r="O658" s="14">
        <f t="shared" si="62"/>
        <v>21</v>
      </c>
      <c r="P658" s="1">
        <f t="shared" si="63"/>
        <v>43544</v>
      </c>
      <c r="Q658" s="2"/>
      <c r="R658" s="3"/>
      <c r="S658" s="3"/>
      <c r="T658" s="62">
        <f t="shared" ca="1" si="65"/>
        <v>-6.25E-2</v>
      </c>
      <c r="U658" s="61">
        <f t="shared" ca="1" si="64"/>
        <v>1</v>
      </c>
      <c r="V658" s="11" t="s">
        <v>565</v>
      </c>
      <c r="W658" s="11" t="s">
        <v>234</v>
      </c>
      <c r="X658" s="3"/>
    </row>
    <row r="659" spans="1:24" ht="30" hidden="1" customHeight="1">
      <c r="A659" s="3" t="s">
        <v>15</v>
      </c>
      <c r="B659" s="3">
        <v>2</v>
      </c>
      <c r="C659" s="11" t="s">
        <v>47</v>
      </c>
      <c r="D659" s="11" t="s">
        <v>429</v>
      </c>
      <c r="E659" s="4">
        <v>147</v>
      </c>
      <c r="F659" s="11" t="s">
        <v>430</v>
      </c>
      <c r="G659" s="17" t="s">
        <v>518</v>
      </c>
      <c r="H659" s="3" t="s">
        <v>506</v>
      </c>
      <c r="I659" s="5">
        <v>10500</v>
      </c>
      <c r="J659" s="1">
        <v>35879</v>
      </c>
      <c r="K659" s="60">
        <f t="shared" ca="1" si="60"/>
        <v>27</v>
      </c>
      <c r="L659" s="14">
        <v>8</v>
      </c>
      <c r="M659" s="14" t="s">
        <v>634</v>
      </c>
      <c r="N659" s="14">
        <f t="shared" si="61"/>
        <v>16</v>
      </c>
      <c r="O659" s="14">
        <f t="shared" si="62"/>
        <v>21</v>
      </c>
      <c r="P659" s="1">
        <f t="shared" si="63"/>
        <v>43544</v>
      </c>
      <c r="Q659" s="2"/>
      <c r="R659" s="3"/>
      <c r="S659" s="3"/>
      <c r="T659" s="62">
        <f t="shared" ca="1" si="65"/>
        <v>-6.25E-2</v>
      </c>
      <c r="U659" s="61">
        <f t="shared" ca="1" si="64"/>
        <v>1</v>
      </c>
      <c r="V659" s="11" t="s">
        <v>565</v>
      </c>
      <c r="W659" s="11" t="s">
        <v>234</v>
      </c>
      <c r="X659" s="3"/>
    </row>
    <row r="660" spans="1:24" ht="30" hidden="1" customHeight="1">
      <c r="A660" s="3" t="s">
        <v>15</v>
      </c>
      <c r="B660" s="3">
        <v>2</v>
      </c>
      <c r="C660" s="11" t="s">
        <v>47</v>
      </c>
      <c r="D660" s="11" t="s">
        <v>429</v>
      </c>
      <c r="E660" s="4">
        <v>148</v>
      </c>
      <c r="F660" s="11" t="s">
        <v>430</v>
      </c>
      <c r="G660" s="17" t="s">
        <v>518</v>
      </c>
      <c r="H660" s="3" t="s">
        <v>506</v>
      </c>
      <c r="I660" s="5">
        <v>10500</v>
      </c>
      <c r="J660" s="1">
        <v>35879</v>
      </c>
      <c r="K660" s="60">
        <f t="shared" ca="1" si="60"/>
        <v>27</v>
      </c>
      <c r="L660" s="14">
        <v>8</v>
      </c>
      <c r="M660" s="14" t="s">
        <v>634</v>
      </c>
      <c r="N660" s="14">
        <f t="shared" si="61"/>
        <v>16</v>
      </c>
      <c r="O660" s="14">
        <f t="shared" si="62"/>
        <v>21</v>
      </c>
      <c r="P660" s="1">
        <f t="shared" si="63"/>
        <v>43544</v>
      </c>
      <c r="Q660" s="2"/>
      <c r="R660" s="3"/>
      <c r="S660" s="3"/>
      <c r="T660" s="62">
        <f t="shared" ca="1" si="65"/>
        <v>-6.25E-2</v>
      </c>
      <c r="U660" s="61">
        <f t="shared" ca="1" si="64"/>
        <v>1</v>
      </c>
      <c r="V660" s="11" t="s">
        <v>565</v>
      </c>
      <c r="W660" s="11" t="s">
        <v>234</v>
      </c>
      <c r="X660" s="3"/>
    </row>
    <row r="661" spans="1:24" ht="30" hidden="1" customHeight="1">
      <c r="A661" s="3" t="s">
        <v>15</v>
      </c>
      <c r="B661" s="3">
        <v>2</v>
      </c>
      <c r="C661" s="11" t="s">
        <v>47</v>
      </c>
      <c r="D661" s="11" t="s">
        <v>429</v>
      </c>
      <c r="E661" s="4">
        <v>149</v>
      </c>
      <c r="F661" s="11" t="s">
        <v>430</v>
      </c>
      <c r="G661" s="17" t="s">
        <v>518</v>
      </c>
      <c r="H661" s="3" t="s">
        <v>506</v>
      </c>
      <c r="I661" s="5">
        <v>10500</v>
      </c>
      <c r="J661" s="1">
        <v>35879</v>
      </c>
      <c r="K661" s="60">
        <f t="shared" ca="1" si="60"/>
        <v>27</v>
      </c>
      <c r="L661" s="14">
        <v>8</v>
      </c>
      <c r="M661" s="14" t="s">
        <v>634</v>
      </c>
      <c r="N661" s="14">
        <f t="shared" si="61"/>
        <v>16</v>
      </c>
      <c r="O661" s="14">
        <f t="shared" si="62"/>
        <v>21</v>
      </c>
      <c r="P661" s="1">
        <f t="shared" si="63"/>
        <v>43544</v>
      </c>
      <c r="Q661" s="2"/>
      <c r="R661" s="3"/>
      <c r="S661" s="3"/>
      <c r="T661" s="62">
        <f t="shared" ca="1" si="65"/>
        <v>-6.25E-2</v>
      </c>
      <c r="U661" s="61">
        <f t="shared" ca="1" si="64"/>
        <v>1</v>
      </c>
      <c r="V661" s="11" t="s">
        <v>565</v>
      </c>
      <c r="W661" s="11" t="s">
        <v>234</v>
      </c>
      <c r="X661" s="3"/>
    </row>
    <row r="662" spans="1:24" ht="30" hidden="1" customHeight="1">
      <c r="A662" s="3" t="s">
        <v>15</v>
      </c>
      <c r="B662" s="3">
        <v>2</v>
      </c>
      <c r="C662" s="11" t="s">
        <v>47</v>
      </c>
      <c r="D662" s="11" t="s">
        <v>429</v>
      </c>
      <c r="E662" s="4">
        <v>150</v>
      </c>
      <c r="F662" s="11" t="s">
        <v>430</v>
      </c>
      <c r="G662" s="17" t="s">
        <v>518</v>
      </c>
      <c r="H662" s="3" t="s">
        <v>506</v>
      </c>
      <c r="I662" s="5">
        <v>10500</v>
      </c>
      <c r="J662" s="1">
        <v>35879</v>
      </c>
      <c r="K662" s="60">
        <f t="shared" ca="1" si="60"/>
        <v>27</v>
      </c>
      <c r="L662" s="14">
        <v>8</v>
      </c>
      <c r="M662" s="14" t="s">
        <v>634</v>
      </c>
      <c r="N662" s="14">
        <f t="shared" si="61"/>
        <v>16</v>
      </c>
      <c r="O662" s="14">
        <f t="shared" si="62"/>
        <v>21</v>
      </c>
      <c r="P662" s="1">
        <f t="shared" si="63"/>
        <v>43544</v>
      </c>
      <c r="Q662" s="2"/>
      <c r="R662" s="3"/>
      <c r="S662" s="3"/>
      <c r="T662" s="62">
        <f t="shared" ca="1" si="65"/>
        <v>-6.25E-2</v>
      </c>
      <c r="U662" s="61">
        <f t="shared" ca="1" si="64"/>
        <v>1</v>
      </c>
      <c r="V662" s="11" t="s">
        <v>565</v>
      </c>
      <c r="W662" s="11" t="s">
        <v>234</v>
      </c>
      <c r="X662" s="3"/>
    </row>
    <row r="663" spans="1:24" ht="30" hidden="1" customHeight="1">
      <c r="A663" s="3" t="s">
        <v>15</v>
      </c>
      <c r="B663" s="3">
        <v>2</v>
      </c>
      <c r="C663" s="11" t="s">
        <v>47</v>
      </c>
      <c r="D663" s="11" t="s">
        <v>429</v>
      </c>
      <c r="E663" s="4">
        <v>151</v>
      </c>
      <c r="F663" s="11" t="s">
        <v>430</v>
      </c>
      <c r="G663" s="17" t="s">
        <v>518</v>
      </c>
      <c r="H663" s="3" t="s">
        <v>506</v>
      </c>
      <c r="I663" s="5">
        <v>10500</v>
      </c>
      <c r="J663" s="1">
        <v>35879</v>
      </c>
      <c r="K663" s="60">
        <f t="shared" ca="1" si="60"/>
        <v>27</v>
      </c>
      <c r="L663" s="14">
        <v>8</v>
      </c>
      <c r="M663" s="14" t="s">
        <v>634</v>
      </c>
      <c r="N663" s="14">
        <f t="shared" si="61"/>
        <v>16</v>
      </c>
      <c r="O663" s="14">
        <f t="shared" si="62"/>
        <v>21</v>
      </c>
      <c r="P663" s="1">
        <f t="shared" si="63"/>
        <v>43544</v>
      </c>
      <c r="Q663" s="2"/>
      <c r="R663" s="3"/>
      <c r="S663" s="3"/>
      <c r="T663" s="62">
        <f t="shared" ca="1" si="65"/>
        <v>-6.25E-2</v>
      </c>
      <c r="U663" s="61">
        <f t="shared" ca="1" si="64"/>
        <v>1</v>
      </c>
      <c r="V663" s="11" t="s">
        <v>565</v>
      </c>
      <c r="W663" s="11" t="s">
        <v>234</v>
      </c>
      <c r="X663" s="3"/>
    </row>
    <row r="664" spans="1:24" ht="30" hidden="1" customHeight="1">
      <c r="A664" s="3" t="s">
        <v>15</v>
      </c>
      <c r="B664" s="3">
        <v>2</v>
      </c>
      <c r="C664" s="11" t="s">
        <v>47</v>
      </c>
      <c r="D664" s="11" t="s">
        <v>429</v>
      </c>
      <c r="E664" s="4">
        <v>152</v>
      </c>
      <c r="F664" s="11" t="s">
        <v>430</v>
      </c>
      <c r="G664" s="17" t="s">
        <v>518</v>
      </c>
      <c r="H664" s="3" t="s">
        <v>506</v>
      </c>
      <c r="I664" s="5">
        <v>10500</v>
      </c>
      <c r="J664" s="1">
        <v>35879</v>
      </c>
      <c r="K664" s="60">
        <f t="shared" ca="1" si="60"/>
        <v>27</v>
      </c>
      <c r="L664" s="14">
        <v>8</v>
      </c>
      <c r="M664" s="14" t="s">
        <v>634</v>
      </c>
      <c r="N664" s="14">
        <f t="shared" si="61"/>
        <v>16</v>
      </c>
      <c r="O664" s="14">
        <f t="shared" si="62"/>
        <v>21</v>
      </c>
      <c r="P664" s="1">
        <f t="shared" si="63"/>
        <v>43544</v>
      </c>
      <c r="Q664" s="2"/>
      <c r="R664" s="3"/>
      <c r="S664" s="3"/>
      <c r="T664" s="62">
        <f t="shared" ca="1" si="65"/>
        <v>-6.25E-2</v>
      </c>
      <c r="U664" s="61">
        <f t="shared" ca="1" si="64"/>
        <v>1</v>
      </c>
      <c r="V664" s="11" t="s">
        <v>565</v>
      </c>
      <c r="W664" s="11" t="s">
        <v>234</v>
      </c>
      <c r="X664" s="3"/>
    </row>
    <row r="665" spans="1:24" ht="30" hidden="1" customHeight="1">
      <c r="A665" s="3" t="s">
        <v>15</v>
      </c>
      <c r="B665" s="3">
        <v>2</v>
      </c>
      <c r="C665" s="11" t="s">
        <v>47</v>
      </c>
      <c r="D665" s="11" t="s">
        <v>429</v>
      </c>
      <c r="E665" s="4">
        <v>153</v>
      </c>
      <c r="F665" s="11" t="s">
        <v>430</v>
      </c>
      <c r="G665" s="17" t="s">
        <v>518</v>
      </c>
      <c r="H665" s="3" t="s">
        <v>506</v>
      </c>
      <c r="I665" s="5">
        <v>10500</v>
      </c>
      <c r="J665" s="1">
        <v>35879</v>
      </c>
      <c r="K665" s="60">
        <f t="shared" ca="1" si="60"/>
        <v>27</v>
      </c>
      <c r="L665" s="14">
        <v>8</v>
      </c>
      <c r="M665" s="14" t="s">
        <v>634</v>
      </c>
      <c r="N665" s="14">
        <f t="shared" si="61"/>
        <v>16</v>
      </c>
      <c r="O665" s="14">
        <f t="shared" si="62"/>
        <v>21</v>
      </c>
      <c r="P665" s="1">
        <f t="shared" si="63"/>
        <v>43544</v>
      </c>
      <c r="Q665" s="2"/>
      <c r="R665" s="3"/>
      <c r="S665" s="3"/>
      <c r="T665" s="62">
        <f t="shared" ca="1" si="65"/>
        <v>-6.25E-2</v>
      </c>
      <c r="U665" s="61">
        <f t="shared" ca="1" si="64"/>
        <v>1</v>
      </c>
      <c r="V665" s="11" t="s">
        <v>565</v>
      </c>
      <c r="W665" s="11" t="s">
        <v>234</v>
      </c>
      <c r="X665" s="3"/>
    </row>
    <row r="666" spans="1:24" ht="30" hidden="1" customHeight="1">
      <c r="A666" s="3" t="s">
        <v>15</v>
      </c>
      <c r="B666" s="3">
        <v>2</v>
      </c>
      <c r="C666" s="11" t="s">
        <v>47</v>
      </c>
      <c r="D666" s="11" t="s">
        <v>429</v>
      </c>
      <c r="E666" s="4">
        <v>154</v>
      </c>
      <c r="F666" s="11" t="s">
        <v>430</v>
      </c>
      <c r="G666" s="17" t="s">
        <v>518</v>
      </c>
      <c r="H666" s="3" t="s">
        <v>506</v>
      </c>
      <c r="I666" s="5">
        <v>10500</v>
      </c>
      <c r="J666" s="1">
        <v>35879</v>
      </c>
      <c r="K666" s="60">
        <f t="shared" ca="1" si="60"/>
        <v>27</v>
      </c>
      <c r="L666" s="14">
        <v>8</v>
      </c>
      <c r="M666" s="14" t="s">
        <v>634</v>
      </c>
      <c r="N666" s="14">
        <f t="shared" si="61"/>
        <v>16</v>
      </c>
      <c r="O666" s="14">
        <f t="shared" si="62"/>
        <v>21</v>
      </c>
      <c r="P666" s="1">
        <f t="shared" si="63"/>
        <v>43544</v>
      </c>
      <c r="Q666" s="2"/>
      <c r="R666" s="3"/>
      <c r="S666" s="3"/>
      <c r="T666" s="62">
        <f t="shared" ca="1" si="65"/>
        <v>-6.25E-2</v>
      </c>
      <c r="U666" s="61">
        <f t="shared" ca="1" si="64"/>
        <v>1</v>
      </c>
      <c r="V666" s="11" t="s">
        <v>565</v>
      </c>
      <c r="W666" s="11" t="s">
        <v>234</v>
      </c>
      <c r="X666" s="3"/>
    </row>
    <row r="667" spans="1:24" ht="30" hidden="1" customHeight="1">
      <c r="A667" s="3" t="s">
        <v>15</v>
      </c>
      <c r="B667" s="3">
        <v>2</v>
      </c>
      <c r="C667" s="11" t="s">
        <v>47</v>
      </c>
      <c r="D667" s="11" t="s">
        <v>429</v>
      </c>
      <c r="E667" s="4">
        <v>155</v>
      </c>
      <c r="F667" s="11" t="s">
        <v>430</v>
      </c>
      <c r="G667" s="17" t="s">
        <v>518</v>
      </c>
      <c r="H667" s="3" t="s">
        <v>506</v>
      </c>
      <c r="I667" s="5">
        <v>10500</v>
      </c>
      <c r="J667" s="1">
        <v>35879</v>
      </c>
      <c r="K667" s="60">
        <f t="shared" ca="1" si="60"/>
        <v>27</v>
      </c>
      <c r="L667" s="14">
        <v>8</v>
      </c>
      <c r="M667" s="14" t="s">
        <v>634</v>
      </c>
      <c r="N667" s="14">
        <f t="shared" si="61"/>
        <v>16</v>
      </c>
      <c r="O667" s="14">
        <f t="shared" si="62"/>
        <v>21</v>
      </c>
      <c r="P667" s="1">
        <f t="shared" si="63"/>
        <v>43544</v>
      </c>
      <c r="Q667" s="2"/>
      <c r="R667" s="3"/>
      <c r="S667" s="3"/>
      <c r="T667" s="62">
        <f t="shared" ca="1" si="65"/>
        <v>-6.25E-2</v>
      </c>
      <c r="U667" s="61">
        <f t="shared" ca="1" si="64"/>
        <v>1</v>
      </c>
      <c r="V667" s="11" t="s">
        <v>565</v>
      </c>
      <c r="W667" s="11" t="s">
        <v>234</v>
      </c>
      <c r="X667" s="3"/>
    </row>
    <row r="668" spans="1:24" ht="30" hidden="1" customHeight="1">
      <c r="A668" s="3" t="s">
        <v>15</v>
      </c>
      <c r="B668" s="3">
        <v>2</v>
      </c>
      <c r="C668" s="11" t="s">
        <v>47</v>
      </c>
      <c r="D668" s="11" t="s">
        <v>429</v>
      </c>
      <c r="E668" s="4">
        <v>156</v>
      </c>
      <c r="F668" s="11" t="s">
        <v>430</v>
      </c>
      <c r="G668" s="17" t="s">
        <v>518</v>
      </c>
      <c r="H668" s="3" t="s">
        <v>506</v>
      </c>
      <c r="I668" s="5">
        <v>10500</v>
      </c>
      <c r="J668" s="1">
        <v>35879</v>
      </c>
      <c r="K668" s="60">
        <f t="shared" ca="1" si="60"/>
        <v>27</v>
      </c>
      <c r="L668" s="14">
        <v>8</v>
      </c>
      <c r="M668" s="14" t="s">
        <v>634</v>
      </c>
      <c r="N668" s="14">
        <f t="shared" si="61"/>
        <v>16</v>
      </c>
      <c r="O668" s="14">
        <f t="shared" si="62"/>
        <v>21</v>
      </c>
      <c r="P668" s="1">
        <f t="shared" si="63"/>
        <v>43544</v>
      </c>
      <c r="Q668" s="2"/>
      <c r="R668" s="3"/>
      <c r="S668" s="3"/>
      <c r="T668" s="62">
        <f t="shared" ca="1" si="65"/>
        <v>-6.25E-2</v>
      </c>
      <c r="U668" s="61">
        <f t="shared" ca="1" si="64"/>
        <v>1</v>
      </c>
      <c r="V668" s="11" t="s">
        <v>565</v>
      </c>
      <c r="W668" s="11" t="s">
        <v>234</v>
      </c>
      <c r="X668" s="3"/>
    </row>
    <row r="669" spans="1:24" ht="30" hidden="1" customHeight="1">
      <c r="A669" s="3" t="s">
        <v>15</v>
      </c>
      <c r="B669" s="3">
        <v>2</v>
      </c>
      <c r="C669" s="11" t="s">
        <v>47</v>
      </c>
      <c r="D669" s="11" t="s">
        <v>429</v>
      </c>
      <c r="E669" s="4">
        <v>157</v>
      </c>
      <c r="F669" s="11" t="s">
        <v>430</v>
      </c>
      <c r="G669" s="17" t="s">
        <v>518</v>
      </c>
      <c r="H669" s="3" t="s">
        <v>506</v>
      </c>
      <c r="I669" s="5">
        <v>10500</v>
      </c>
      <c r="J669" s="1">
        <v>35879</v>
      </c>
      <c r="K669" s="60">
        <f t="shared" ca="1" si="60"/>
        <v>27</v>
      </c>
      <c r="L669" s="14">
        <v>8</v>
      </c>
      <c r="M669" s="14" t="s">
        <v>634</v>
      </c>
      <c r="N669" s="14">
        <f t="shared" si="61"/>
        <v>16</v>
      </c>
      <c r="O669" s="14">
        <f t="shared" si="62"/>
        <v>21</v>
      </c>
      <c r="P669" s="1">
        <f t="shared" si="63"/>
        <v>43544</v>
      </c>
      <c r="Q669" s="2"/>
      <c r="R669" s="3"/>
      <c r="S669" s="3"/>
      <c r="T669" s="62">
        <f t="shared" ca="1" si="65"/>
        <v>-6.25E-2</v>
      </c>
      <c r="U669" s="61">
        <f t="shared" ca="1" si="64"/>
        <v>1</v>
      </c>
      <c r="V669" s="11" t="s">
        <v>565</v>
      </c>
      <c r="W669" s="11" t="s">
        <v>234</v>
      </c>
      <c r="X669" s="3"/>
    </row>
    <row r="670" spans="1:24" ht="30" hidden="1" customHeight="1">
      <c r="A670" s="3" t="s">
        <v>15</v>
      </c>
      <c r="B670" s="3">
        <v>2</v>
      </c>
      <c r="C670" s="11" t="s">
        <v>47</v>
      </c>
      <c r="D670" s="11" t="s">
        <v>429</v>
      </c>
      <c r="E670" s="4">
        <v>158</v>
      </c>
      <c r="F670" s="11" t="s">
        <v>430</v>
      </c>
      <c r="G670" s="17" t="s">
        <v>518</v>
      </c>
      <c r="H670" s="3" t="s">
        <v>506</v>
      </c>
      <c r="I670" s="5">
        <v>10500</v>
      </c>
      <c r="J670" s="1">
        <v>35879</v>
      </c>
      <c r="K670" s="60">
        <f t="shared" ca="1" si="60"/>
        <v>27</v>
      </c>
      <c r="L670" s="14">
        <v>8</v>
      </c>
      <c r="M670" s="14" t="s">
        <v>634</v>
      </c>
      <c r="N670" s="14">
        <f t="shared" si="61"/>
        <v>16</v>
      </c>
      <c r="O670" s="14">
        <f t="shared" si="62"/>
        <v>21</v>
      </c>
      <c r="P670" s="1">
        <f t="shared" si="63"/>
        <v>43544</v>
      </c>
      <c r="Q670" s="2"/>
      <c r="R670" s="3"/>
      <c r="S670" s="3"/>
      <c r="T670" s="62">
        <f t="shared" ca="1" si="65"/>
        <v>-6.25E-2</v>
      </c>
      <c r="U670" s="61">
        <f t="shared" ca="1" si="64"/>
        <v>1</v>
      </c>
      <c r="V670" s="11" t="s">
        <v>565</v>
      </c>
      <c r="W670" s="11" t="s">
        <v>234</v>
      </c>
      <c r="X670" s="3"/>
    </row>
    <row r="671" spans="1:24" ht="30" hidden="1" customHeight="1">
      <c r="A671" s="3" t="s">
        <v>15</v>
      </c>
      <c r="B671" s="3">
        <v>2</v>
      </c>
      <c r="C671" s="11" t="s">
        <v>47</v>
      </c>
      <c r="D671" s="11" t="s">
        <v>429</v>
      </c>
      <c r="E671" s="4">
        <v>159</v>
      </c>
      <c r="F671" s="11" t="s">
        <v>430</v>
      </c>
      <c r="G671" s="17" t="s">
        <v>518</v>
      </c>
      <c r="H671" s="3" t="s">
        <v>506</v>
      </c>
      <c r="I671" s="5">
        <v>10500</v>
      </c>
      <c r="J671" s="1">
        <v>35879</v>
      </c>
      <c r="K671" s="60">
        <f t="shared" ca="1" si="60"/>
        <v>27</v>
      </c>
      <c r="L671" s="14">
        <v>8</v>
      </c>
      <c r="M671" s="14" t="s">
        <v>634</v>
      </c>
      <c r="N671" s="14">
        <f t="shared" si="61"/>
        <v>16</v>
      </c>
      <c r="O671" s="14">
        <f t="shared" si="62"/>
        <v>21</v>
      </c>
      <c r="P671" s="1">
        <f t="shared" si="63"/>
        <v>43544</v>
      </c>
      <c r="Q671" s="2"/>
      <c r="R671" s="3"/>
      <c r="S671" s="3"/>
      <c r="T671" s="62">
        <f t="shared" ca="1" si="65"/>
        <v>-6.25E-2</v>
      </c>
      <c r="U671" s="61">
        <f t="shared" ca="1" si="64"/>
        <v>1</v>
      </c>
      <c r="V671" s="11" t="s">
        <v>565</v>
      </c>
      <c r="W671" s="11" t="s">
        <v>234</v>
      </c>
      <c r="X671" s="3"/>
    </row>
    <row r="672" spans="1:24" ht="30" hidden="1" customHeight="1">
      <c r="A672" s="3" t="s">
        <v>15</v>
      </c>
      <c r="B672" s="3">
        <v>2</v>
      </c>
      <c r="C672" s="11" t="s">
        <v>47</v>
      </c>
      <c r="D672" s="11" t="s">
        <v>429</v>
      </c>
      <c r="E672" s="4">
        <v>160</v>
      </c>
      <c r="F672" s="11" t="s">
        <v>430</v>
      </c>
      <c r="G672" s="17" t="s">
        <v>518</v>
      </c>
      <c r="H672" s="3" t="s">
        <v>506</v>
      </c>
      <c r="I672" s="5">
        <v>10500</v>
      </c>
      <c r="J672" s="1">
        <v>35879</v>
      </c>
      <c r="K672" s="60">
        <f t="shared" ca="1" si="60"/>
        <v>27</v>
      </c>
      <c r="L672" s="14">
        <v>8</v>
      </c>
      <c r="M672" s="14" t="s">
        <v>634</v>
      </c>
      <c r="N672" s="14">
        <f t="shared" si="61"/>
        <v>16</v>
      </c>
      <c r="O672" s="14">
        <f t="shared" si="62"/>
        <v>21</v>
      </c>
      <c r="P672" s="1">
        <f t="shared" si="63"/>
        <v>43544</v>
      </c>
      <c r="Q672" s="2"/>
      <c r="R672" s="3"/>
      <c r="S672" s="3"/>
      <c r="T672" s="62">
        <f t="shared" ca="1" si="65"/>
        <v>-6.25E-2</v>
      </c>
      <c r="U672" s="61">
        <f t="shared" ca="1" si="64"/>
        <v>1</v>
      </c>
      <c r="V672" s="11" t="s">
        <v>565</v>
      </c>
      <c r="W672" s="11" t="s">
        <v>234</v>
      </c>
      <c r="X672" s="3"/>
    </row>
    <row r="673" spans="1:24" ht="30" hidden="1" customHeight="1">
      <c r="A673" s="3" t="s">
        <v>15</v>
      </c>
      <c r="B673" s="3">
        <v>2</v>
      </c>
      <c r="C673" s="11" t="s">
        <v>47</v>
      </c>
      <c r="D673" s="11" t="s">
        <v>429</v>
      </c>
      <c r="E673" s="4">
        <v>161</v>
      </c>
      <c r="F673" s="11" t="s">
        <v>430</v>
      </c>
      <c r="G673" s="17" t="s">
        <v>518</v>
      </c>
      <c r="H673" s="3" t="s">
        <v>506</v>
      </c>
      <c r="I673" s="5">
        <v>10500</v>
      </c>
      <c r="J673" s="1">
        <v>35879</v>
      </c>
      <c r="K673" s="60">
        <f t="shared" ca="1" si="60"/>
        <v>27</v>
      </c>
      <c r="L673" s="14">
        <v>8</v>
      </c>
      <c r="M673" s="14" t="s">
        <v>634</v>
      </c>
      <c r="N673" s="14">
        <f t="shared" si="61"/>
        <v>16</v>
      </c>
      <c r="O673" s="14">
        <f t="shared" si="62"/>
        <v>21</v>
      </c>
      <c r="P673" s="1">
        <f t="shared" si="63"/>
        <v>43544</v>
      </c>
      <c r="Q673" s="2"/>
      <c r="R673" s="3"/>
      <c r="S673" s="3"/>
      <c r="T673" s="62">
        <f t="shared" ca="1" si="65"/>
        <v>-6.25E-2</v>
      </c>
      <c r="U673" s="61">
        <f t="shared" ca="1" si="64"/>
        <v>1</v>
      </c>
      <c r="V673" s="11" t="s">
        <v>565</v>
      </c>
      <c r="W673" s="11" t="s">
        <v>234</v>
      </c>
      <c r="X673" s="3"/>
    </row>
    <row r="674" spans="1:24" ht="30" hidden="1" customHeight="1">
      <c r="A674" s="3" t="s">
        <v>15</v>
      </c>
      <c r="B674" s="3">
        <v>2</v>
      </c>
      <c r="C674" s="11" t="s">
        <v>47</v>
      </c>
      <c r="D674" s="11" t="s">
        <v>429</v>
      </c>
      <c r="E674" s="4">
        <v>162</v>
      </c>
      <c r="F674" s="11" t="s">
        <v>430</v>
      </c>
      <c r="G674" s="17" t="s">
        <v>518</v>
      </c>
      <c r="H674" s="3" t="s">
        <v>506</v>
      </c>
      <c r="I674" s="5">
        <v>10500</v>
      </c>
      <c r="J674" s="1">
        <v>35879</v>
      </c>
      <c r="K674" s="60">
        <f t="shared" ca="1" si="60"/>
        <v>27</v>
      </c>
      <c r="L674" s="14">
        <v>8</v>
      </c>
      <c r="M674" s="14" t="s">
        <v>634</v>
      </c>
      <c r="N674" s="14">
        <f t="shared" si="61"/>
        <v>16</v>
      </c>
      <c r="O674" s="14">
        <f t="shared" si="62"/>
        <v>21</v>
      </c>
      <c r="P674" s="1">
        <f t="shared" si="63"/>
        <v>43544</v>
      </c>
      <c r="Q674" s="2"/>
      <c r="R674" s="3"/>
      <c r="S674" s="3"/>
      <c r="T674" s="62">
        <f t="shared" ca="1" si="65"/>
        <v>-6.25E-2</v>
      </c>
      <c r="U674" s="61">
        <f t="shared" ca="1" si="64"/>
        <v>1</v>
      </c>
      <c r="V674" s="11" t="s">
        <v>565</v>
      </c>
      <c r="W674" s="11" t="s">
        <v>234</v>
      </c>
      <c r="X674" s="3"/>
    </row>
    <row r="675" spans="1:24" ht="30" hidden="1" customHeight="1">
      <c r="A675" s="3" t="s">
        <v>15</v>
      </c>
      <c r="B675" s="3">
        <v>2</v>
      </c>
      <c r="C675" s="11" t="s">
        <v>47</v>
      </c>
      <c r="D675" s="11" t="s">
        <v>429</v>
      </c>
      <c r="E675" s="4">
        <v>163</v>
      </c>
      <c r="F675" s="11" t="s">
        <v>430</v>
      </c>
      <c r="G675" s="17" t="s">
        <v>518</v>
      </c>
      <c r="H675" s="3" t="s">
        <v>506</v>
      </c>
      <c r="I675" s="5">
        <v>10500</v>
      </c>
      <c r="J675" s="1">
        <v>35879</v>
      </c>
      <c r="K675" s="60">
        <f t="shared" ca="1" si="60"/>
        <v>27</v>
      </c>
      <c r="L675" s="14">
        <v>8</v>
      </c>
      <c r="M675" s="14" t="s">
        <v>634</v>
      </c>
      <c r="N675" s="14">
        <f t="shared" si="61"/>
        <v>16</v>
      </c>
      <c r="O675" s="14">
        <f t="shared" si="62"/>
        <v>21</v>
      </c>
      <c r="P675" s="1">
        <f t="shared" si="63"/>
        <v>43544</v>
      </c>
      <c r="Q675" s="2"/>
      <c r="R675" s="3"/>
      <c r="S675" s="3"/>
      <c r="T675" s="62">
        <f t="shared" ca="1" si="65"/>
        <v>-6.25E-2</v>
      </c>
      <c r="U675" s="61">
        <f t="shared" ca="1" si="64"/>
        <v>1</v>
      </c>
      <c r="V675" s="11" t="s">
        <v>565</v>
      </c>
      <c r="W675" s="11" t="s">
        <v>234</v>
      </c>
      <c r="X675" s="3"/>
    </row>
    <row r="676" spans="1:24" ht="30" hidden="1" customHeight="1">
      <c r="A676" s="3" t="s">
        <v>15</v>
      </c>
      <c r="B676" s="3">
        <v>2</v>
      </c>
      <c r="C676" s="11" t="s">
        <v>47</v>
      </c>
      <c r="D676" s="11" t="s">
        <v>429</v>
      </c>
      <c r="E676" s="4">
        <v>164</v>
      </c>
      <c r="F676" s="11" t="s">
        <v>430</v>
      </c>
      <c r="G676" s="17" t="s">
        <v>518</v>
      </c>
      <c r="H676" s="3" t="s">
        <v>506</v>
      </c>
      <c r="I676" s="5">
        <v>10500</v>
      </c>
      <c r="J676" s="1">
        <v>35879</v>
      </c>
      <c r="K676" s="60">
        <f t="shared" ca="1" si="60"/>
        <v>27</v>
      </c>
      <c r="L676" s="14">
        <v>8</v>
      </c>
      <c r="M676" s="14" t="s">
        <v>634</v>
      </c>
      <c r="N676" s="14">
        <f t="shared" si="61"/>
        <v>16</v>
      </c>
      <c r="O676" s="14">
        <f t="shared" si="62"/>
        <v>21</v>
      </c>
      <c r="P676" s="1">
        <f t="shared" si="63"/>
        <v>43544</v>
      </c>
      <c r="Q676" s="2"/>
      <c r="R676" s="3"/>
      <c r="S676" s="3"/>
      <c r="T676" s="62">
        <f t="shared" ca="1" si="65"/>
        <v>-6.25E-2</v>
      </c>
      <c r="U676" s="61">
        <f t="shared" ca="1" si="64"/>
        <v>1</v>
      </c>
      <c r="V676" s="11" t="s">
        <v>565</v>
      </c>
      <c r="W676" s="11" t="s">
        <v>234</v>
      </c>
      <c r="X676" s="3"/>
    </row>
    <row r="677" spans="1:24" ht="30" hidden="1" customHeight="1">
      <c r="A677" s="3" t="s">
        <v>15</v>
      </c>
      <c r="B677" s="3">
        <v>2</v>
      </c>
      <c r="C677" s="11" t="s">
        <v>47</v>
      </c>
      <c r="D677" s="11" t="s">
        <v>429</v>
      </c>
      <c r="E677" s="4">
        <v>165</v>
      </c>
      <c r="F677" s="11" t="s">
        <v>430</v>
      </c>
      <c r="G677" s="17" t="s">
        <v>518</v>
      </c>
      <c r="H677" s="3" t="s">
        <v>506</v>
      </c>
      <c r="I677" s="5">
        <v>10500</v>
      </c>
      <c r="J677" s="1">
        <v>35879</v>
      </c>
      <c r="K677" s="60">
        <f t="shared" ca="1" si="60"/>
        <v>27</v>
      </c>
      <c r="L677" s="14">
        <v>8</v>
      </c>
      <c r="M677" s="14" t="s">
        <v>634</v>
      </c>
      <c r="N677" s="14">
        <f t="shared" si="61"/>
        <v>16</v>
      </c>
      <c r="O677" s="14">
        <f t="shared" si="62"/>
        <v>21</v>
      </c>
      <c r="P677" s="1">
        <f t="shared" si="63"/>
        <v>43544</v>
      </c>
      <c r="Q677" s="2"/>
      <c r="R677" s="3"/>
      <c r="S677" s="3"/>
      <c r="T677" s="62">
        <f t="shared" ca="1" si="65"/>
        <v>-6.25E-2</v>
      </c>
      <c r="U677" s="61">
        <f t="shared" ca="1" si="64"/>
        <v>1</v>
      </c>
      <c r="V677" s="11" t="s">
        <v>565</v>
      </c>
      <c r="W677" s="11" t="s">
        <v>234</v>
      </c>
      <c r="X677" s="3"/>
    </row>
    <row r="678" spans="1:24" ht="30" hidden="1" customHeight="1">
      <c r="A678" s="3" t="s">
        <v>15</v>
      </c>
      <c r="B678" s="3">
        <v>2</v>
      </c>
      <c r="C678" s="11" t="s">
        <v>47</v>
      </c>
      <c r="D678" s="11" t="s">
        <v>429</v>
      </c>
      <c r="E678" s="4">
        <v>166</v>
      </c>
      <c r="F678" s="11" t="s">
        <v>430</v>
      </c>
      <c r="G678" s="17" t="s">
        <v>518</v>
      </c>
      <c r="H678" s="3" t="s">
        <v>506</v>
      </c>
      <c r="I678" s="5">
        <v>10500</v>
      </c>
      <c r="J678" s="1">
        <v>35879</v>
      </c>
      <c r="K678" s="60">
        <f t="shared" ca="1" si="60"/>
        <v>27</v>
      </c>
      <c r="L678" s="14">
        <v>8</v>
      </c>
      <c r="M678" s="14" t="s">
        <v>634</v>
      </c>
      <c r="N678" s="14">
        <f t="shared" si="61"/>
        <v>16</v>
      </c>
      <c r="O678" s="14">
        <f t="shared" si="62"/>
        <v>21</v>
      </c>
      <c r="P678" s="1">
        <f t="shared" si="63"/>
        <v>43544</v>
      </c>
      <c r="Q678" s="2"/>
      <c r="R678" s="3"/>
      <c r="S678" s="3"/>
      <c r="T678" s="62">
        <f t="shared" ca="1" si="65"/>
        <v>-6.25E-2</v>
      </c>
      <c r="U678" s="61">
        <f t="shared" ca="1" si="64"/>
        <v>1</v>
      </c>
      <c r="V678" s="11" t="s">
        <v>565</v>
      </c>
      <c r="W678" s="11" t="s">
        <v>234</v>
      </c>
      <c r="X678" s="3"/>
    </row>
    <row r="679" spans="1:24" ht="30" hidden="1" customHeight="1">
      <c r="A679" s="3" t="s">
        <v>15</v>
      </c>
      <c r="B679" s="3">
        <v>2</v>
      </c>
      <c r="C679" s="11" t="s">
        <v>47</v>
      </c>
      <c r="D679" s="11" t="s">
        <v>429</v>
      </c>
      <c r="E679" s="4">
        <v>167</v>
      </c>
      <c r="F679" s="11" t="s">
        <v>430</v>
      </c>
      <c r="G679" s="17" t="s">
        <v>518</v>
      </c>
      <c r="H679" s="3" t="s">
        <v>506</v>
      </c>
      <c r="I679" s="5">
        <v>10500</v>
      </c>
      <c r="J679" s="1">
        <v>35879</v>
      </c>
      <c r="K679" s="60">
        <f t="shared" ca="1" si="60"/>
        <v>27</v>
      </c>
      <c r="L679" s="14">
        <v>8</v>
      </c>
      <c r="M679" s="14" t="s">
        <v>634</v>
      </c>
      <c r="N679" s="14">
        <f t="shared" si="61"/>
        <v>16</v>
      </c>
      <c r="O679" s="14">
        <f t="shared" si="62"/>
        <v>21</v>
      </c>
      <c r="P679" s="1">
        <f t="shared" si="63"/>
        <v>43544</v>
      </c>
      <c r="Q679" s="2"/>
      <c r="R679" s="3"/>
      <c r="S679" s="3"/>
      <c r="T679" s="62">
        <f t="shared" ca="1" si="65"/>
        <v>-6.25E-2</v>
      </c>
      <c r="U679" s="61">
        <f t="shared" ca="1" si="64"/>
        <v>1</v>
      </c>
      <c r="V679" s="11" t="s">
        <v>565</v>
      </c>
      <c r="W679" s="11" t="s">
        <v>234</v>
      </c>
      <c r="X679" s="3"/>
    </row>
    <row r="680" spans="1:24" ht="30" hidden="1" customHeight="1">
      <c r="A680" s="3" t="s">
        <v>15</v>
      </c>
      <c r="B680" s="3">
        <v>2</v>
      </c>
      <c r="C680" s="11" t="s">
        <v>47</v>
      </c>
      <c r="D680" s="11" t="s">
        <v>429</v>
      </c>
      <c r="E680" s="4">
        <v>168</v>
      </c>
      <c r="F680" s="11" t="s">
        <v>430</v>
      </c>
      <c r="G680" s="17" t="s">
        <v>518</v>
      </c>
      <c r="H680" s="3" t="s">
        <v>506</v>
      </c>
      <c r="I680" s="5">
        <v>10500</v>
      </c>
      <c r="J680" s="1">
        <v>35879</v>
      </c>
      <c r="K680" s="60">
        <f t="shared" ca="1" si="60"/>
        <v>27</v>
      </c>
      <c r="L680" s="14">
        <v>8</v>
      </c>
      <c r="M680" s="14" t="s">
        <v>634</v>
      </c>
      <c r="N680" s="14">
        <f t="shared" si="61"/>
        <v>16</v>
      </c>
      <c r="O680" s="14">
        <f t="shared" si="62"/>
        <v>21</v>
      </c>
      <c r="P680" s="1">
        <f t="shared" si="63"/>
        <v>43544</v>
      </c>
      <c r="Q680" s="2"/>
      <c r="R680" s="3"/>
      <c r="S680" s="3"/>
      <c r="T680" s="62">
        <f t="shared" ca="1" si="65"/>
        <v>-6.25E-2</v>
      </c>
      <c r="U680" s="61">
        <f t="shared" ca="1" si="64"/>
        <v>1</v>
      </c>
      <c r="V680" s="11" t="s">
        <v>565</v>
      </c>
      <c r="W680" s="11" t="s">
        <v>234</v>
      </c>
      <c r="X680" s="3"/>
    </row>
    <row r="681" spans="1:24" ht="30" hidden="1" customHeight="1">
      <c r="A681" s="3" t="s">
        <v>15</v>
      </c>
      <c r="B681" s="3">
        <v>2</v>
      </c>
      <c r="C681" s="11" t="s">
        <v>47</v>
      </c>
      <c r="D681" s="11" t="s">
        <v>429</v>
      </c>
      <c r="E681" s="4">
        <v>169</v>
      </c>
      <c r="F681" s="11" t="s">
        <v>430</v>
      </c>
      <c r="G681" s="17" t="s">
        <v>518</v>
      </c>
      <c r="H681" s="3" t="s">
        <v>506</v>
      </c>
      <c r="I681" s="5">
        <v>10500</v>
      </c>
      <c r="J681" s="1">
        <v>35879</v>
      </c>
      <c r="K681" s="60">
        <f t="shared" ca="1" si="60"/>
        <v>27</v>
      </c>
      <c r="L681" s="14">
        <v>8</v>
      </c>
      <c r="M681" s="14" t="s">
        <v>634</v>
      </c>
      <c r="N681" s="14">
        <f t="shared" si="61"/>
        <v>16</v>
      </c>
      <c r="O681" s="14">
        <f t="shared" si="62"/>
        <v>21</v>
      </c>
      <c r="P681" s="1">
        <f t="shared" si="63"/>
        <v>43544</v>
      </c>
      <c r="Q681" s="2"/>
      <c r="R681" s="3"/>
      <c r="S681" s="3"/>
      <c r="T681" s="62">
        <f t="shared" ca="1" si="65"/>
        <v>-6.25E-2</v>
      </c>
      <c r="U681" s="61">
        <f t="shared" ca="1" si="64"/>
        <v>1</v>
      </c>
      <c r="V681" s="11" t="s">
        <v>565</v>
      </c>
      <c r="W681" s="11" t="s">
        <v>234</v>
      </c>
      <c r="X681" s="3"/>
    </row>
    <row r="682" spans="1:24" ht="30" hidden="1" customHeight="1">
      <c r="A682" s="3" t="s">
        <v>15</v>
      </c>
      <c r="B682" s="3">
        <v>2</v>
      </c>
      <c r="C682" s="11" t="s">
        <v>47</v>
      </c>
      <c r="D682" s="11" t="s">
        <v>429</v>
      </c>
      <c r="E682" s="4">
        <v>170</v>
      </c>
      <c r="F682" s="11" t="s">
        <v>430</v>
      </c>
      <c r="G682" s="17" t="s">
        <v>518</v>
      </c>
      <c r="H682" s="3" t="s">
        <v>506</v>
      </c>
      <c r="I682" s="5">
        <v>10500</v>
      </c>
      <c r="J682" s="1">
        <v>35879</v>
      </c>
      <c r="K682" s="60">
        <f t="shared" ca="1" si="60"/>
        <v>27</v>
      </c>
      <c r="L682" s="14">
        <v>8</v>
      </c>
      <c r="M682" s="14" t="s">
        <v>634</v>
      </c>
      <c r="N682" s="14">
        <f t="shared" si="61"/>
        <v>16</v>
      </c>
      <c r="O682" s="14">
        <f t="shared" si="62"/>
        <v>21</v>
      </c>
      <c r="P682" s="1">
        <f t="shared" si="63"/>
        <v>43544</v>
      </c>
      <c r="Q682" s="2"/>
      <c r="R682" s="3"/>
      <c r="S682" s="3"/>
      <c r="T682" s="62">
        <f t="shared" ca="1" si="65"/>
        <v>-6.25E-2</v>
      </c>
      <c r="U682" s="61">
        <f t="shared" ca="1" si="64"/>
        <v>1</v>
      </c>
      <c r="V682" s="11" t="s">
        <v>565</v>
      </c>
      <c r="W682" s="11" t="s">
        <v>234</v>
      </c>
      <c r="X682" s="3"/>
    </row>
    <row r="683" spans="1:24" ht="30" hidden="1" customHeight="1">
      <c r="A683" s="3" t="s">
        <v>15</v>
      </c>
      <c r="B683" s="3">
        <v>2</v>
      </c>
      <c r="C683" s="11" t="s">
        <v>47</v>
      </c>
      <c r="D683" s="11" t="s">
        <v>429</v>
      </c>
      <c r="E683" s="4">
        <v>171</v>
      </c>
      <c r="F683" s="11" t="s">
        <v>430</v>
      </c>
      <c r="G683" s="17" t="s">
        <v>518</v>
      </c>
      <c r="H683" s="3" t="s">
        <v>506</v>
      </c>
      <c r="I683" s="5">
        <v>10500</v>
      </c>
      <c r="J683" s="1">
        <v>35879</v>
      </c>
      <c r="K683" s="60">
        <f t="shared" ca="1" si="60"/>
        <v>27</v>
      </c>
      <c r="L683" s="14">
        <v>8</v>
      </c>
      <c r="M683" s="14" t="s">
        <v>634</v>
      </c>
      <c r="N683" s="14">
        <f t="shared" si="61"/>
        <v>16</v>
      </c>
      <c r="O683" s="14">
        <f t="shared" si="62"/>
        <v>21</v>
      </c>
      <c r="P683" s="1">
        <f t="shared" si="63"/>
        <v>43544</v>
      </c>
      <c r="Q683" s="2"/>
      <c r="R683" s="3"/>
      <c r="S683" s="3"/>
      <c r="T683" s="62">
        <f t="shared" ca="1" si="65"/>
        <v>-6.25E-2</v>
      </c>
      <c r="U683" s="61">
        <f t="shared" ca="1" si="64"/>
        <v>1</v>
      </c>
      <c r="V683" s="11" t="s">
        <v>565</v>
      </c>
      <c r="W683" s="11" t="s">
        <v>234</v>
      </c>
      <c r="X683" s="3"/>
    </row>
    <row r="684" spans="1:24" ht="30" hidden="1" customHeight="1">
      <c r="A684" s="3" t="s">
        <v>15</v>
      </c>
      <c r="B684" s="3">
        <v>2</v>
      </c>
      <c r="C684" s="11" t="s">
        <v>47</v>
      </c>
      <c r="D684" s="11" t="s">
        <v>429</v>
      </c>
      <c r="E684" s="4">
        <v>172</v>
      </c>
      <c r="F684" s="11" t="s">
        <v>430</v>
      </c>
      <c r="G684" s="17" t="s">
        <v>518</v>
      </c>
      <c r="H684" s="3" t="s">
        <v>506</v>
      </c>
      <c r="I684" s="5">
        <v>10500</v>
      </c>
      <c r="J684" s="1">
        <v>35879</v>
      </c>
      <c r="K684" s="60">
        <f t="shared" ca="1" si="60"/>
        <v>27</v>
      </c>
      <c r="L684" s="14">
        <v>8</v>
      </c>
      <c r="M684" s="14" t="s">
        <v>634</v>
      </c>
      <c r="N684" s="14">
        <f t="shared" si="61"/>
        <v>16</v>
      </c>
      <c r="O684" s="14">
        <f t="shared" si="62"/>
        <v>21</v>
      </c>
      <c r="P684" s="1">
        <f t="shared" si="63"/>
        <v>43544</v>
      </c>
      <c r="Q684" s="2"/>
      <c r="R684" s="3"/>
      <c r="S684" s="3"/>
      <c r="T684" s="62">
        <f t="shared" ca="1" si="65"/>
        <v>-6.25E-2</v>
      </c>
      <c r="U684" s="61">
        <f t="shared" ca="1" si="64"/>
        <v>1</v>
      </c>
      <c r="V684" s="11" t="s">
        <v>565</v>
      </c>
      <c r="W684" s="11" t="s">
        <v>234</v>
      </c>
      <c r="X684" s="3"/>
    </row>
    <row r="685" spans="1:24" ht="30" hidden="1" customHeight="1">
      <c r="A685" s="3" t="s">
        <v>15</v>
      </c>
      <c r="B685" s="3">
        <v>2</v>
      </c>
      <c r="C685" s="11" t="s">
        <v>47</v>
      </c>
      <c r="D685" s="11" t="s">
        <v>429</v>
      </c>
      <c r="E685" s="4">
        <v>173</v>
      </c>
      <c r="F685" s="11" t="s">
        <v>430</v>
      </c>
      <c r="G685" s="17" t="s">
        <v>518</v>
      </c>
      <c r="H685" s="3" t="s">
        <v>506</v>
      </c>
      <c r="I685" s="5">
        <v>10500</v>
      </c>
      <c r="J685" s="1">
        <v>35879</v>
      </c>
      <c r="K685" s="60">
        <f t="shared" ca="1" si="60"/>
        <v>27</v>
      </c>
      <c r="L685" s="14">
        <v>8</v>
      </c>
      <c r="M685" s="14" t="s">
        <v>634</v>
      </c>
      <c r="N685" s="14">
        <f t="shared" si="61"/>
        <v>16</v>
      </c>
      <c r="O685" s="14">
        <f t="shared" si="62"/>
        <v>21</v>
      </c>
      <c r="P685" s="1">
        <f t="shared" si="63"/>
        <v>43544</v>
      </c>
      <c r="Q685" s="2"/>
      <c r="R685" s="3"/>
      <c r="S685" s="3"/>
      <c r="T685" s="62">
        <f t="shared" ca="1" si="65"/>
        <v>-6.25E-2</v>
      </c>
      <c r="U685" s="61">
        <f t="shared" ca="1" si="64"/>
        <v>1</v>
      </c>
      <c r="V685" s="11" t="s">
        <v>565</v>
      </c>
      <c r="W685" s="11" t="s">
        <v>234</v>
      </c>
      <c r="X685" s="3"/>
    </row>
    <row r="686" spans="1:24" ht="30" hidden="1" customHeight="1">
      <c r="A686" s="3" t="s">
        <v>15</v>
      </c>
      <c r="B686" s="3">
        <v>2</v>
      </c>
      <c r="C686" s="11" t="s">
        <v>47</v>
      </c>
      <c r="D686" s="11" t="s">
        <v>429</v>
      </c>
      <c r="E686" s="4">
        <v>174</v>
      </c>
      <c r="F686" s="11" t="s">
        <v>430</v>
      </c>
      <c r="G686" s="17" t="s">
        <v>518</v>
      </c>
      <c r="H686" s="3" t="s">
        <v>506</v>
      </c>
      <c r="I686" s="5">
        <v>10500</v>
      </c>
      <c r="J686" s="1">
        <v>35879</v>
      </c>
      <c r="K686" s="60">
        <f t="shared" ca="1" si="60"/>
        <v>27</v>
      </c>
      <c r="L686" s="14">
        <v>8</v>
      </c>
      <c r="M686" s="14" t="s">
        <v>634</v>
      </c>
      <c r="N686" s="14">
        <f t="shared" si="61"/>
        <v>16</v>
      </c>
      <c r="O686" s="14">
        <f t="shared" si="62"/>
        <v>21</v>
      </c>
      <c r="P686" s="1">
        <f t="shared" si="63"/>
        <v>43544</v>
      </c>
      <c r="Q686" s="2"/>
      <c r="R686" s="3"/>
      <c r="S686" s="3"/>
      <c r="T686" s="62">
        <f t="shared" ca="1" si="65"/>
        <v>-6.25E-2</v>
      </c>
      <c r="U686" s="61">
        <f t="shared" ca="1" si="64"/>
        <v>1</v>
      </c>
      <c r="V686" s="11" t="s">
        <v>565</v>
      </c>
      <c r="W686" s="11" t="s">
        <v>234</v>
      </c>
      <c r="X686" s="3"/>
    </row>
    <row r="687" spans="1:24" ht="30" hidden="1" customHeight="1">
      <c r="A687" s="3" t="s">
        <v>15</v>
      </c>
      <c r="B687" s="3">
        <v>2</v>
      </c>
      <c r="C687" s="11" t="s">
        <v>47</v>
      </c>
      <c r="D687" s="11" t="s">
        <v>429</v>
      </c>
      <c r="E687" s="4">
        <v>175</v>
      </c>
      <c r="F687" s="11" t="s">
        <v>430</v>
      </c>
      <c r="G687" s="17" t="s">
        <v>518</v>
      </c>
      <c r="H687" s="3" t="s">
        <v>506</v>
      </c>
      <c r="I687" s="5">
        <v>10500</v>
      </c>
      <c r="J687" s="1">
        <v>35879</v>
      </c>
      <c r="K687" s="60">
        <f t="shared" ca="1" si="60"/>
        <v>27</v>
      </c>
      <c r="L687" s="14">
        <v>8</v>
      </c>
      <c r="M687" s="14" t="s">
        <v>634</v>
      </c>
      <c r="N687" s="14">
        <f t="shared" si="61"/>
        <v>16</v>
      </c>
      <c r="O687" s="14">
        <f t="shared" si="62"/>
        <v>21</v>
      </c>
      <c r="P687" s="1">
        <f t="shared" si="63"/>
        <v>43544</v>
      </c>
      <c r="Q687" s="2"/>
      <c r="R687" s="3"/>
      <c r="S687" s="3"/>
      <c r="T687" s="62">
        <f t="shared" ca="1" si="65"/>
        <v>-6.25E-2</v>
      </c>
      <c r="U687" s="61">
        <f t="shared" ca="1" si="64"/>
        <v>1</v>
      </c>
      <c r="V687" s="11" t="s">
        <v>565</v>
      </c>
      <c r="W687" s="11" t="s">
        <v>234</v>
      </c>
      <c r="X687" s="3"/>
    </row>
    <row r="688" spans="1:24" ht="30" hidden="1" customHeight="1">
      <c r="A688" s="3" t="s">
        <v>15</v>
      </c>
      <c r="B688" s="3">
        <v>2</v>
      </c>
      <c r="C688" s="11" t="s">
        <v>47</v>
      </c>
      <c r="D688" s="11" t="s">
        <v>429</v>
      </c>
      <c r="E688" s="4">
        <v>176</v>
      </c>
      <c r="F688" s="11" t="s">
        <v>430</v>
      </c>
      <c r="G688" s="17" t="s">
        <v>518</v>
      </c>
      <c r="H688" s="3" t="s">
        <v>506</v>
      </c>
      <c r="I688" s="5">
        <v>10500</v>
      </c>
      <c r="J688" s="1">
        <v>35879</v>
      </c>
      <c r="K688" s="60">
        <f t="shared" ca="1" si="60"/>
        <v>27</v>
      </c>
      <c r="L688" s="14">
        <v>8</v>
      </c>
      <c r="M688" s="14" t="s">
        <v>634</v>
      </c>
      <c r="N688" s="14">
        <f t="shared" si="61"/>
        <v>16</v>
      </c>
      <c r="O688" s="14">
        <f t="shared" si="62"/>
        <v>21</v>
      </c>
      <c r="P688" s="1">
        <f t="shared" si="63"/>
        <v>43544</v>
      </c>
      <c r="Q688" s="2"/>
      <c r="R688" s="3"/>
      <c r="S688" s="3"/>
      <c r="T688" s="62">
        <f t="shared" ca="1" si="65"/>
        <v>-6.25E-2</v>
      </c>
      <c r="U688" s="61">
        <f t="shared" ca="1" si="64"/>
        <v>1</v>
      </c>
      <c r="V688" s="11" t="s">
        <v>565</v>
      </c>
      <c r="W688" s="11" t="s">
        <v>234</v>
      </c>
      <c r="X688" s="3"/>
    </row>
    <row r="689" spans="1:24" ht="30" hidden="1" customHeight="1">
      <c r="A689" s="3" t="s">
        <v>15</v>
      </c>
      <c r="B689" s="3">
        <v>2</v>
      </c>
      <c r="C689" s="11" t="s">
        <v>47</v>
      </c>
      <c r="D689" s="11" t="s">
        <v>431</v>
      </c>
      <c r="E689" s="4">
        <v>89</v>
      </c>
      <c r="F689" s="11" t="s">
        <v>432</v>
      </c>
      <c r="G689" s="17" t="s">
        <v>518</v>
      </c>
      <c r="H689" s="3" t="s">
        <v>506</v>
      </c>
      <c r="I689" s="5">
        <v>14910</v>
      </c>
      <c r="J689" s="1">
        <v>35879</v>
      </c>
      <c r="K689" s="60">
        <f t="shared" ca="1" si="60"/>
        <v>27</v>
      </c>
      <c r="L689" s="14">
        <v>8</v>
      </c>
      <c r="M689" s="14" t="s">
        <v>634</v>
      </c>
      <c r="N689" s="14">
        <f t="shared" si="61"/>
        <v>16</v>
      </c>
      <c r="O689" s="14">
        <f t="shared" si="62"/>
        <v>21</v>
      </c>
      <c r="P689" s="1">
        <f t="shared" si="63"/>
        <v>43544</v>
      </c>
      <c r="Q689" s="2"/>
      <c r="R689" s="3"/>
      <c r="S689" s="3"/>
      <c r="T689" s="62">
        <f t="shared" ca="1" si="65"/>
        <v>-6.25E-2</v>
      </c>
      <c r="U689" s="61">
        <f t="shared" ca="1" si="64"/>
        <v>1</v>
      </c>
      <c r="V689" s="11" t="s">
        <v>565</v>
      </c>
      <c r="W689" s="11" t="s">
        <v>17</v>
      </c>
      <c r="X689" s="3"/>
    </row>
    <row r="690" spans="1:24" ht="30" hidden="1" customHeight="1">
      <c r="A690" s="3" t="s">
        <v>15</v>
      </c>
      <c r="B690" s="3">
        <v>2</v>
      </c>
      <c r="C690" s="11" t="s">
        <v>47</v>
      </c>
      <c r="D690" s="11" t="s">
        <v>431</v>
      </c>
      <c r="E690" s="4">
        <v>90</v>
      </c>
      <c r="F690" s="11" t="s">
        <v>432</v>
      </c>
      <c r="G690" s="17" t="s">
        <v>518</v>
      </c>
      <c r="H690" s="3" t="s">
        <v>506</v>
      </c>
      <c r="I690" s="5">
        <v>14910</v>
      </c>
      <c r="J690" s="1">
        <v>35879</v>
      </c>
      <c r="K690" s="60">
        <f t="shared" ca="1" si="60"/>
        <v>27</v>
      </c>
      <c r="L690" s="14">
        <v>8</v>
      </c>
      <c r="M690" s="14" t="s">
        <v>634</v>
      </c>
      <c r="N690" s="14">
        <f t="shared" si="61"/>
        <v>16</v>
      </c>
      <c r="O690" s="14">
        <f t="shared" si="62"/>
        <v>21</v>
      </c>
      <c r="P690" s="1">
        <f t="shared" si="63"/>
        <v>43544</v>
      </c>
      <c r="Q690" s="2"/>
      <c r="R690" s="3"/>
      <c r="S690" s="3"/>
      <c r="T690" s="62">
        <f t="shared" ca="1" si="65"/>
        <v>-6.25E-2</v>
      </c>
      <c r="U690" s="61">
        <f t="shared" ca="1" si="64"/>
        <v>1</v>
      </c>
      <c r="V690" s="11" t="s">
        <v>565</v>
      </c>
      <c r="W690" s="11" t="s">
        <v>17</v>
      </c>
      <c r="X690" s="3"/>
    </row>
    <row r="691" spans="1:24" ht="30" hidden="1" customHeight="1">
      <c r="A691" s="3" t="s">
        <v>15</v>
      </c>
      <c r="B691" s="3">
        <v>2</v>
      </c>
      <c r="C691" s="11" t="s">
        <v>47</v>
      </c>
      <c r="D691" s="11" t="s">
        <v>431</v>
      </c>
      <c r="E691" s="4">
        <v>91</v>
      </c>
      <c r="F691" s="11" t="s">
        <v>432</v>
      </c>
      <c r="G691" s="17" t="s">
        <v>518</v>
      </c>
      <c r="H691" s="3" t="s">
        <v>506</v>
      </c>
      <c r="I691" s="5">
        <v>14910</v>
      </c>
      <c r="J691" s="1">
        <v>35879</v>
      </c>
      <c r="K691" s="60">
        <f t="shared" ca="1" si="60"/>
        <v>27</v>
      </c>
      <c r="L691" s="14">
        <v>8</v>
      </c>
      <c r="M691" s="14" t="s">
        <v>634</v>
      </c>
      <c r="N691" s="14">
        <f t="shared" si="61"/>
        <v>16</v>
      </c>
      <c r="O691" s="14">
        <f t="shared" si="62"/>
        <v>21</v>
      </c>
      <c r="P691" s="1">
        <f t="shared" si="63"/>
        <v>43544</v>
      </c>
      <c r="Q691" s="2"/>
      <c r="R691" s="3"/>
      <c r="S691" s="3"/>
      <c r="T691" s="62">
        <f t="shared" ca="1" si="65"/>
        <v>-6.25E-2</v>
      </c>
      <c r="U691" s="61">
        <f t="shared" ca="1" si="64"/>
        <v>1</v>
      </c>
      <c r="V691" s="11" t="s">
        <v>565</v>
      </c>
      <c r="W691" s="11" t="s">
        <v>17</v>
      </c>
      <c r="X691" s="3"/>
    </row>
    <row r="692" spans="1:24" ht="30" hidden="1" customHeight="1">
      <c r="A692" s="3" t="s">
        <v>15</v>
      </c>
      <c r="B692" s="3">
        <v>2</v>
      </c>
      <c r="C692" s="11" t="s">
        <v>47</v>
      </c>
      <c r="D692" s="11" t="s">
        <v>431</v>
      </c>
      <c r="E692" s="4">
        <v>92</v>
      </c>
      <c r="F692" s="11" t="s">
        <v>432</v>
      </c>
      <c r="G692" s="17" t="s">
        <v>518</v>
      </c>
      <c r="H692" s="3" t="s">
        <v>506</v>
      </c>
      <c r="I692" s="5">
        <v>14910</v>
      </c>
      <c r="J692" s="1">
        <v>35879</v>
      </c>
      <c r="K692" s="60">
        <f t="shared" ca="1" si="60"/>
        <v>27</v>
      </c>
      <c r="L692" s="14">
        <v>8</v>
      </c>
      <c r="M692" s="14" t="s">
        <v>634</v>
      </c>
      <c r="N692" s="14">
        <f t="shared" si="61"/>
        <v>16</v>
      </c>
      <c r="O692" s="14">
        <f t="shared" si="62"/>
        <v>21</v>
      </c>
      <c r="P692" s="1">
        <f t="shared" si="63"/>
        <v>43544</v>
      </c>
      <c r="Q692" s="2"/>
      <c r="R692" s="3"/>
      <c r="S692" s="3"/>
      <c r="T692" s="62">
        <f t="shared" ca="1" si="65"/>
        <v>-6.25E-2</v>
      </c>
      <c r="U692" s="61">
        <f t="shared" ca="1" si="64"/>
        <v>1</v>
      </c>
      <c r="V692" s="11" t="s">
        <v>565</v>
      </c>
      <c r="W692" s="11" t="s">
        <v>17</v>
      </c>
      <c r="X692" s="3"/>
    </row>
    <row r="693" spans="1:24" ht="30" hidden="1" customHeight="1">
      <c r="A693" s="3" t="s">
        <v>15</v>
      </c>
      <c r="B693" s="3">
        <v>2</v>
      </c>
      <c r="C693" s="11" t="s">
        <v>47</v>
      </c>
      <c r="D693" s="11" t="s">
        <v>431</v>
      </c>
      <c r="E693" s="4">
        <v>93</v>
      </c>
      <c r="F693" s="11" t="s">
        <v>432</v>
      </c>
      <c r="G693" s="17" t="s">
        <v>518</v>
      </c>
      <c r="H693" s="3" t="s">
        <v>506</v>
      </c>
      <c r="I693" s="5">
        <v>14910</v>
      </c>
      <c r="J693" s="1">
        <v>35879</v>
      </c>
      <c r="K693" s="60">
        <f t="shared" ca="1" si="60"/>
        <v>27</v>
      </c>
      <c r="L693" s="14">
        <v>8</v>
      </c>
      <c r="M693" s="14" t="s">
        <v>634</v>
      </c>
      <c r="N693" s="14">
        <f t="shared" si="61"/>
        <v>16</v>
      </c>
      <c r="O693" s="14">
        <f t="shared" si="62"/>
        <v>21</v>
      </c>
      <c r="P693" s="1">
        <f t="shared" si="63"/>
        <v>43544</v>
      </c>
      <c r="Q693" s="2"/>
      <c r="R693" s="3"/>
      <c r="S693" s="3"/>
      <c r="T693" s="62">
        <f t="shared" ca="1" si="65"/>
        <v>-6.25E-2</v>
      </c>
      <c r="U693" s="61">
        <f t="shared" ca="1" si="64"/>
        <v>1</v>
      </c>
      <c r="V693" s="11" t="s">
        <v>565</v>
      </c>
      <c r="W693" s="11" t="s">
        <v>17</v>
      </c>
      <c r="X693" s="3"/>
    </row>
    <row r="694" spans="1:24" ht="30" hidden="1" customHeight="1">
      <c r="A694" s="3" t="s">
        <v>15</v>
      </c>
      <c r="B694" s="3">
        <v>2</v>
      </c>
      <c r="C694" s="11" t="s">
        <v>47</v>
      </c>
      <c r="D694" s="11" t="s">
        <v>431</v>
      </c>
      <c r="E694" s="4">
        <v>94</v>
      </c>
      <c r="F694" s="11" t="s">
        <v>432</v>
      </c>
      <c r="G694" s="17" t="s">
        <v>518</v>
      </c>
      <c r="H694" s="3" t="s">
        <v>506</v>
      </c>
      <c r="I694" s="5">
        <v>14910</v>
      </c>
      <c r="J694" s="1">
        <v>35879</v>
      </c>
      <c r="K694" s="60">
        <f t="shared" ca="1" si="60"/>
        <v>27</v>
      </c>
      <c r="L694" s="14">
        <v>8</v>
      </c>
      <c r="M694" s="14" t="s">
        <v>634</v>
      </c>
      <c r="N694" s="14">
        <f t="shared" si="61"/>
        <v>16</v>
      </c>
      <c r="O694" s="14">
        <f t="shared" si="62"/>
        <v>21</v>
      </c>
      <c r="P694" s="1">
        <f t="shared" si="63"/>
        <v>43544</v>
      </c>
      <c r="Q694" s="2"/>
      <c r="R694" s="3"/>
      <c r="S694" s="3"/>
      <c r="T694" s="62">
        <f t="shared" ca="1" si="65"/>
        <v>-6.25E-2</v>
      </c>
      <c r="U694" s="61">
        <f t="shared" ca="1" si="64"/>
        <v>1</v>
      </c>
      <c r="V694" s="11" t="s">
        <v>565</v>
      </c>
      <c r="W694" s="11" t="s">
        <v>17</v>
      </c>
      <c r="X694" s="3"/>
    </row>
    <row r="695" spans="1:24" ht="30" hidden="1" customHeight="1">
      <c r="A695" s="3" t="s">
        <v>15</v>
      </c>
      <c r="B695" s="3">
        <v>2</v>
      </c>
      <c r="C695" s="11" t="s">
        <v>47</v>
      </c>
      <c r="D695" s="11" t="s">
        <v>433</v>
      </c>
      <c r="E695" s="4">
        <v>105</v>
      </c>
      <c r="F695" s="11" t="s">
        <v>434</v>
      </c>
      <c r="G695" s="17" t="s">
        <v>518</v>
      </c>
      <c r="H695" s="3" t="s">
        <v>506</v>
      </c>
      <c r="I695" s="5">
        <v>10290</v>
      </c>
      <c r="J695" s="1">
        <v>35879</v>
      </c>
      <c r="K695" s="60">
        <f t="shared" ca="1" si="60"/>
        <v>27</v>
      </c>
      <c r="L695" s="14">
        <v>8</v>
      </c>
      <c r="M695" s="14" t="s">
        <v>634</v>
      </c>
      <c r="N695" s="14">
        <f t="shared" si="61"/>
        <v>16</v>
      </c>
      <c r="O695" s="14">
        <f t="shared" si="62"/>
        <v>21</v>
      </c>
      <c r="P695" s="1">
        <f t="shared" si="63"/>
        <v>43544</v>
      </c>
      <c r="Q695" s="2"/>
      <c r="R695" s="3"/>
      <c r="S695" s="3"/>
      <c r="T695" s="62">
        <f t="shared" ca="1" si="65"/>
        <v>-6.25E-2</v>
      </c>
      <c r="U695" s="61">
        <f t="shared" ca="1" si="64"/>
        <v>1</v>
      </c>
      <c r="V695" s="11" t="s">
        <v>565</v>
      </c>
      <c r="W695" s="11" t="s">
        <v>24</v>
      </c>
      <c r="X695" s="3"/>
    </row>
    <row r="696" spans="1:24" ht="30" hidden="1" customHeight="1">
      <c r="A696" s="3" t="s">
        <v>15</v>
      </c>
      <c r="B696" s="3">
        <v>2</v>
      </c>
      <c r="C696" s="11" t="s">
        <v>47</v>
      </c>
      <c r="D696" s="11" t="s">
        <v>433</v>
      </c>
      <c r="E696" s="4">
        <v>106</v>
      </c>
      <c r="F696" s="11" t="s">
        <v>434</v>
      </c>
      <c r="G696" s="17" t="s">
        <v>518</v>
      </c>
      <c r="H696" s="3" t="s">
        <v>506</v>
      </c>
      <c r="I696" s="5">
        <v>10290</v>
      </c>
      <c r="J696" s="1">
        <v>35879</v>
      </c>
      <c r="K696" s="60">
        <f t="shared" ca="1" si="60"/>
        <v>27</v>
      </c>
      <c r="L696" s="14">
        <v>8</v>
      </c>
      <c r="M696" s="14" t="s">
        <v>634</v>
      </c>
      <c r="N696" s="14">
        <f t="shared" si="61"/>
        <v>16</v>
      </c>
      <c r="O696" s="14">
        <f t="shared" si="62"/>
        <v>21</v>
      </c>
      <c r="P696" s="1">
        <f t="shared" si="63"/>
        <v>43544</v>
      </c>
      <c r="Q696" s="2"/>
      <c r="R696" s="3"/>
      <c r="S696" s="3"/>
      <c r="T696" s="62">
        <f t="shared" ca="1" si="65"/>
        <v>-6.25E-2</v>
      </c>
      <c r="U696" s="61">
        <f t="shared" ca="1" si="64"/>
        <v>1</v>
      </c>
      <c r="V696" s="11" t="s">
        <v>565</v>
      </c>
      <c r="W696" s="16" t="s">
        <v>24</v>
      </c>
      <c r="X696" s="3"/>
    </row>
    <row r="697" spans="1:24" ht="30" hidden="1" customHeight="1">
      <c r="A697" s="3" t="s">
        <v>15</v>
      </c>
      <c r="B697" s="3">
        <v>2</v>
      </c>
      <c r="C697" s="11" t="s">
        <v>47</v>
      </c>
      <c r="D697" s="11" t="s">
        <v>433</v>
      </c>
      <c r="E697" s="4">
        <v>107</v>
      </c>
      <c r="F697" s="11" t="s">
        <v>434</v>
      </c>
      <c r="G697" s="17" t="s">
        <v>518</v>
      </c>
      <c r="H697" s="3" t="s">
        <v>506</v>
      </c>
      <c r="I697" s="5">
        <v>10290</v>
      </c>
      <c r="J697" s="1">
        <v>35879</v>
      </c>
      <c r="K697" s="60">
        <f t="shared" ca="1" si="60"/>
        <v>27</v>
      </c>
      <c r="L697" s="14">
        <v>8</v>
      </c>
      <c r="M697" s="14" t="s">
        <v>634</v>
      </c>
      <c r="N697" s="14">
        <f t="shared" si="61"/>
        <v>16</v>
      </c>
      <c r="O697" s="14">
        <f t="shared" si="62"/>
        <v>21</v>
      </c>
      <c r="P697" s="1">
        <f t="shared" si="63"/>
        <v>43544</v>
      </c>
      <c r="Q697" s="2"/>
      <c r="R697" s="3"/>
      <c r="S697" s="3"/>
      <c r="T697" s="62">
        <f t="shared" ca="1" si="65"/>
        <v>-6.25E-2</v>
      </c>
      <c r="U697" s="61">
        <f t="shared" ca="1" si="64"/>
        <v>1</v>
      </c>
      <c r="V697" s="11" t="s">
        <v>565</v>
      </c>
      <c r="W697" s="16" t="s">
        <v>24</v>
      </c>
      <c r="X697" s="3"/>
    </row>
    <row r="698" spans="1:24" ht="30" hidden="1" customHeight="1">
      <c r="A698" s="3" t="s">
        <v>15</v>
      </c>
      <c r="B698" s="3">
        <v>2</v>
      </c>
      <c r="C698" s="11" t="s">
        <v>47</v>
      </c>
      <c r="D698" s="11" t="s">
        <v>433</v>
      </c>
      <c r="E698" s="4">
        <v>108</v>
      </c>
      <c r="F698" s="11" t="s">
        <v>434</v>
      </c>
      <c r="G698" s="17" t="s">
        <v>518</v>
      </c>
      <c r="H698" s="3" t="s">
        <v>506</v>
      </c>
      <c r="I698" s="5">
        <v>10290</v>
      </c>
      <c r="J698" s="1">
        <v>35879</v>
      </c>
      <c r="K698" s="60">
        <f t="shared" ca="1" si="60"/>
        <v>27</v>
      </c>
      <c r="L698" s="14">
        <v>8</v>
      </c>
      <c r="M698" s="14" t="s">
        <v>634</v>
      </c>
      <c r="N698" s="14">
        <f t="shared" si="61"/>
        <v>16</v>
      </c>
      <c r="O698" s="14">
        <f t="shared" si="62"/>
        <v>21</v>
      </c>
      <c r="P698" s="1">
        <f t="shared" si="63"/>
        <v>43544</v>
      </c>
      <c r="Q698" s="2"/>
      <c r="R698" s="3"/>
      <c r="S698" s="3"/>
      <c r="T698" s="62">
        <f t="shared" ca="1" si="65"/>
        <v>-6.25E-2</v>
      </c>
      <c r="U698" s="61">
        <f t="shared" ca="1" si="64"/>
        <v>1</v>
      </c>
      <c r="V698" s="11" t="s">
        <v>565</v>
      </c>
      <c r="W698" s="16" t="s">
        <v>24</v>
      </c>
      <c r="X698" s="3"/>
    </row>
    <row r="699" spans="1:24" ht="30" hidden="1" customHeight="1">
      <c r="A699" s="3" t="s">
        <v>15</v>
      </c>
      <c r="B699" s="3">
        <v>2</v>
      </c>
      <c r="C699" s="11" t="s">
        <v>47</v>
      </c>
      <c r="D699" s="11" t="s">
        <v>433</v>
      </c>
      <c r="E699" s="4">
        <v>109</v>
      </c>
      <c r="F699" s="11" t="s">
        <v>434</v>
      </c>
      <c r="G699" s="17" t="s">
        <v>518</v>
      </c>
      <c r="H699" s="3" t="s">
        <v>506</v>
      </c>
      <c r="I699" s="5">
        <v>10290</v>
      </c>
      <c r="J699" s="1">
        <v>35879</v>
      </c>
      <c r="K699" s="60">
        <f t="shared" ca="1" si="60"/>
        <v>27</v>
      </c>
      <c r="L699" s="14">
        <v>8</v>
      </c>
      <c r="M699" s="14" t="s">
        <v>634</v>
      </c>
      <c r="N699" s="14">
        <f t="shared" si="61"/>
        <v>16</v>
      </c>
      <c r="O699" s="14">
        <f t="shared" si="62"/>
        <v>21</v>
      </c>
      <c r="P699" s="1">
        <f t="shared" si="63"/>
        <v>43544</v>
      </c>
      <c r="Q699" s="2"/>
      <c r="R699" s="3"/>
      <c r="S699" s="3"/>
      <c r="T699" s="62">
        <f t="shared" ca="1" si="65"/>
        <v>-6.25E-2</v>
      </c>
      <c r="U699" s="61">
        <f t="shared" ca="1" si="64"/>
        <v>1</v>
      </c>
      <c r="V699" s="11" t="s">
        <v>565</v>
      </c>
      <c r="W699" s="16" t="s">
        <v>24</v>
      </c>
      <c r="X699" s="3"/>
    </row>
    <row r="700" spans="1:24" ht="30" hidden="1" customHeight="1">
      <c r="A700" s="3" t="s">
        <v>15</v>
      </c>
      <c r="B700" s="3">
        <v>2</v>
      </c>
      <c r="C700" s="11" t="s">
        <v>47</v>
      </c>
      <c r="D700" s="11" t="s">
        <v>433</v>
      </c>
      <c r="E700" s="4">
        <v>110</v>
      </c>
      <c r="F700" s="11" t="s">
        <v>434</v>
      </c>
      <c r="G700" s="17" t="s">
        <v>518</v>
      </c>
      <c r="H700" s="3" t="s">
        <v>506</v>
      </c>
      <c r="I700" s="5">
        <v>10290</v>
      </c>
      <c r="J700" s="1">
        <v>35879</v>
      </c>
      <c r="K700" s="60">
        <f t="shared" ca="1" si="60"/>
        <v>27</v>
      </c>
      <c r="L700" s="14">
        <v>8</v>
      </c>
      <c r="M700" s="14" t="s">
        <v>634</v>
      </c>
      <c r="N700" s="14">
        <f t="shared" si="61"/>
        <v>16</v>
      </c>
      <c r="O700" s="14">
        <f t="shared" si="62"/>
        <v>21</v>
      </c>
      <c r="P700" s="1">
        <f t="shared" si="63"/>
        <v>43544</v>
      </c>
      <c r="Q700" s="2"/>
      <c r="R700" s="3"/>
      <c r="S700" s="3"/>
      <c r="T700" s="62">
        <f t="shared" ca="1" si="65"/>
        <v>-6.25E-2</v>
      </c>
      <c r="U700" s="61">
        <f t="shared" ca="1" si="64"/>
        <v>1</v>
      </c>
      <c r="V700" s="11" t="s">
        <v>565</v>
      </c>
      <c r="W700" s="16" t="s">
        <v>24</v>
      </c>
      <c r="X700" s="3"/>
    </row>
    <row r="701" spans="1:24" ht="30" hidden="1" customHeight="1">
      <c r="A701" s="3" t="s">
        <v>15</v>
      </c>
      <c r="B701" s="3">
        <v>2</v>
      </c>
      <c r="C701" s="11" t="s">
        <v>47</v>
      </c>
      <c r="D701" s="11" t="s">
        <v>433</v>
      </c>
      <c r="E701" s="4">
        <v>111</v>
      </c>
      <c r="F701" s="11" t="s">
        <v>434</v>
      </c>
      <c r="G701" s="17" t="s">
        <v>518</v>
      </c>
      <c r="H701" s="3" t="s">
        <v>506</v>
      </c>
      <c r="I701" s="5">
        <v>10290</v>
      </c>
      <c r="J701" s="1">
        <v>35879</v>
      </c>
      <c r="K701" s="60">
        <f t="shared" ca="1" si="60"/>
        <v>27</v>
      </c>
      <c r="L701" s="14">
        <v>8</v>
      </c>
      <c r="M701" s="14" t="s">
        <v>634</v>
      </c>
      <c r="N701" s="14">
        <f t="shared" si="61"/>
        <v>16</v>
      </c>
      <c r="O701" s="14">
        <f t="shared" si="62"/>
        <v>21</v>
      </c>
      <c r="P701" s="1">
        <f t="shared" si="63"/>
        <v>43544</v>
      </c>
      <c r="Q701" s="2"/>
      <c r="R701" s="3"/>
      <c r="S701" s="3"/>
      <c r="T701" s="62">
        <f t="shared" ca="1" si="65"/>
        <v>-6.25E-2</v>
      </c>
      <c r="U701" s="61">
        <f t="shared" ca="1" si="64"/>
        <v>1</v>
      </c>
      <c r="V701" s="11" t="s">
        <v>565</v>
      </c>
      <c r="W701" s="16" t="s">
        <v>24</v>
      </c>
      <c r="X701" s="3"/>
    </row>
    <row r="702" spans="1:24" ht="30" hidden="1" customHeight="1">
      <c r="A702" s="3" t="s">
        <v>15</v>
      </c>
      <c r="B702" s="3">
        <v>2</v>
      </c>
      <c r="C702" s="11" t="s">
        <v>47</v>
      </c>
      <c r="D702" s="11" t="s">
        <v>435</v>
      </c>
      <c r="E702" s="4">
        <v>112</v>
      </c>
      <c r="F702" s="11" t="s">
        <v>436</v>
      </c>
      <c r="G702" s="17" t="s">
        <v>518</v>
      </c>
      <c r="H702" s="3" t="s">
        <v>506</v>
      </c>
      <c r="I702" s="5">
        <v>26250</v>
      </c>
      <c r="J702" s="1">
        <v>35879</v>
      </c>
      <c r="K702" s="60">
        <f t="shared" ca="1" si="60"/>
        <v>27</v>
      </c>
      <c r="L702" s="14">
        <v>8</v>
      </c>
      <c r="M702" s="14" t="s">
        <v>634</v>
      </c>
      <c r="N702" s="14">
        <f t="shared" si="61"/>
        <v>16</v>
      </c>
      <c r="O702" s="14">
        <f t="shared" si="62"/>
        <v>21</v>
      </c>
      <c r="P702" s="1">
        <f t="shared" si="63"/>
        <v>43544</v>
      </c>
      <c r="Q702" s="2"/>
      <c r="R702" s="3"/>
      <c r="S702" s="3"/>
      <c r="T702" s="62">
        <f t="shared" ca="1" si="65"/>
        <v>-6.25E-2</v>
      </c>
      <c r="U702" s="61">
        <f t="shared" ca="1" si="64"/>
        <v>1</v>
      </c>
      <c r="V702" s="11" t="s">
        <v>565</v>
      </c>
      <c r="W702" s="16" t="s">
        <v>193</v>
      </c>
      <c r="X702" s="3"/>
    </row>
    <row r="703" spans="1:24" ht="30" customHeight="1">
      <c r="A703" s="3" t="s">
        <v>15</v>
      </c>
      <c r="B703" s="3">
        <v>3</v>
      </c>
      <c r="C703" s="11" t="s">
        <v>437</v>
      </c>
      <c r="D703" s="11" t="s">
        <v>266</v>
      </c>
      <c r="E703" s="4">
        <v>67</v>
      </c>
      <c r="F703" s="11" t="s">
        <v>438</v>
      </c>
      <c r="G703" s="17" t="s">
        <v>518</v>
      </c>
      <c r="H703" s="3" t="s">
        <v>506</v>
      </c>
      <c r="I703" s="5">
        <v>88830</v>
      </c>
      <c r="J703" s="1">
        <v>35879</v>
      </c>
      <c r="K703" s="60">
        <f t="shared" ca="1" si="60"/>
        <v>27</v>
      </c>
      <c r="L703" s="14">
        <v>8</v>
      </c>
      <c r="M703" s="14" t="s">
        <v>634</v>
      </c>
      <c r="N703" s="14">
        <f t="shared" si="61"/>
        <v>16</v>
      </c>
      <c r="O703" s="14">
        <f t="shared" si="62"/>
        <v>21</v>
      </c>
      <c r="P703" s="1">
        <f t="shared" si="63"/>
        <v>43544</v>
      </c>
      <c r="Q703" s="7"/>
      <c r="R703" s="3"/>
      <c r="S703" s="3"/>
      <c r="T703" s="62">
        <f t="shared" ca="1" si="65"/>
        <v>-6.25E-2</v>
      </c>
      <c r="U703" s="61">
        <f t="shared" ca="1" si="64"/>
        <v>1</v>
      </c>
      <c r="V703" s="11" t="s">
        <v>565</v>
      </c>
      <c r="W703" s="16" t="s">
        <v>17</v>
      </c>
      <c r="X703" s="3"/>
    </row>
    <row r="704" spans="1:24" ht="30" hidden="1" customHeight="1">
      <c r="A704" s="3" t="s">
        <v>15</v>
      </c>
      <c r="B704" s="3">
        <v>3</v>
      </c>
      <c r="C704" s="11" t="s">
        <v>437</v>
      </c>
      <c r="D704" s="11" t="s">
        <v>439</v>
      </c>
      <c r="E704" s="4">
        <v>59</v>
      </c>
      <c r="F704" s="11" t="s">
        <v>440</v>
      </c>
      <c r="G704" s="17" t="s">
        <v>518</v>
      </c>
      <c r="H704" s="3" t="s">
        <v>506</v>
      </c>
      <c r="I704" s="5">
        <v>80430</v>
      </c>
      <c r="J704" s="1">
        <v>35879</v>
      </c>
      <c r="K704" s="60">
        <f t="shared" ca="1" si="60"/>
        <v>27</v>
      </c>
      <c r="L704" s="14">
        <v>8</v>
      </c>
      <c r="M704" s="14" t="s">
        <v>634</v>
      </c>
      <c r="N704" s="14">
        <f t="shared" si="61"/>
        <v>16</v>
      </c>
      <c r="O704" s="14">
        <f t="shared" si="62"/>
        <v>21</v>
      </c>
      <c r="P704" s="1">
        <f t="shared" si="63"/>
        <v>43544</v>
      </c>
      <c r="Q704" s="7"/>
      <c r="R704" s="3"/>
      <c r="S704" s="3"/>
      <c r="T704" s="62">
        <f t="shared" ca="1" si="65"/>
        <v>-6.25E-2</v>
      </c>
      <c r="U704" s="61">
        <f t="shared" ca="1" si="64"/>
        <v>1</v>
      </c>
      <c r="V704" s="11" t="s">
        <v>565</v>
      </c>
      <c r="W704" s="16" t="s">
        <v>441</v>
      </c>
      <c r="X704" s="3"/>
    </row>
    <row r="705" spans="1:24" ht="30" hidden="1" customHeight="1">
      <c r="A705" s="3" t="s">
        <v>15</v>
      </c>
      <c r="B705" s="3">
        <v>3</v>
      </c>
      <c r="C705" s="11" t="s">
        <v>437</v>
      </c>
      <c r="D705" s="11" t="s">
        <v>442</v>
      </c>
      <c r="E705" s="4">
        <v>94</v>
      </c>
      <c r="F705" s="11" t="s">
        <v>443</v>
      </c>
      <c r="G705" s="17" t="s">
        <v>519</v>
      </c>
      <c r="H705" s="3" t="s">
        <v>509</v>
      </c>
      <c r="I705" s="5">
        <v>221616</v>
      </c>
      <c r="J705" s="1">
        <v>41971</v>
      </c>
      <c r="K705" s="60">
        <f t="shared" ca="1" si="60"/>
        <v>10</v>
      </c>
      <c r="L705" s="14">
        <v>6</v>
      </c>
      <c r="M705" s="14" t="s">
        <v>637</v>
      </c>
      <c r="N705" s="14">
        <f t="shared" si="61"/>
        <v>12.600000000000001</v>
      </c>
      <c r="O705" s="14">
        <f t="shared" si="62"/>
        <v>17</v>
      </c>
      <c r="P705" s="1">
        <f t="shared" si="63"/>
        <v>46570</v>
      </c>
      <c r="Q705" s="7"/>
      <c r="R705" s="3"/>
      <c r="S705" s="3"/>
      <c r="T705" s="62">
        <f t="shared" ca="1" si="65"/>
        <v>2.6190476190476191</v>
      </c>
      <c r="U705" s="61">
        <f t="shared" ca="1" si="64"/>
        <v>3</v>
      </c>
      <c r="V705" s="11" t="s">
        <v>565</v>
      </c>
      <c r="W705" s="11" t="s">
        <v>24</v>
      </c>
      <c r="X705" s="3"/>
    </row>
    <row r="706" spans="1:24" ht="30" hidden="1" customHeight="1">
      <c r="A706" s="3" t="s">
        <v>15</v>
      </c>
      <c r="B706" s="3">
        <v>3</v>
      </c>
      <c r="C706" s="11" t="s">
        <v>437</v>
      </c>
      <c r="D706" s="11" t="s">
        <v>80</v>
      </c>
      <c r="E706" s="4">
        <v>51</v>
      </c>
      <c r="F706" s="11" t="s">
        <v>444</v>
      </c>
      <c r="G706" s="17" t="s">
        <v>518</v>
      </c>
      <c r="H706" s="3" t="s">
        <v>506</v>
      </c>
      <c r="I706" s="5">
        <v>52920</v>
      </c>
      <c r="J706" s="1">
        <v>35879</v>
      </c>
      <c r="K706" s="60">
        <f t="shared" ca="1" si="60"/>
        <v>27</v>
      </c>
      <c r="L706" s="14">
        <v>6</v>
      </c>
      <c r="M706" s="14" t="s">
        <v>637</v>
      </c>
      <c r="N706" s="14">
        <f t="shared" si="61"/>
        <v>12.600000000000001</v>
      </c>
      <c r="O706" s="14">
        <f t="shared" si="62"/>
        <v>17</v>
      </c>
      <c r="P706" s="1">
        <f t="shared" si="63"/>
        <v>42084</v>
      </c>
      <c r="Q706" s="7"/>
      <c r="R706" s="3"/>
      <c r="S706" s="8"/>
      <c r="T706" s="62">
        <f t="shared" ca="1" si="65"/>
        <v>-1.4285714285714279</v>
      </c>
      <c r="U706" s="61">
        <f t="shared" ca="1" si="64"/>
        <v>1</v>
      </c>
      <c r="V706" s="11" t="s">
        <v>565</v>
      </c>
      <c r="W706" s="11" t="s">
        <v>17</v>
      </c>
      <c r="X706" s="3"/>
    </row>
    <row r="707" spans="1:24" ht="30" hidden="1" customHeight="1">
      <c r="A707" s="3" t="s">
        <v>15</v>
      </c>
      <c r="B707" s="3">
        <v>3</v>
      </c>
      <c r="C707" s="11" t="s">
        <v>437</v>
      </c>
      <c r="D707" s="11" t="s">
        <v>80</v>
      </c>
      <c r="E707" s="4">
        <v>52</v>
      </c>
      <c r="F707" s="11" t="s">
        <v>445</v>
      </c>
      <c r="G707" s="17" t="s">
        <v>519</v>
      </c>
      <c r="H707" s="3" t="s">
        <v>509</v>
      </c>
      <c r="I707" s="5">
        <v>73500</v>
      </c>
      <c r="J707" s="1">
        <v>35879</v>
      </c>
      <c r="K707" s="60">
        <f t="shared" ca="1" si="60"/>
        <v>27</v>
      </c>
      <c r="L707" s="14">
        <v>6</v>
      </c>
      <c r="M707" s="14" t="s">
        <v>637</v>
      </c>
      <c r="N707" s="14">
        <f t="shared" si="61"/>
        <v>12.600000000000001</v>
      </c>
      <c r="O707" s="14">
        <f t="shared" si="62"/>
        <v>17</v>
      </c>
      <c r="P707" s="1">
        <f t="shared" si="63"/>
        <v>40478</v>
      </c>
      <c r="Q707" s="7"/>
      <c r="R707" s="3"/>
      <c r="S707" s="3" t="s">
        <v>264</v>
      </c>
      <c r="T707" s="62">
        <f t="shared" ca="1" si="65"/>
        <v>-1.4285714285714279</v>
      </c>
      <c r="U707" s="61">
        <f t="shared" ca="1" si="64"/>
        <v>1</v>
      </c>
      <c r="V707" s="11" t="s">
        <v>565</v>
      </c>
      <c r="W707" s="16" t="s">
        <v>24</v>
      </c>
      <c r="X707" s="3"/>
    </row>
    <row r="708" spans="1:24" ht="30" customHeight="1">
      <c r="A708" s="3" t="s">
        <v>15</v>
      </c>
      <c r="B708" s="3">
        <v>4</v>
      </c>
      <c r="C708" s="11" t="s">
        <v>83</v>
      </c>
      <c r="D708" s="11" t="s">
        <v>446</v>
      </c>
      <c r="E708" s="4">
        <v>1</v>
      </c>
      <c r="F708" s="11" t="s">
        <v>447</v>
      </c>
      <c r="G708" s="17" t="s">
        <v>518</v>
      </c>
      <c r="H708" s="3" t="s">
        <v>506</v>
      </c>
      <c r="I708" s="5">
        <v>71400</v>
      </c>
      <c r="J708" s="1">
        <v>35879</v>
      </c>
      <c r="K708" s="60">
        <f t="shared" ref="K708:K756" ca="1" si="66">DATEDIF(J708,TODAY(),"y")</f>
        <v>27</v>
      </c>
      <c r="L708" s="14">
        <v>8</v>
      </c>
      <c r="M708" s="14" t="s">
        <v>634</v>
      </c>
      <c r="N708" s="14">
        <f t="shared" ref="N708:N756" si="67">L708*IF(M708="水質",3.2,(IF(M708="事務",2,IF(M708="電子",2.1,IF(M708="自動車",3.1,1.6)))))</f>
        <v>16</v>
      </c>
      <c r="O708" s="14">
        <f t="shared" ref="O708:O756" si="68">ROUND(4/3*N708,0)</f>
        <v>21</v>
      </c>
      <c r="P708" s="1">
        <f t="shared" ref="P708:P756" si="69">J708+365*IF(G708="事後",O708,N708)</f>
        <v>43544</v>
      </c>
      <c r="Q708" s="7"/>
      <c r="R708" s="3"/>
      <c r="S708" s="9"/>
      <c r="T708" s="62">
        <f t="shared" ca="1" si="65"/>
        <v>-6.25E-2</v>
      </c>
      <c r="U708" s="61">
        <f t="shared" ref="U708:U756" ca="1" si="70">IF(T708&gt;1,ROUNDUP(T708,0),1)</f>
        <v>1</v>
      </c>
      <c r="V708" s="11" t="s">
        <v>565</v>
      </c>
      <c r="W708" s="11" t="s">
        <v>17</v>
      </c>
      <c r="X708" s="3"/>
    </row>
    <row r="709" spans="1:24" ht="30" customHeight="1">
      <c r="A709" s="3" t="s">
        <v>15</v>
      </c>
      <c r="B709" s="3">
        <v>4</v>
      </c>
      <c r="C709" s="11" t="s">
        <v>83</v>
      </c>
      <c r="D709" s="11" t="s">
        <v>446</v>
      </c>
      <c r="E709" s="4">
        <v>2</v>
      </c>
      <c r="F709" s="11" t="s">
        <v>448</v>
      </c>
      <c r="G709" s="17" t="s">
        <v>518</v>
      </c>
      <c r="H709" s="3" t="s">
        <v>506</v>
      </c>
      <c r="I709" s="5">
        <v>71400</v>
      </c>
      <c r="J709" s="1">
        <v>35879</v>
      </c>
      <c r="K709" s="60">
        <f t="shared" ca="1" si="66"/>
        <v>27</v>
      </c>
      <c r="L709" s="14">
        <v>8</v>
      </c>
      <c r="M709" s="14" t="s">
        <v>634</v>
      </c>
      <c r="N709" s="14">
        <f t="shared" si="67"/>
        <v>16</v>
      </c>
      <c r="O709" s="14">
        <f t="shared" si="68"/>
        <v>21</v>
      </c>
      <c r="P709" s="1">
        <f t="shared" si="69"/>
        <v>43544</v>
      </c>
      <c r="Q709" s="7"/>
      <c r="R709" s="3"/>
      <c r="S709" s="9"/>
      <c r="T709" s="62">
        <f t="shared" ref="T709:T756" ca="1" si="71">(-3/N709*K709+5)</f>
        <v>-6.25E-2</v>
      </c>
      <c r="U709" s="61">
        <f t="shared" ca="1" si="70"/>
        <v>1</v>
      </c>
      <c r="V709" s="11" t="s">
        <v>565</v>
      </c>
      <c r="W709" s="16" t="s">
        <v>17</v>
      </c>
      <c r="X709" s="3"/>
    </row>
    <row r="710" spans="1:24" ht="30" hidden="1" customHeight="1">
      <c r="A710" s="3"/>
      <c r="B710" s="3">
        <v>11</v>
      </c>
      <c r="C710" s="11" t="s">
        <v>90</v>
      </c>
      <c r="D710" s="11" t="s">
        <v>594</v>
      </c>
      <c r="E710" s="3" t="s">
        <v>595</v>
      </c>
      <c r="F710" s="11" t="s">
        <v>596</v>
      </c>
      <c r="G710" s="17" t="s">
        <v>519</v>
      </c>
      <c r="H710" s="3" t="s">
        <v>507</v>
      </c>
      <c r="I710" s="5">
        <v>1134000</v>
      </c>
      <c r="J710" s="1">
        <v>41911</v>
      </c>
      <c r="K710" s="60">
        <f t="shared" ca="1" si="66"/>
        <v>10</v>
      </c>
      <c r="L710" s="14">
        <v>5</v>
      </c>
      <c r="M710" s="14" t="s">
        <v>635</v>
      </c>
      <c r="N710" s="14">
        <f t="shared" si="67"/>
        <v>16</v>
      </c>
      <c r="O710" s="14">
        <f t="shared" si="68"/>
        <v>21</v>
      </c>
      <c r="P710" s="1">
        <f t="shared" si="69"/>
        <v>47751</v>
      </c>
      <c r="Q710" s="7"/>
      <c r="R710" s="3"/>
      <c r="S710" s="9"/>
      <c r="T710" s="62">
        <f t="shared" ca="1" si="71"/>
        <v>3.125</v>
      </c>
      <c r="U710" s="61">
        <f t="shared" ca="1" si="70"/>
        <v>4</v>
      </c>
      <c r="V710" s="11" t="s">
        <v>565</v>
      </c>
      <c r="W710" s="11" t="s">
        <v>24</v>
      </c>
      <c r="X710" s="3"/>
    </row>
    <row r="711" spans="1:24" ht="30" customHeight="1">
      <c r="A711" s="3" t="s">
        <v>15</v>
      </c>
      <c r="B711" s="3">
        <v>11</v>
      </c>
      <c r="C711" s="11" t="s">
        <v>90</v>
      </c>
      <c r="D711" s="11" t="s">
        <v>275</v>
      </c>
      <c r="E711" s="4">
        <v>97</v>
      </c>
      <c r="F711" s="11" t="s">
        <v>276</v>
      </c>
      <c r="G711" s="17" t="s">
        <v>518</v>
      </c>
      <c r="H711" s="3" t="s">
        <v>506</v>
      </c>
      <c r="I711" s="5">
        <v>472500</v>
      </c>
      <c r="J711" s="1">
        <v>35879</v>
      </c>
      <c r="K711" s="60">
        <f t="shared" ca="1" si="66"/>
        <v>27</v>
      </c>
      <c r="L711" s="14">
        <v>5</v>
      </c>
      <c r="M711" s="14" t="s">
        <v>635</v>
      </c>
      <c r="N711" s="14">
        <f t="shared" si="67"/>
        <v>16</v>
      </c>
      <c r="O711" s="14">
        <f t="shared" si="68"/>
        <v>21</v>
      </c>
      <c r="P711" s="1">
        <f t="shared" si="69"/>
        <v>43544</v>
      </c>
      <c r="Q711" s="7"/>
      <c r="R711" s="3"/>
      <c r="S711" s="9" t="s">
        <v>108</v>
      </c>
      <c r="T711" s="62">
        <f t="shared" ca="1" si="71"/>
        <v>-6.25E-2</v>
      </c>
      <c r="U711" s="61">
        <f t="shared" ca="1" si="70"/>
        <v>1</v>
      </c>
      <c r="V711" s="11" t="s">
        <v>565</v>
      </c>
      <c r="W711" s="11" t="s">
        <v>24</v>
      </c>
      <c r="X711" s="3"/>
    </row>
    <row r="712" spans="1:24" ht="30" hidden="1" customHeight="1">
      <c r="A712" s="3" t="s">
        <v>15</v>
      </c>
      <c r="B712" s="3">
        <v>11</v>
      </c>
      <c r="C712" s="11" t="s">
        <v>90</v>
      </c>
      <c r="D712" s="11" t="s">
        <v>449</v>
      </c>
      <c r="E712" s="4">
        <v>143</v>
      </c>
      <c r="F712" s="11" t="s">
        <v>450</v>
      </c>
      <c r="G712" s="17" t="s">
        <v>519</v>
      </c>
      <c r="H712" s="3" t="s">
        <v>507</v>
      </c>
      <c r="I712" s="5">
        <v>165240</v>
      </c>
      <c r="J712" s="1">
        <v>42298</v>
      </c>
      <c r="K712" s="60">
        <f t="shared" ca="1" si="66"/>
        <v>9</v>
      </c>
      <c r="L712" s="14">
        <v>5</v>
      </c>
      <c r="M712" s="14" t="s">
        <v>635</v>
      </c>
      <c r="N712" s="14">
        <f t="shared" si="67"/>
        <v>16</v>
      </c>
      <c r="O712" s="14">
        <f t="shared" si="68"/>
        <v>21</v>
      </c>
      <c r="P712" s="1">
        <f t="shared" si="69"/>
        <v>48138</v>
      </c>
      <c r="Q712" s="7"/>
      <c r="R712" s="3"/>
      <c r="S712" s="9"/>
      <c r="T712" s="62">
        <f t="shared" ca="1" si="71"/>
        <v>3.3125</v>
      </c>
      <c r="U712" s="61">
        <f t="shared" ca="1" si="70"/>
        <v>4</v>
      </c>
      <c r="V712" s="11" t="s">
        <v>565</v>
      </c>
      <c r="W712" s="16" t="s">
        <v>24</v>
      </c>
      <c r="X712" s="3"/>
    </row>
    <row r="713" spans="1:24" ht="30" hidden="1" customHeight="1">
      <c r="A713" s="3" t="s">
        <v>15</v>
      </c>
      <c r="B713" s="3">
        <v>11</v>
      </c>
      <c r="C713" s="11" t="s">
        <v>90</v>
      </c>
      <c r="D713" s="11" t="s">
        <v>451</v>
      </c>
      <c r="E713" s="4">
        <v>98</v>
      </c>
      <c r="F713" s="11" t="s">
        <v>452</v>
      </c>
      <c r="G713" s="17" t="s">
        <v>519</v>
      </c>
      <c r="H713" s="3" t="s">
        <v>507</v>
      </c>
      <c r="I713" s="5">
        <v>65100</v>
      </c>
      <c r="J713" s="1">
        <v>35879</v>
      </c>
      <c r="K713" s="60">
        <f t="shared" ca="1" si="66"/>
        <v>27</v>
      </c>
      <c r="L713" s="14">
        <v>5</v>
      </c>
      <c r="M713" s="14" t="s">
        <v>635</v>
      </c>
      <c r="N713" s="14">
        <f t="shared" si="67"/>
        <v>16</v>
      </c>
      <c r="O713" s="14">
        <f t="shared" si="68"/>
        <v>21</v>
      </c>
      <c r="P713" s="1">
        <f t="shared" si="69"/>
        <v>41719</v>
      </c>
      <c r="Q713" s="7"/>
      <c r="R713" s="6"/>
      <c r="S713" s="9" t="s">
        <v>108</v>
      </c>
      <c r="T713" s="62">
        <f t="shared" ca="1" si="71"/>
        <v>-6.25E-2</v>
      </c>
      <c r="U713" s="61">
        <f t="shared" ca="1" si="70"/>
        <v>1</v>
      </c>
      <c r="V713" s="11" t="s">
        <v>565</v>
      </c>
      <c r="W713" s="16" t="s">
        <v>24</v>
      </c>
      <c r="X713" s="3" t="s">
        <v>515</v>
      </c>
    </row>
    <row r="714" spans="1:24" ht="30" hidden="1" customHeight="1">
      <c r="A714" s="3" t="s">
        <v>15</v>
      </c>
      <c r="B714" s="3">
        <v>11</v>
      </c>
      <c r="C714" s="11" t="s">
        <v>90</v>
      </c>
      <c r="D714" s="11" t="s">
        <v>453</v>
      </c>
      <c r="E714" s="4">
        <v>171</v>
      </c>
      <c r="F714" s="11" t="s">
        <v>454</v>
      </c>
      <c r="G714" s="17" t="s">
        <v>519</v>
      </c>
      <c r="H714" s="3" t="s">
        <v>507</v>
      </c>
      <c r="I714" s="5">
        <v>158544</v>
      </c>
      <c r="J714" s="1">
        <v>42747</v>
      </c>
      <c r="K714" s="60">
        <f t="shared" ca="1" si="66"/>
        <v>8</v>
      </c>
      <c r="L714" s="14">
        <v>5</v>
      </c>
      <c r="M714" s="14" t="s">
        <v>635</v>
      </c>
      <c r="N714" s="14">
        <f t="shared" si="67"/>
        <v>16</v>
      </c>
      <c r="O714" s="14">
        <f t="shared" si="68"/>
        <v>21</v>
      </c>
      <c r="P714" s="1">
        <f t="shared" si="69"/>
        <v>48587</v>
      </c>
      <c r="Q714" s="7"/>
      <c r="R714" s="3"/>
      <c r="S714" s="9"/>
      <c r="T714" s="62">
        <f t="shared" ca="1" si="71"/>
        <v>3.5</v>
      </c>
      <c r="U714" s="61">
        <f t="shared" ca="1" si="70"/>
        <v>4</v>
      </c>
      <c r="V714" s="11" t="s">
        <v>565</v>
      </c>
      <c r="W714" s="11" t="s">
        <v>24</v>
      </c>
      <c r="X714" s="3"/>
    </row>
    <row r="715" spans="1:24" ht="30" hidden="1" customHeight="1">
      <c r="A715" s="3" t="s">
        <v>15</v>
      </c>
      <c r="B715" s="3">
        <v>11</v>
      </c>
      <c r="C715" s="11" t="s">
        <v>90</v>
      </c>
      <c r="D715" s="11" t="s">
        <v>91</v>
      </c>
      <c r="E715" s="4">
        <v>139</v>
      </c>
      <c r="F715" s="11" t="s">
        <v>455</v>
      </c>
      <c r="G715" s="17" t="s">
        <v>519</v>
      </c>
      <c r="H715" s="3" t="s">
        <v>507</v>
      </c>
      <c r="I715" s="5">
        <v>356767</v>
      </c>
      <c r="J715" s="1">
        <v>42276</v>
      </c>
      <c r="K715" s="60">
        <f t="shared" ca="1" si="66"/>
        <v>9</v>
      </c>
      <c r="L715" s="14">
        <v>5</v>
      </c>
      <c r="M715" s="14" t="s">
        <v>635</v>
      </c>
      <c r="N715" s="14">
        <f t="shared" si="67"/>
        <v>16</v>
      </c>
      <c r="O715" s="14">
        <f t="shared" si="68"/>
        <v>21</v>
      </c>
      <c r="P715" s="1">
        <f t="shared" si="69"/>
        <v>48116</v>
      </c>
      <c r="Q715" s="7"/>
      <c r="R715" s="3"/>
      <c r="S715" s="3"/>
      <c r="T715" s="62">
        <f t="shared" ca="1" si="71"/>
        <v>3.3125</v>
      </c>
      <c r="U715" s="61">
        <f t="shared" ca="1" si="70"/>
        <v>4</v>
      </c>
      <c r="V715" s="11" t="s">
        <v>565</v>
      </c>
      <c r="W715" s="16" t="s">
        <v>24</v>
      </c>
      <c r="X715" s="3"/>
    </row>
    <row r="716" spans="1:24" ht="30" hidden="1" customHeight="1">
      <c r="A716" s="3"/>
      <c r="B716" s="3">
        <v>11</v>
      </c>
      <c r="C716" s="11" t="s">
        <v>90</v>
      </c>
      <c r="D716" s="11" t="s">
        <v>569</v>
      </c>
      <c r="E716" s="3" t="s">
        <v>549</v>
      </c>
      <c r="F716" s="11" t="s">
        <v>570</v>
      </c>
      <c r="G716" s="17" t="s">
        <v>519</v>
      </c>
      <c r="H716" s="3" t="s">
        <v>509</v>
      </c>
      <c r="I716" s="19">
        <v>75600</v>
      </c>
      <c r="J716" s="1">
        <v>35879</v>
      </c>
      <c r="K716" s="60">
        <f t="shared" ca="1" si="66"/>
        <v>27</v>
      </c>
      <c r="L716" s="14">
        <v>5</v>
      </c>
      <c r="M716" s="14" t="s">
        <v>635</v>
      </c>
      <c r="N716" s="14">
        <f t="shared" si="67"/>
        <v>16</v>
      </c>
      <c r="O716" s="14">
        <f t="shared" si="68"/>
        <v>21</v>
      </c>
      <c r="P716" s="1">
        <f t="shared" si="69"/>
        <v>41719</v>
      </c>
      <c r="Q716" s="7"/>
      <c r="R716" s="3"/>
      <c r="S716" s="3"/>
      <c r="T716" s="62">
        <f t="shared" ca="1" si="71"/>
        <v>-6.25E-2</v>
      </c>
      <c r="U716" s="61">
        <f t="shared" ca="1" si="70"/>
        <v>1</v>
      </c>
      <c r="V716" s="11" t="s">
        <v>565</v>
      </c>
      <c r="W716" s="16" t="s">
        <v>24</v>
      </c>
      <c r="X716" s="3"/>
    </row>
    <row r="717" spans="1:24" ht="30" hidden="1" customHeight="1">
      <c r="A717" s="3" t="s">
        <v>15</v>
      </c>
      <c r="B717" s="3">
        <v>11</v>
      </c>
      <c r="C717" s="11" t="s">
        <v>90</v>
      </c>
      <c r="D717" s="11" t="s">
        <v>456</v>
      </c>
      <c r="E717" s="4">
        <v>77</v>
      </c>
      <c r="F717" s="11" t="s">
        <v>457</v>
      </c>
      <c r="G717" s="17" t="s">
        <v>519</v>
      </c>
      <c r="H717" s="3" t="s">
        <v>509</v>
      </c>
      <c r="I717" s="5">
        <v>391650</v>
      </c>
      <c r="J717" s="1">
        <v>35879</v>
      </c>
      <c r="K717" s="60">
        <f t="shared" ca="1" si="66"/>
        <v>27</v>
      </c>
      <c r="L717" s="14">
        <v>5</v>
      </c>
      <c r="M717" s="14" t="s">
        <v>635</v>
      </c>
      <c r="N717" s="14">
        <f t="shared" si="67"/>
        <v>16</v>
      </c>
      <c r="O717" s="14">
        <f t="shared" si="68"/>
        <v>21</v>
      </c>
      <c r="P717" s="1">
        <f t="shared" si="69"/>
        <v>41719</v>
      </c>
      <c r="Q717" s="7"/>
      <c r="R717" s="3"/>
      <c r="S717" s="3"/>
      <c r="T717" s="62">
        <f t="shared" ca="1" si="71"/>
        <v>-6.25E-2</v>
      </c>
      <c r="U717" s="61">
        <f t="shared" ca="1" si="70"/>
        <v>1</v>
      </c>
      <c r="V717" s="11" t="s">
        <v>565</v>
      </c>
      <c r="W717" s="16" t="s">
        <v>24</v>
      </c>
      <c r="X717" s="3" t="s">
        <v>514</v>
      </c>
    </row>
    <row r="718" spans="1:24" ht="30" hidden="1" customHeight="1">
      <c r="A718" s="3" t="s">
        <v>15</v>
      </c>
      <c r="B718" s="3">
        <v>11</v>
      </c>
      <c r="C718" s="11" t="s">
        <v>90</v>
      </c>
      <c r="D718" s="11" t="s">
        <v>134</v>
      </c>
      <c r="E718" s="4">
        <v>90</v>
      </c>
      <c r="F718" s="11" t="s">
        <v>458</v>
      </c>
      <c r="G718" s="17" t="s">
        <v>518</v>
      </c>
      <c r="H718" s="3" t="s">
        <v>506</v>
      </c>
      <c r="I718" s="5">
        <v>67200</v>
      </c>
      <c r="J718" s="1">
        <v>35879</v>
      </c>
      <c r="K718" s="60">
        <f t="shared" ca="1" si="66"/>
        <v>27</v>
      </c>
      <c r="L718" s="14">
        <v>5</v>
      </c>
      <c r="M718" s="14" t="s">
        <v>635</v>
      </c>
      <c r="N718" s="14">
        <f t="shared" si="67"/>
        <v>16</v>
      </c>
      <c r="O718" s="14">
        <f t="shared" si="68"/>
        <v>21</v>
      </c>
      <c r="P718" s="1">
        <f t="shared" si="69"/>
        <v>43544</v>
      </c>
      <c r="Q718" s="7"/>
      <c r="R718" s="3"/>
      <c r="S718" s="3" t="s">
        <v>264</v>
      </c>
      <c r="T718" s="62">
        <f t="shared" ca="1" si="71"/>
        <v>-6.25E-2</v>
      </c>
      <c r="U718" s="61">
        <f t="shared" ca="1" si="70"/>
        <v>1</v>
      </c>
      <c r="V718" s="11" t="s">
        <v>565</v>
      </c>
      <c r="W718" s="16" t="s">
        <v>24</v>
      </c>
      <c r="X718" s="3"/>
    </row>
    <row r="719" spans="1:24" ht="30" hidden="1" customHeight="1">
      <c r="A719" s="3" t="s">
        <v>15</v>
      </c>
      <c r="B719" s="3">
        <v>11</v>
      </c>
      <c r="C719" s="11" t="s">
        <v>90</v>
      </c>
      <c r="D719" s="11" t="s">
        <v>134</v>
      </c>
      <c r="E719" s="4">
        <v>91</v>
      </c>
      <c r="F719" s="11" t="s">
        <v>458</v>
      </c>
      <c r="G719" s="17" t="s">
        <v>518</v>
      </c>
      <c r="H719" s="3" t="s">
        <v>506</v>
      </c>
      <c r="I719" s="5">
        <v>67200</v>
      </c>
      <c r="J719" s="1">
        <v>35879</v>
      </c>
      <c r="K719" s="60">
        <f t="shared" ca="1" si="66"/>
        <v>27</v>
      </c>
      <c r="L719" s="14">
        <v>5</v>
      </c>
      <c r="M719" s="14" t="s">
        <v>635</v>
      </c>
      <c r="N719" s="14">
        <f t="shared" si="67"/>
        <v>16</v>
      </c>
      <c r="O719" s="14">
        <f t="shared" si="68"/>
        <v>21</v>
      </c>
      <c r="P719" s="1">
        <f t="shared" si="69"/>
        <v>43544</v>
      </c>
      <c r="Q719" s="7"/>
      <c r="R719" s="6"/>
      <c r="S719" s="6" t="s">
        <v>264</v>
      </c>
      <c r="T719" s="62">
        <f t="shared" ca="1" si="71"/>
        <v>-6.25E-2</v>
      </c>
      <c r="U719" s="61">
        <f t="shared" ca="1" si="70"/>
        <v>1</v>
      </c>
      <c r="V719" s="11" t="s">
        <v>565</v>
      </c>
      <c r="W719" s="16" t="s">
        <v>24</v>
      </c>
      <c r="X719" s="3"/>
    </row>
    <row r="720" spans="1:24" ht="30" hidden="1" customHeight="1">
      <c r="A720" s="3" t="s">
        <v>15</v>
      </c>
      <c r="B720" s="3">
        <v>11</v>
      </c>
      <c r="C720" s="11" t="s">
        <v>90</v>
      </c>
      <c r="D720" s="11" t="s">
        <v>94</v>
      </c>
      <c r="E720" s="4">
        <v>159</v>
      </c>
      <c r="F720" s="11" t="s">
        <v>292</v>
      </c>
      <c r="G720" s="17" t="s">
        <v>518</v>
      </c>
      <c r="H720" s="3" t="s">
        <v>506</v>
      </c>
      <c r="I720" s="5">
        <v>300240</v>
      </c>
      <c r="J720" s="1">
        <v>42695</v>
      </c>
      <c r="K720" s="60">
        <f t="shared" ca="1" si="66"/>
        <v>8</v>
      </c>
      <c r="L720" s="14">
        <v>5</v>
      </c>
      <c r="M720" s="14" t="s">
        <v>635</v>
      </c>
      <c r="N720" s="14">
        <f t="shared" si="67"/>
        <v>16</v>
      </c>
      <c r="O720" s="14">
        <f t="shared" si="68"/>
        <v>21</v>
      </c>
      <c r="P720" s="1">
        <f t="shared" si="69"/>
        <v>50360</v>
      </c>
      <c r="Q720" s="7"/>
      <c r="R720" s="3"/>
      <c r="S720" s="3"/>
      <c r="T720" s="62">
        <f t="shared" ca="1" si="71"/>
        <v>3.5</v>
      </c>
      <c r="U720" s="61">
        <f t="shared" ca="1" si="70"/>
        <v>4</v>
      </c>
      <c r="V720" s="11" t="s">
        <v>565</v>
      </c>
      <c r="W720" s="11" t="s">
        <v>24</v>
      </c>
      <c r="X720" s="3"/>
    </row>
    <row r="721" spans="1:24" ht="30" hidden="1" customHeight="1">
      <c r="A721" s="3" t="s">
        <v>15</v>
      </c>
      <c r="B721" s="3">
        <v>11</v>
      </c>
      <c r="C721" s="11" t="s">
        <v>90</v>
      </c>
      <c r="D721" s="11" t="s">
        <v>102</v>
      </c>
      <c r="E721" s="4">
        <v>128</v>
      </c>
      <c r="F721" s="11" t="s">
        <v>459</v>
      </c>
      <c r="G721" s="17" t="s">
        <v>519</v>
      </c>
      <c r="H721" s="3" t="s">
        <v>507</v>
      </c>
      <c r="I721" s="5">
        <v>580125</v>
      </c>
      <c r="J721" s="1">
        <v>41408</v>
      </c>
      <c r="K721" s="60">
        <f t="shared" ca="1" si="66"/>
        <v>12</v>
      </c>
      <c r="L721" s="14">
        <v>5</v>
      </c>
      <c r="M721" s="14" t="s">
        <v>635</v>
      </c>
      <c r="N721" s="14">
        <f t="shared" si="67"/>
        <v>16</v>
      </c>
      <c r="O721" s="14">
        <f t="shared" si="68"/>
        <v>21</v>
      </c>
      <c r="P721" s="1">
        <f t="shared" si="69"/>
        <v>47248</v>
      </c>
      <c r="Q721" s="7"/>
      <c r="R721" s="3"/>
      <c r="S721" s="3"/>
      <c r="T721" s="62">
        <f t="shared" ca="1" si="71"/>
        <v>2.75</v>
      </c>
      <c r="U721" s="61">
        <f t="shared" ca="1" si="70"/>
        <v>3</v>
      </c>
      <c r="V721" s="11" t="s">
        <v>565</v>
      </c>
      <c r="W721" s="16" t="s">
        <v>24</v>
      </c>
      <c r="X721" s="3"/>
    </row>
    <row r="722" spans="1:24" ht="30" hidden="1" customHeight="1">
      <c r="A722" s="3" t="s">
        <v>15</v>
      </c>
      <c r="B722" s="3">
        <v>11</v>
      </c>
      <c r="C722" s="11" t="s">
        <v>90</v>
      </c>
      <c r="D722" s="11" t="s">
        <v>460</v>
      </c>
      <c r="E722" s="4">
        <v>73</v>
      </c>
      <c r="F722" s="11" t="s">
        <v>461</v>
      </c>
      <c r="G722" s="17" t="s">
        <v>519</v>
      </c>
      <c r="H722" s="3" t="s">
        <v>507</v>
      </c>
      <c r="I722" s="5">
        <v>245700</v>
      </c>
      <c r="J722" s="1">
        <v>35879</v>
      </c>
      <c r="K722" s="60">
        <f t="shared" ca="1" si="66"/>
        <v>27</v>
      </c>
      <c r="L722" s="14">
        <v>5</v>
      </c>
      <c r="M722" s="14" t="s">
        <v>635</v>
      </c>
      <c r="N722" s="14">
        <f t="shared" si="67"/>
        <v>16</v>
      </c>
      <c r="O722" s="14">
        <f t="shared" si="68"/>
        <v>21</v>
      </c>
      <c r="P722" s="1">
        <f t="shared" si="69"/>
        <v>41719</v>
      </c>
      <c r="Q722" s="7"/>
      <c r="R722" s="3"/>
      <c r="S722" s="3"/>
      <c r="T722" s="62">
        <f t="shared" ca="1" si="71"/>
        <v>-6.25E-2</v>
      </c>
      <c r="U722" s="61">
        <f t="shared" ca="1" si="70"/>
        <v>1</v>
      </c>
      <c r="V722" s="11" t="s">
        <v>565</v>
      </c>
      <c r="W722" s="11" t="s">
        <v>24</v>
      </c>
      <c r="X722" s="3"/>
    </row>
    <row r="723" spans="1:24" ht="30" hidden="1" customHeight="1">
      <c r="A723" s="3" t="s">
        <v>15</v>
      </c>
      <c r="B723" s="3">
        <v>11</v>
      </c>
      <c r="C723" s="11" t="s">
        <v>90</v>
      </c>
      <c r="D723" s="11" t="s">
        <v>462</v>
      </c>
      <c r="E723" s="4">
        <v>110</v>
      </c>
      <c r="F723" s="11" t="s">
        <v>463</v>
      </c>
      <c r="G723" s="17" t="s">
        <v>519</v>
      </c>
      <c r="H723" s="3" t="s">
        <v>509</v>
      </c>
      <c r="I723" s="5">
        <v>393750</v>
      </c>
      <c r="J723" s="1">
        <v>36860</v>
      </c>
      <c r="K723" s="60">
        <f t="shared" ca="1" si="66"/>
        <v>24</v>
      </c>
      <c r="L723" s="14">
        <v>5</v>
      </c>
      <c r="M723" s="14" t="s">
        <v>635</v>
      </c>
      <c r="N723" s="14">
        <f t="shared" si="67"/>
        <v>16</v>
      </c>
      <c r="O723" s="14">
        <f t="shared" si="68"/>
        <v>21</v>
      </c>
      <c r="P723" s="1">
        <f t="shared" si="69"/>
        <v>42700</v>
      </c>
      <c r="Q723" s="7"/>
      <c r="R723" s="3"/>
      <c r="S723" s="3"/>
      <c r="T723" s="62">
        <f t="shared" ca="1" si="71"/>
        <v>0.5</v>
      </c>
      <c r="U723" s="61">
        <f t="shared" ca="1" si="70"/>
        <v>1</v>
      </c>
      <c r="V723" s="11" t="s">
        <v>565</v>
      </c>
      <c r="W723" s="11" t="s">
        <v>24</v>
      </c>
      <c r="X723" s="3"/>
    </row>
    <row r="724" spans="1:24" ht="30" hidden="1" customHeight="1">
      <c r="A724" s="3" t="s">
        <v>15</v>
      </c>
      <c r="B724" s="3">
        <v>11</v>
      </c>
      <c r="C724" s="11" t="s">
        <v>90</v>
      </c>
      <c r="D724" s="11" t="s">
        <v>296</v>
      </c>
      <c r="E724" s="4">
        <v>132</v>
      </c>
      <c r="F724" s="11" t="s">
        <v>297</v>
      </c>
      <c r="G724" s="17" t="s">
        <v>519</v>
      </c>
      <c r="H724" s="3" t="s">
        <v>509</v>
      </c>
      <c r="I724" s="5">
        <v>682500</v>
      </c>
      <c r="J724" s="1">
        <v>41508</v>
      </c>
      <c r="K724" s="60">
        <f t="shared" ca="1" si="66"/>
        <v>11</v>
      </c>
      <c r="L724" s="14">
        <v>5</v>
      </c>
      <c r="M724" s="14" t="s">
        <v>635</v>
      </c>
      <c r="N724" s="14">
        <f t="shared" si="67"/>
        <v>16</v>
      </c>
      <c r="O724" s="14">
        <f t="shared" si="68"/>
        <v>21</v>
      </c>
      <c r="P724" s="1">
        <f t="shared" si="69"/>
        <v>47348</v>
      </c>
      <c r="Q724" s="7"/>
      <c r="R724" s="3"/>
      <c r="S724" s="3"/>
      <c r="T724" s="62">
        <f t="shared" ca="1" si="71"/>
        <v>2.9375</v>
      </c>
      <c r="U724" s="61">
        <f t="shared" ca="1" si="70"/>
        <v>3</v>
      </c>
      <c r="V724" s="11" t="s">
        <v>565</v>
      </c>
      <c r="W724" s="16" t="s">
        <v>24</v>
      </c>
      <c r="X724" s="3"/>
    </row>
    <row r="725" spans="1:24" ht="30" hidden="1" customHeight="1">
      <c r="A725" s="3" t="s">
        <v>15</v>
      </c>
      <c r="B725" s="3">
        <v>11</v>
      </c>
      <c r="C725" s="11" t="s">
        <v>90</v>
      </c>
      <c r="D725" s="11" t="s">
        <v>111</v>
      </c>
      <c r="E725" s="4">
        <v>172</v>
      </c>
      <c r="F725" s="11" t="s">
        <v>112</v>
      </c>
      <c r="G725" s="17" t="s">
        <v>519</v>
      </c>
      <c r="H725" s="3" t="s">
        <v>509</v>
      </c>
      <c r="I725" s="5">
        <v>664200</v>
      </c>
      <c r="J725" s="1">
        <v>42751</v>
      </c>
      <c r="K725" s="60">
        <f t="shared" ca="1" si="66"/>
        <v>8</v>
      </c>
      <c r="L725" s="14">
        <v>5</v>
      </c>
      <c r="M725" s="14" t="s">
        <v>635</v>
      </c>
      <c r="N725" s="14">
        <f t="shared" si="67"/>
        <v>16</v>
      </c>
      <c r="O725" s="14">
        <f t="shared" si="68"/>
        <v>21</v>
      </c>
      <c r="P725" s="1">
        <f t="shared" si="69"/>
        <v>48591</v>
      </c>
      <c r="Q725" s="7"/>
      <c r="R725" s="3"/>
      <c r="S725" s="3"/>
      <c r="T725" s="62">
        <f t="shared" ca="1" si="71"/>
        <v>3.5</v>
      </c>
      <c r="U725" s="61">
        <f t="shared" ca="1" si="70"/>
        <v>4</v>
      </c>
      <c r="V725" s="11" t="s">
        <v>565</v>
      </c>
      <c r="W725" s="11" t="s">
        <v>24</v>
      </c>
      <c r="X725" s="3"/>
    </row>
    <row r="726" spans="1:24" ht="30" customHeight="1">
      <c r="A726" s="3" t="s">
        <v>15</v>
      </c>
      <c r="B726" s="3">
        <v>11</v>
      </c>
      <c r="C726" s="11" t="s">
        <v>90</v>
      </c>
      <c r="D726" s="11" t="s">
        <v>115</v>
      </c>
      <c r="E726" s="4">
        <v>149</v>
      </c>
      <c r="F726" s="11" t="s">
        <v>464</v>
      </c>
      <c r="G726" s="17" t="s">
        <v>518</v>
      </c>
      <c r="H726" s="3" t="s">
        <v>506</v>
      </c>
      <c r="I726" s="5">
        <v>86292</v>
      </c>
      <c r="J726" s="1">
        <v>42415</v>
      </c>
      <c r="K726" s="60">
        <f t="shared" ca="1" si="66"/>
        <v>9</v>
      </c>
      <c r="L726" s="14">
        <v>5</v>
      </c>
      <c r="M726" s="14" t="s">
        <v>635</v>
      </c>
      <c r="N726" s="14">
        <f t="shared" si="67"/>
        <v>16</v>
      </c>
      <c r="O726" s="14">
        <f t="shared" si="68"/>
        <v>21</v>
      </c>
      <c r="P726" s="1">
        <f t="shared" si="69"/>
        <v>50080</v>
      </c>
      <c r="Q726" s="7"/>
      <c r="R726" s="3"/>
      <c r="S726" s="3"/>
      <c r="T726" s="62">
        <f t="shared" ca="1" si="71"/>
        <v>3.3125</v>
      </c>
      <c r="U726" s="61">
        <f t="shared" ca="1" si="70"/>
        <v>4</v>
      </c>
      <c r="V726" s="11" t="s">
        <v>565</v>
      </c>
      <c r="W726" s="11" t="s">
        <v>193</v>
      </c>
      <c r="X726" s="3"/>
    </row>
    <row r="727" spans="1:24" ht="30" hidden="1" customHeight="1">
      <c r="A727" s="3" t="s">
        <v>15</v>
      </c>
      <c r="B727" s="3">
        <v>11</v>
      </c>
      <c r="C727" s="11" t="s">
        <v>90</v>
      </c>
      <c r="D727" s="11" t="s">
        <v>465</v>
      </c>
      <c r="E727" s="4">
        <v>93</v>
      </c>
      <c r="F727" s="11" t="s">
        <v>466</v>
      </c>
      <c r="G727" s="17" t="s">
        <v>518</v>
      </c>
      <c r="H727" s="3" t="s">
        <v>506</v>
      </c>
      <c r="I727" s="5">
        <v>73500</v>
      </c>
      <c r="J727" s="1">
        <v>35879</v>
      </c>
      <c r="K727" s="60">
        <f t="shared" ca="1" si="66"/>
        <v>27</v>
      </c>
      <c r="L727" s="14">
        <v>15</v>
      </c>
      <c r="M727" s="14" t="s">
        <v>636</v>
      </c>
      <c r="N727" s="14">
        <f t="shared" si="67"/>
        <v>24</v>
      </c>
      <c r="O727" s="14">
        <f t="shared" si="68"/>
        <v>32</v>
      </c>
      <c r="P727" s="1">
        <f t="shared" si="69"/>
        <v>47559</v>
      </c>
      <c r="Q727" s="7"/>
      <c r="R727" s="3"/>
      <c r="S727" s="3"/>
      <c r="T727" s="62">
        <f t="shared" ca="1" si="71"/>
        <v>1.625</v>
      </c>
      <c r="U727" s="61">
        <f t="shared" ca="1" si="70"/>
        <v>2</v>
      </c>
      <c r="V727" s="11" t="s">
        <v>565</v>
      </c>
      <c r="W727" s="11" t="s">
        <v>24</v>
      </c>
      <c r="X727" s="3"/>
    </row>
    <row r="728" spans="1:24" ht="30" hidden="1" customHeight="1">
      <c r="A728" s="3" t="s">
        <v>15</v>
      </c>
      <c r="B728" s="3">
        <v>11</v>
      </c>
      <c r="C728" s="11" t="s">
        <v>90</v>
      </c>
      <c r="D728" s="11" t="s">
        <v>465</v>
      </c>
      <c r="E728" s="4">
        <v>94</v>
      </c>
      <c r="F728" s="11" t="s">
        <v>466</v>
      </c>
      <c r="G728" s="17" t="s">
        <v>518</v>
      </c>
      <c r="H728" s="3" t="s">
        <v>506</v>
      </c>
      <c r="I728" s="5">
        <v>73500</v>
      </c>
      <c r="J728" s="1">
        <v>35879</v>
      </c>
      <c r="K728" s="60">
        <f t="shared" ca="1" si="66"/>
        <v>27</v>
      </c>
      <c r="L728" s="14">
        <v>15</v>
      </c>
      <c r="M728" s="14" t="s">
        <v>636</v>
      </c>
      <c r="N728" s="14">
        <f t="shared" si="67"/>
        <v>24</v>
      </c>
      <c r="O728" s="14">
        <f t="shared" si="68"/>
        <v>32</v>
      </c>
      <c r="P728" s="1">
        <f t="shared" si="69"/>
        <v>47559</v>
      </c>
      <c r="Q728" s="7"/>
      <c r="R728" s="3"/>
      <c r="S728" s="3"/>
      <c r="T728" s="62">
        <f t="shared" ca="1" si="71"/>
        <v>1.625</v>
      </c>
      <c r="U728" s="61">
        <f t="shared" ca="1" si="70"/>
        <v>2</v>
      </c>
      <c r="V728" s="11" t="s">
        <v>565</v>
      </c>
      <c r="W728" s="16" t="s">
        <v>24</v>
      </c>
      <c r="X728" s="3"/>
    </row>
    <row r="729" spans="1:24" ht="30" customHeight="1">
      <c r="A729" s="3" t="s">
        <v>15</v>
      </c>
      <c r="B729" s="3">
        <v>11</v>
      </c>
      <c r="C729" s="11" t="s">
        <v>90</v>
      </c>
      <c r="D729" s="11" t="s">
        <v>467</v>
      </c>
      <c r="E729" s="4">
        <v>154</v>
      </c>
      <c r="F729" s="11" t="s">
        <v>468</v>
      </c>
      <c r="G729" s="17" t="s">
        <v>518</v>
      </c>
      <c r="H729" s="3" t="s">
        <v>506</v>
      </c>
      <c r="I729" s="5">
        <v>199800</v>
      </c>
      <c r="J729" s="1">
        <v>42429</v>
      </c>
      <c r="K729" s="60">
        <f t="shared" ca="1" si="66"/>
        <v>9</v>
      </c>
      <c r="L729" s="14">
        <v>5</v>
      </c>
      <c r="M729" s="14" t="s">
        <v>636</v>
      </c>
      <c r="N729" s="14">
        <f t="shared" si="67"/>
        <v>8</v>
      </c>
      <c r="O729" s="14">
        <f t="shared" si="68"/>
        <v>11</v>
      </c>
      <c r="P729" s="1">
        <f t="shared" si="69"/>
        <v>46444</v>
      </c>
      <c r="Q729" s="7"/>
      <c r="R729" s="3"/>
      <c r="S729" s="3"/>
      <c r="T729" s="62">
        <f t="shared" ca="1" si="71"/>
        <v>1.625</v>
      </c>
      <c r="U729" s="61">
        <f t="shared" ca="1" si="70"/>
        <v>2</v>
      </c>
      <c r="V729" s="11" t="s">
        <v>565</v>
      </c>
      <c r="W729" s="11" t="s">
        <v>193</v>
      </c>
      <c r="X729" s="3"/>
    </row>
    <row r="730" spans="1:24" ht="30" hidden="1" customHeight="1">
      <c r="A730" s="3" t="s">
        <v>15</v>
      </c>
      <c r="B730" s="3">
        <v>11</v>
      </c>
      <c r="C730" s="11" t="s">
        <v>90</v>
      </c>
      <c r="D730" s="11" t="s">
        <v>469</v>
      </c>
      <c r="E730" s="4">
        <v>82</v>
      </c>
      <c r="F730" s="11" t="s">
        <v>470</v>
      </c>
      <c r="G730" s="17" t="s">
        <v>518</v>
      </c>
      <c r="H730" s="3" t="s">
        <v>506</v>
      </c>
      <c r="I730" s="5">
        <v>189000</v>
      </c>
      <c r="J730" s="1">
        <v>35879</v>
      </c>
      <c r="K730" s="60">
        <f t="shared" ca="1" si="66"/>
        <v>27</v>
      </c>
      <c r="L730" s="14">
        <v>5</v>
      </c>
      <c r="M730" s="14" t="s">
        <v>635</v>
      </c>
      <c r="N730" s="14">
        <f t="shared" si="67"/>
        <v>16</v>
      </c>
      <c r="O730" s="14">
        <f t="shared" si="68"/>
        <v>21</v>
      </c>
      <c r="P730" s="1">
        <f t="shared" si="69"/>
        <v>43544</v>
      </c>
      <c r="Q730" s="7"/>
      <c r="R730" s="3"/>
      <c r="S730" s="3" t="s">
        <v>264</v>
      </c>
      <c r="T730" s="62">
        <f t="shared" ca="1" si="71"/>
        <v>-6.25E-2</v>
      </c>
      <c r="U730" s="61">
        <f t="shared" ca="1" si="70"/>
        <v>1</v>
      </c>
      <c r="V730" s="11" t="s">
        <v>565</v>
      </c>
      <c r="W730" s="11" t="s">
        <v>24</v>
      </c>
      <c r="X730" s="3"/>
    </row>
    <row r="731" spans="1:24" ht="30" hidden="1" customHeight="1">
      <c r="A731" s="3" t="s">
        <v>15</v>
      </c>
      <c r="B731" s="3">
        <v>11</v>
      </c>
      <c r="C731" s="11" t="s">
        <v>90</v>
      </c>
      <c r="D731" s="11" t="s">
        <v>150</v>
      </c>
      <c r="E731" s="4">
        <v>129</v>
      </c>
      <c r="F731" s="11" t="s">
        <v>471</v>
      </c>
      <c r="G731" s="17" t="s">
        <v>519</v>
      </c>
      <c r="H731" s="3" t="s">
        <v>507</v>
      </c>
      <c r="I731" s="5">
        <v>873600</v>
      </c>
      <c r="J731" s="1">
        <v>41408</v>
      </c>
      <c r="K731" s="60">
        <f t="shared" ca="1" si="66"/>
        <v>12</v>
      </c>
      <c r="L731" s="14">
        <v>5</v>
      </c>
      <c r="M731" s="14" t="s">
        <v>635</v>
      </c>
      <c r="N731" s="14">
        <f t="shared" si="67"/>
        <v>16</v>
      </c>
      <c r="O731" s="14">
        <f t="shared" si="68"/>
        <v>21</v>
      </c>
      <c r="P731" s="1">
        <f t="shared" si="69"/>
        <v>47248</v>
      </c>
      <c r="Q731" s="7"/>
      <c r="R731" s="3"/>
      <c r="S731" s="3"/>
      <c r="T731" s="62">
        <f t="shared" ca="1" si="71"/>
        <v>2.75</v>
      </c>
      <c r="U731" s="61">
        <f t="shared" ca="1" si="70"/>
        <v>3</v>
      </c>
      <c r="V731" s="11" t="s">
        <v>565</v>
      </c>
      <c r="W731" s="16" t="s">
        <v>24</v>
      </c>
      <c r="X731" s="3"/>
    </row>
    <row r="732" spans="1:24" ht="30" hidden="1" customHeight="1">
      <c r="A732" s="3" t="s">
        <v>15</v>
      </c>
      <c r="B732" s="3">
        <v>11</v>
      </c>
      <c r="C732" s="11" t="s">
        <v>90</v>
      </c>
      <c r="D732" s="11" t="s">
        <v>332</v>
      </c>
      <c r="E732" s="4">
        <v>161</v>
      </c>
      <c r="F732" s="11" t="s">
        <v>472</v>
      </c>
      <c r="G732" s="17" t="s">
        <v>519</v>
      </c>
      <c r="H732" s="3" t="s">
        <v>507</v>
      </c>
      <c r="I732" s="5">
        <v>248400</v>
      </c>
      <c r="J732" s="1">
        <v>42704</v>
      </c>
      <c r="K732" s="60">
        <f t="shared" ca="1" si="66"/>
        <v>8</v>
      </c>
      <c r="L732" s="14">
        <v>5</v>
      </c>
      <c r="M732" s="14" t="s">
        <v>635</v>
      </c>
      <c r="N732" s="14">
        <f t="shared" si="67"/>
        <v>16</v>
      </c>
      <c r="O732" s="14">
        <f t="shared" si="68"/>
        <v>21</v>
      </c>
      <c r="P732" s="1">
        <f t="shared" si="69"/>
        <v>48544</v>
      </c>
      <c r="Q732" s="7"/>
      <c r="R732" s="3"/>
      <c r="S732" s="3"/>
      <c r="T732" s="62">
        <f t="shared" ca="1" si="71"/>
        <v>3.5</v>
      </c>
      <c r="U732" s="61">
        <f t="shared" ca="1" si="70"/>
        <v>4</v>
      </c>
      <c r="V732" s="11" t="s">
        <v>565</v>
      </c>
      <c r="W732" s="11" t="s">
        <v>24</v>
      </c>
      <c r="X732" s="3"/>
    </row>
    <row r="733" spans="1:24" ht="30" hidden="1" customHeight="1">
      <c r="A733" s="3" t="s">
        <v>15</v>
      </c>
      <c r="B733" s="3">
        <v>11</v>
      </c>
      <c r="C733" s="11" t="s">
        <v>90</v>
      </c>
      <c r="D733" s="11" t="s">
        <v>333</v>
      </c>
      <c r="E733" s="4">
        <v>131</v>
      </c>
      <c r="F733" s="11" t="s">
        <v>153</v>
      </c>
      <c r="G733" s="17" t="s">
        <v>519</v>
      </c>
      <c r="H733" s="3" t="s">
        <v>509</v>
      </c>
      <c r="I733" s="5">
        <v>537180</v>
      </c>
      <c r="J733" s="1">
        <v>41507</v>
      </c>
      <c r="K733" s="60">
        <f t="shared" ca="1" si="66"/>
        <v>11</v>
      </c>
      <c r="L733" s="14">
        <v>5</v>
      </c>
      <c r="M733" s="14" t="s">
        <v>635</v>
      </c>
      <c r="N733" s="14">
        <f t="shared" si="67"/>
        <v>16</v>
      </c>
      <c r="O733" s="14">
        <f t="shared" si="68"/>
        <v>21</v>
      </c>
      <c r="P733" s="1">
        <f t="shared" si="69"/>
        <v>47347</v>
      </c>
      <c r="Q733" s="7"/>
      <c r="R733" s="3"/>
      <c r="S733" s="3"/>
      <c r="T733" s="62">
        <f t="shared" ca="1" si="71"/>
        <v>2.9375</v>
      </c>
      <c r="U733" s="61">
        <f t="shared" ca="1" si="70"/>
        <v>3</v>
      </c>
      <c r="V733" s="11" t="s">
        <v>565</v>
      </c>
      <c r="W733" s="16" t="s">
        <v>24</v>
      </c>
      <c r="X733" s="3"/>
    </row>
    <row r="734" spans="1:24" ht="30" hidden="1" customHeight="1">
      <c r="A734" s="3" t="s">
        <v>15</v>
      </c>
      <c r="B734" s="3">
        <v>11</v>
      </c>
      <c r="C734" s="11" t="s">
        <v>90</v>
      </c>
      <c r="D734" s="11" t="s">
        <v>473</v>
      </c>
      <c r="E734" s="4">
        <v>158</v>
      </c>
      <c r="F734" s="11" t="s">
        <v>474</v>
      </c>
      <c r="G734" s="17" t="s">
        <v>519</v>
      </c>
      <c r="H734" s="3" t="s">
        <v>507</v>
      </c>
      <c r="I734" s="5">
        <v>138240</v>
      </c>
      <c r="J734" s="1">
        <v>41507</v>
      </c>
      <c r="K734" s="60">
        <f t="shared" ca="1" si="66"/>
        <v>11</v>
      </c>
      <c r="L734" s="14">
        <v>5</v>
      </c>
      <c r="M734" s="14" t="s">
        <v>635</v>
      </c>
      <c r="N734" s="14">
        <f t="shared" si="67"/>
        <v>16</v>
      </c>
      <c r="O734" s="14">
        <f t="shared" si="68"/>
        <v>21</v>
      </c>
      <c r="P734" s="1">
        <f t="shared" si="69"/>
        <v>47347</v>
      </c>
      <c r="Q734" s="7"/>
      <c r="R734" s="3"/>
      <c r="S734" s="3"/>
      <c r="T734" s="62">
        <f t="shared" ca="1" si="71"/>
        <v>2.9375</v>
      </c>
      <c r="U734" s="61">
        <f t="shared" ca="1" si="70"/>
        <v>3</v>
      </c>
      <c r="V734" s="11" t="s">
        <v>565</v>
      </c>
      <c r="W734" s="11" t="s">
        <v>24</v>
      </c>
      <c r="X734" s="3"/>
    </row>
    <row r="735" spans="1:24" ht="30" hidden="1" customHeight="1">
      <c r="A735" s="3"/>
      <c r="B735" s="3">
        <v>11</v>
      </c>
      <c r="C735" s="11" t="s">
        <v>90</v>
      </c>
      <c r="D735" s="11" t="s">
        <v>572</v>
      </c>
      <c r="E735" s="3" t="s">
        <v>504</v>
      </c>
      <c r="F735" s="11" t="s">
        <v>573</v>
      </c>
      <c r="G735" s="17" t="s">
        <v>518</v>
      </c>
      <c r="H735" s="3" t="s">
        <v>506</v>
      </c>
      <c r="I735" s="3" t="s">
        <v>504</v>
      </c>
      <c r="J735" s="1">
        <v>40483</v>
      </c>
      <c r="K735" s="60">
        <f t="shared" ca="1" si="66"/>
        <v>14</v>
      </c>
      <c r="L735" s="14">
        <v>5</v>
      </c>
      <c r="M735" s="14" t="s">
        <v>635</v>
      </c>
      <c r="N735" s="14">
        <f t="shared" si="67"/>
        <v>16</v>
      </c>
      <c r="O735" s="14">
        <f t="shared" si="68"/>
        <v>21</v>
      </c>
      <c r="P735" s="1">
        <f t="shared" si="69"/>
        <v>48148</v>
      </c>
      <c r="Q735" s="7"/>
      <c r="R735" s="3"/>
      <c r="S735" s="3"/>
      <c r="T735" s="62">
        <f t="shared" ca="1" si="71"/>
        <v>2.375</v>
      </c>
      <c r="U735" s="61">
        <f t="shared" ca="1" si="70"/>
        <v>3</v>
      </c>
      <c r="V735" s="11" t="s">
        <v>565</v>
      </c>
      <c r="W735" s="11" t="s">
        <v>24</v>
      </c>
      <c r="X735" s="3"/>
    </row>
    <row r="736" spans="1:24" ht="30" hidden="1" customHeight="1">
      <c r="A736" s="3" t="s">
        <v>15</v>
      </c>
      <c r="B736" s="3">
        <v>11</v>
      </c>
      <c r="C736" s="11" t="s">
        <v>90</v>
      </c>
      <c r="D736" s="11" t="s">
        <v>156</v>
      </c>
      <c r="E736" s="4">
        <v>75</v>
      </c>
      <c r="F736" s="11" t="s">
        <v>475</v>
      </c>
      <c r="G736" s="17" t="s">
        <v>519</v>
      </c>
      <c r="H736" s="3" t="s">
        <v>509</v>
      </c>
      <c r="I736" s="5">
        <v>362250</v>
      </c>
      <c r="J736" s="1">
        <v>35879</v>
      </c>
      <c r="K736" s="60">
        <f t="shared" ca="1" si="66"/>
        <v>27</v>
      </c>
      <c r="L736" s="14">
        <v>5</v>
      </c>
      <c r="M736" s="14" t="s">
        <v>635</v>
      </c>
      <c r="N736" s="14">
        <f t="shared" si="67"/>
        <v>16</v>
      </c>
      <c r="O736" s="14">
        <f t="shared" si="68"/>
        <v>21</v>
      </c>
      <c r="P736" s="1">
        <f t="shared" si="69"/>
        <v>41719</v>
      </c>
      <c r="Q736" s="7"/>
      <c r="R736" s="3"/>
      <c r="S736" s="3"/>
      <c r="T736" s="62">
        <f t="shared" ca="1" si="71"/>
        <v>-6.25E-2</v>
      </c>
      <c r="U736" s="61">
        <f t="shared" ca="1" si="70"/>
        <v>1</v>
      </c>
      <c r="V736" s="11" t="s">
        <v>565</v>
      </c>
      <c r="W736" s="16" t="s">
        <v>24</v>
      </c>
      <c r="X736" s="3"/>
    </row>
    <row r="737" spans="1:31" ht="30" hidden="1" customHeight="1">
      <c r="A737" s="3" t="s">
        <v>15</v>
      </c>
      <c r="B737" s="3">
        <v>11</v>
      </c>
      <c r="C737" s="11" t="s">
        <v>90</v>
      </c>
      <c r="D737" s="11" t="s">
        <v>158</v>
      </c>
      <c r="E737" s="4">
        <v>135</v>
      </c>
      <c r="F737" s="11" t="s">
        <v>476</v>
      </c>
      <c r="G737" s="17" t="s">
        <v>519</v>
      </c>
      <c r="H737" s="3" t="s">
        <v>507</v>
      </c>
      <c r="I737" s="5">
        <v>238680</v>
      </c>
      <c r="J737" s="1">
        <v>41907</v>
      </c>
      <c r="K737" s="60">
        <f t="shared" ca="1" si="66"/>
        <v>10</v>
      </c>
      <c r="L737" s="14">
        <v>5</v>
      </c>
      <c r="M737" s="14" t="s">
        <v>635</v>
      </c>
      <c r="N737" s="14">
        <f t="shared" si="67"/>
        <v>16</v>
      </c>
      <c r="O737" s="14">
        <f t="shared" si="68"/>
        <v>21</v>
      </c>
      <c r="P737" s="1">
        <f t="shared" si="69"/>
        <v>47747</v>
      </c>
      <c r="Q737" s="7"/>
      <c r="R737" s="3"/>
      <c r="S737" s="3"/>
      <c r="T737" s="62">
        <f t="shared" ca="1" si="71"/>
        <v>3.125</v>
      </c>
      <c r="U737" s="61">
        <f t="shared" ca="1" si="70"/>
        <v>4</v>
      </c>
      <c r="V737" s="11" t="s">
        <v>565</v>
      </c>
      <c r="W737" s="16" t="s">
        <v>24</v>
      </c>
      <c r="X737" s="3"/>
    </row>
    <row r="738" spans="1:31" ht="30" hidden="1" customHeight="1">
      <c r="A738" s="3"/>
      <c r="B738" s="3">
        <v>11</v>
      </c>
      <c r="C738" s="11" t="s">
        <v>90</v>
      </c>
      <c r="D738" s="11" t="s">
        <v>566</v>
      </c>
      <c r="E738" s="3" t="s">
        <v>549</v>
      </c>
      <c r="F738" s="11" t="s">
        <v>567</v>
      </c>
      <c r="G738" s="17" t="s">
        <v>518</v>
      </c>
      <c r="H738" s="3" t="s">
        <v>506</v>
      </c>
      <c r="I738" s="5">
        <v>205200</v>
      </c>
      <c r="J738" s="1">
        <v>34983</v>
      </c>
      <c r="K738" s="60">
        <f t="shared" ca="1" si="66"/>
        <v>29</v>
      </c>
      <c r="L738" s="14">
        <v>5</v>
      </c>
      <c r="M738" s="14" t="s">
        <v>635</v>
      </c>
      <c r="N738" s="14">
        <f t="shared" si="67"/>
        <v>16</v>
      </c>
      <c r="O738" s="14">
        <f t="shared" si="68"/>
        <v>21</v>
      </c>
      <c r="P738" s="1">
        <f t="shared" si="69"/>
        <v>42648</v>
      </c>
      <c r="Q738" s="7"/>
      <c r="R738" s="3"/>
      <c r="S738" s="3"/>
      <c r="T738" s="62">
        <f t="shared" ca="1" si="71"/>
        <v>-0.4375</v>
      </c>
      <c r="U738" s="61">
        <f t="shared" ca="1" si="70"/>
        <v>1</v>
      </c>
      <c r="V738" s="11" t="s">
        <v>565</v>
      </c>
      <c r="W738" s="16" t="s">
        <v>24</v>
      </c>
      <c r="X738" s="3" t="s">
        <v>510</v>
      </c>
    </row>
    <row r="739" spans="1:31" ht="30" hidden="1" customHeight="1">
      <c r="A739" s="3"/>
      <c r="B739" s="3">
        <v>11</v>
      </c>
      <c r="C739" s="11" t="s">
        <v>90</v>
      </c>
      <c r="D739" s="11" t="s">
        <v>566</v>
      </c>
      <c r="E739" s="3" t="s">
        <v>549</v>
      </c>
      <c r="F739" s="11" t="s">
        <v>568</v>
      </c>
      <c r="G739" s="17" t="s">
        <v>518</v>
      </c>
      <c r="H739" s="3" t="s">
        <v>506</v>
      </c>
      <c r="I739" s="5">
        <v>205200</v>
      </c>
      <c r="J739" s="1">
        <v>34983</v>
      </c>
      <c r="K739" s="60">
        <f t="shared" ca="1" si="66"/>
        <v>29</v>
      </c>
      <c r="L739" s="14">
        <v>5</v>
      </c>
      <c r="M739" s="14" t="s">
        <v>635</v>
      </c>
      <c r="N739" s="14">
        <f t="shared" si="67"/>
        <v>16</v>
      </c>
      <c r="O739" s="14">
        <f t="shared" si="68"/>
        <v>21</v>
      </c>
      <c r="P739" s="1">
        <f t="shared" si="69"/>
        <v>42648</v>
      </c>
      <c r="Q739" s="7"/>
      <c r="R739" s="3"/>
      <c r="S739" s="3"/>
      <c r="T739" s="62">
        <f t="shared" ca="1" si="71"/>
        <v>-0.4375</v>
      </c>
      <c r="U739" s="61">
        <f t="shared" ca="1" si="70"/>
        <v>1</v>
      </c>
      <c r="V739" s="11" t="s">
        <v>565</v>
      </c>
      <c r="W739" s="16" t="s">
        <v>24</v>
      </c>
      <c r="X739" s="3" t="s">
        <v>510</v>
      </c>
    </row>
    <row r="740" spans="1:31" ht="30" customHeight="1">
      <c r="A740" s="3" t="s">
        <v>15</v>
      </c>
      <c r="B740" s="3">
        <v>11</v>
      </c>
      <c r="C740" s="11" t="s">
        <v>90</v>
      </c>
      <c r="D740" s="11" t="s">
        <v>335</v>
      </c>
      <c r="E740" s="4">
        <v>146</v>
      </c>
      <c r="F740" s="11" t="s">
        <v>336</v>
      </c>
      <c r="G740" s="17" t="s">
        <v>518</v>
      </c>
      <c r="H740" s="3" t="s">
        <v>506</v>
      </c>
      <c r="I740" s="5">
        <v>136080</v>
      </c>
      <c r="J740" s="1">
        <v>42397</v>
      </c>
      <c r="K740" s="60">
        <f t="shared" ca="1" si="66"/>
        <v>9</v>
      </c>
      <c r="L740" s="14">
        <v>5</v>
      </c>
      <c r="M740" s="14" t="s">
        <v>635</v>
      </c>
      <c r="N740" s="14">
        <f t="shared" si="67"/>
        <v>16</v>
      </c>
      <c r="O740" s="14">
        <f t="shared" si="68"/>
        <v>21</v>
      </c>
      <c r="P740" s="1">
        <f t="shared" si="69"/>
        <v>50062</v>
      </c>
      <c r="Q740" s="7"/>
      <c r="R740" s="3"/>
      <c r="S740" s="3"/>
      <c r="T740" s="62">
        <f t="shared" ca="1" si="71"/>
        <v>3.3125</v>
      </c>
      <c r="U740" s="61">
        <f t="shared" ca="1" si="70"/>
        <v>4</v>
      </c>
      <c r="V740" s="11" t="s">
        <v>565</v>
      </c>
      <c r="W740" s="11" t="s">
        <v>441</v>
      </c>
      <c r="X740" s="3"/>
    </row>
    <row r="741" spans="1:31" ht="30" customHeight="1">
      <c r="A741" s="3" t="s">
        <v>15</v>
      </c>
      <c r="B741" s="3">
        <v>11</v>
      </c>
      <c r="C741" s="11" t="s">
        <v>90</v>
      </c>
      <c r="D741" s="11" t="s">
        <v>166</v>
      </c>
      <c r="E741" s="4">
        <v>150</v>
      </c>
      <c r="F741" s="11" t="s">
        <v>477</v>
      </c>
      <c r="G741" s="17" t="s">
        <v>518</v>
      </c>
      <c r="H741" s="3" t="s">
        <v>506</v>
      </c>
      <c r="I741" s="5">
        <v>98820</v>
      </c>
      <c r="J741" s="1">
        <v>42415</v>
      </c>
      <c r="K741" s="60">
        <f t="shared" ca="1" si="66"/>
        <v>9</v>
      </c>
      <c r="L741" s="14">
        <v>5</v>
      </c>
      <c r="M741" s="14" t="s">
        <v>635</v>
      </c>
      <c r="N741" s="14">
        <f t="shared" si="67"/>
        <v>16</v>
      </c>
      <c r="O741" s="14">
        <f t="shared" si="68"/>
        <v>21</v>
      </c>
      <c r="P741" s="1">
        <f t="shared" si="69"/>
        <v>50080</v>
      </c>
      <c r="Q741" s="7"/>
      <c r="R741" s="3"/>
      <c r="S741" s="3"/>
      <c r="T741" s="62">
        <f t="shared" ca="1" si="71"/>
        <v>3.3125</v>
      </c>
      <c r="U741" s="61">
        <f t="shared" ca="1" si="70"/>
        <v>4</v>
      </c>
      <c r="V741" s="11" t="s">
        <v>565</v>
      </c>
      <c r="W741" s="11" t="s">
        <v>17</v>
      </c>
      <c r="X741" s="3"/>
    </row>
    <row r="742" spans="1:31" ht="30" hidden="1" customHeight="1">
      <c r="A742" s="3" t="s">
        <v>15</v>
      </c>
      <c r="B742" s="3">
        <v>11</v>
      </c>
      <c r="C742" s="11" t="s">
        <v>90</v>
      </c>
      <c r="D742" s="11" t="s">
        <v>478</v>
      </c>
      <c r="E742" s="4">
        <v>153</v>
      </c>
      <c r="F742" s="11" t="s">
        <v>479</v>
      </c>
      <c r="G742" s="17" t="s">
        <v>519</v>
      </c>
      <c r="H742" s="3" t="s">
        <v>509</v>
      </c>
      <c r="I742" s="5">
        <v>98820</v>
      </c>
      <c r="J742" s="1">
        <v>42429</v>
      </c>
      <c r="K742" s="60">
        <f t="shared" ca="1" si="66"/>
        <v>9</v>
      </c>
      <c r="L742" s="14">
        <v>5</v>
      </c>
      <c r="M742" s="14" t="s">
        <v>635</v>
      </c>
      <c r="N742" s="14">
        <f t="shared" si="67"/>
        <v>16</v>
      </c>
      <c r="O742" s="14">
        <f t="shared" si="68"/>
        <v>21</v>
      </c>
      <c r="P742" s="1">
        <f t="shared" si="69"/>
        <v>48269</v>
      </c>
      <c r="Q742" s="7"/>
      <c r="R742" s="3"/>
      <c r="S742" s="3"/>
      <c r="T742" s="62">
        <f t="shared" ca="1" si="71"/>
        <v>3.3125</v>
      </c>
      <c r="U742" s="61">
        <f t="shared" ca="1" si="70"/>
        <v>4</v>
      </c>
      <c r="V742" s="11" t="s">
        <v>565</v>
      </c>
      <c r="W742" s="11" t="s">
        <v>24</v>
      </c>
      <c r="X742" s="3"/>
    </row>
    <row r="743" spans="1:31" ht="30" hidden="1" customHeight="1">
      <c r="A743" s="3" t="s">
        <v>15</v>
      </c>
      <c r="B743" s="3">
        <v>11</v>
      </c>
      <c r="C743" s="11" t="s">
        <v>90</v>
      </c>
      <c r="D743" s="11" t="s">
        <v>480</v>
      </c>
      <c r="E743" s="4">
        <v>145</v>
      </c>
      <c r="F743" s="11" t="s">
        <v>481</v>
      </c>
      <c r="G743" s="17" t="s">
        <v>519</v>
      </c>
      <c r="H743" s="3" t="s">
        <v>509</v>
      </c>
      <c r="I743" s="5">
        <v>88236</v>
      </c>
      <c r="J743" s="1">
        <v>42388</v>
      </c>
      <c r="K743" s="60">
        <f t="shared" ca="1" si="66"/>
        <v>9</v>
      </c>
      <c r="L743" s="14">
        <v>5</v>
      </c>
      <c r="M743" s="14" t="s">
        <v>635</v>
      </c>
      <c r="N743" s="14">
        <f t="shared" si="67"/>
        <v>16</v>
      </c>
      <c r="O743" s="14">
        <f t="shared" si="68"/>
        <v>21</v>
      </c>
      <c r="P743" s="1">
        <f t="shared" si="69"/>
        <v>48228</v>
      </c>
      <c r="Q743" s="7"/>
      <c r="R743" s="3"/>
      <c r="S743" s="3"/>
      <c r="T743" s="62">
        <f t="shared" ca="1" si="71"/>
        <v>3.3125</v>
      </c>
      <c r="U743" s="61">
        <f t="shared" ca="1" si="70"/>
        <v>4</v>
      </c>
      <c r="V743" s="11" t="s">
        <v>565</v>
      </c>
      <c r="W743" s="16" t="s">
        <v>24</v>
      </c>
      <c r="X743" s="3"/>
    </row>
    <row r="744" spans="1:31" ht="30" hidden="1" customHeight="1">
      <c r="A744" s="3" t="s">
        <v>15</v>
      </c>
      <c r="B744" s="3">
        <v>21</v>
      </c>
      <c r="C744" s="11" t="s">
        <v>482</v>
      </c>
      <c r="D744" s="11" t="s">
        <v>483</v>
      </c>
      <c r="E744" s="4">
        <v>9</v>
      </c>
      <c r="F744" s="11" t="s">
        <v>484</v>
      </c>
      <c r="G744" s="17" t="s">
        <v>518</v>
      </c>
      <c r="H744" s="3" t="s">
        <v>506</v>
      </c>
      <c r="I744" s="5">
        <v>114450</v>
      </c>
      <c r="J744" s="1">
        <v>35879</v>
      </c>
      <c r="K744" s="60">
        <f t="shared" ca="1" si="66"/>
        <v>27</v>
      </c>
      <c r="L744" s="14">
        <v>5</v>
      </c>
      <c r="M744" s="14" t="s">
        <v>637</v>
      </c>
      <c r="N744" s="14">
        <f t="shared" si="67"/>
        <v>10.5</v>
      </c>
      <c r="O744" s="14">
        <f t="shared" si="68"/>
        <v>14</v>
      </c>
      <c r="P744" s="1">
        <f t="shared" si="69"/>
        <v>40989</v>
      </c>
      <c r="Q744" s="7"/>
      <c r="R744" s="3"/>
      <c r="S744" s="8" t="s">
        <v>108</v>
      </c>
      <c r="T744" s="62">
        <f t="shared" ca="1" si="71"/>
        <v>-2.7142857142857135</v>
      </c>
      <c r="U744" s="61">
        <f t="shared" ca="1" si="70"/>
        <v>1</v>
      </c>
      <c r="V744" s="11" t="s">
        <v>565</v>
      </c>
      <c r="W744" s="11" t="s">
        <v>24</v>
      </c>
      <c r="X744" s="3"/>
      <c r="AE744" s="10"/>
    </row>
    <row r="745" spans="1:31" s="10" customFormat="1" ht="30" customHeight="1">
      <c r="A745" s="3" t="s">
        <v>15</v>
      </c>
      <c r="B745" s="3">
        <v>21</v>
      </c>
      <c r="C745" s="11" t="s">
        <v>187</v>
      </c>
      <c r="D745" s="11" t="s">
        <v>187</v>
      </c>
      <c r="E745" s="4">
        <v>1</v>
      </c>
      <c r="F745" s="11" t="s">
        <v>485</v>
      </c>
      <c r="G745" s="17" t="s">
        <v>518</v>
      </c>
      <c r="H745" s="3" t="s">
        <v>506</v>
      </c>
      <c r="I745" s="5">
        <v>214410</v>
      </c>
      <c r="J745" s="1">
        <v>35879</v>
      </c>
      <c r="K745" s="60">
        <f t="shared" ca="1" si="66"/>
        <v>27</v>
      </c>
      <c r="L745" s="14">
        <v>15</v>
      </c>
      <c r="M745" s="14" t="s">
        <v>636</v>
      </c>
      <c r="N745" s="14">
        <f t="shared" si="67"/>
        <v>24</v>
      </c>
      <c r="O745" s="14">
        <f t="shared" si="68"/>
        <v>32</v>
      </c>
      <c r="P745" s="1">
        <f t="shared" si="69"/>
        <v>47559</v>
      </c>
      <c r="Q745" s="7"/>
      <c r="R745" s="3"/>
      <c r="S745" s="9" t="s">
        <v>108</v>
      </c>
      <c r="T745" s="62">
        <f t="shared" ca="1" si="71"/>
        <v>1.625</v>
      </c>
      <c r="U745" s="61">
        <f t="shared" ca="1" si="70"/>
        <v>2</v>
      </c>
      <c r="V745" s="11" t="s">
        <v>565</v>
      </c>
      <c r="W745" s="11" t="s">
        <v>441</v>
      </c>
      <c r="X745" s="3"/>
      <c r="Y745" s="20"/>
      <c r="AB745"/>
    </row>
    <row r="746" spans="1:31" s="10" customFormat="1" ht="30" hidden="1" customHeight="1">
      <c r="A746" s="4"/>
      <c r="B746" s="3">
        <v>21</v>
      </c>
      <c r="C746" s="11" t="s">
        <v>173</v>
      </c>
      <c r="D746" s="11" t="s">
        <v>187</v>
      </c>
      <c r="E746" s="4"/>
      <c r="F746" s="11" t="s">
        <v>521</v>
      </c>
      <c r="G746" s="17" t="s">
        <v>518</v>
      </c>
      <c r="H746" s="3" t="s">
        <v>506</v>
      </c>
      <c r="I746" s="5">
        <v>73440</v>
      </c>
      <c r="J746" s="1">
        <v>43113</v>
      </c>
      <c r="K746" s="60">
        <f t="shared" ca="1" si="66"/>
        <v>7</v>
      </c>
      <c r="L746" s="14">
        <v>15</v>
      </c>
      <c r="M746" s="14" t="s">
        <v>636</v>
      </c>
      <c r="N746" s="14">
        <f t="shared" si="67"/>
        <v>24</v>
      </c>
      <c r="O746" s="14">
        <f t="shared" si="68"/>
        <v>32</v>
      </c>
      <c r="P746" s="1">
        <f t="shared" si="69"/>
        <v>54793</v>
      </c>
      <c r="Q746" s="1"/>
      <c r="R746" s="3"/>
      <c r="S746" s="3"/>
      <c r="T746" s="62">
        <f t="shared" ca="1" si="71"/>
        <v>4.125</v>
      </c>
      <c r="U746" s="61">
        <f t="shared" ca="1" si="70"/>
        <v>5</v>
      </c>
      <c r="V746" s="11" t="s">
        <v>565</v>
      </c>
      <c r="W746" s="11"/>
      <c r="X746" s="3" t="s">
        <v>522</v>
      </c>
      <c r="Y746" s="20"/>
      <c r="AB746"/>
    </row>
    <row r="747" spans="1:31" s="10" customFormat="1" ht="30" hidden="1" customHeight="1">
      <c r="A747" s="3" t="s">
        <v>15</v>
      </c>
      <c r="B747" s="3">
        <v>22</v>
      </c>
      <c r="C747" s="11" t="s">
        <v>486</v>
      </c>
      <c r="D747" s="11" t="s">
        <v>487</v>
      </c>
      <c r="E747" s="4">
        <v>11</v>
      </c>
      <c r="F747" s="11" t="s">
        <v>488</v>
      </c>
      <c r="G747" s="17" t="s">
        <v>518</v>
      </c>
      <c r="H747" s="3" t="s">
        <v>506</v>
      </c>
      <c r="I747" s="5">
        <v>215250</v>
      </c>
      <c r="J747" s="1">
        <v>35879</v>
      </c>
      <c r="K747" s="60">
        <f t="shared" ca="1" si="66"/>
        <v>27</v>
      </c>
      <c r="L747" s="14">
        <v>15</v>
      </c>
      <c r="M747" s="14" t="s">
        <v>636</v>
      </c>
      <c r="N747" s="14">
        <f t="shared" si="67"/>
        <v>24</v>
      </c>
      <c r="O747" s="14">
        <f t="shared" si="68"/>
        <v>32</v>
      </c>
      <c r="P747" s="1">
        <f t="shared" si="69"/>
        <v>47559</v>
      </c>
      <c r="Q747" s="7"/>
      <c r="R747" s="3"/>
      <c r="S747" s="9"/>
      <c r="T747" s="62">
        <f t="shared" ca="1" si="71"/>
        <v>1.625</v>
      </c>
      <c r="U747" s="61">
        <f t="shared" ca="1" si="70"/>
        <v>2</v>
      </c>
      <c r="V747" s="11" t="s">
        <v>565</v>
      </c>
      <c r="W747" s="11" t="s">
        <v>441</v>
      </c>
      <c r="X747" s="3"/>
      <c r="Y747" s="20"/>
      <c r="AB747"/>
    </row>
    <row r="748" spans="1:31" s="10" customFormat="1" ht="30" hidden="1" customHeight="1">
      <c r="A748" s="3" t="s">
        <v>15</v>
      </c>
      <c r="B748" s="3">
        <v>25</v>
      </c>
      <c r="C748" s="11" t="s">
        <v>205</v>
      </c>
      <c r="D748" s="11" t="s">
        <v>205</v>
      </c>
      <c r="E748" s="4">
        <v>10</v>
      </c>
      <c r="F748" s="11" t="s">
        <v>489</v>
      </c>
      <c r="G748" s="17" t="s">
        <v>519</v>
      </c>
      <c r="H748" s="3" t="s">
        <v>507</v>
      </c>
      <c r="I748" s="5">
        <v>380160</v>
      </c>
      <c r="J748" s="1">
        <v>42754</v>
      </c>
      <c r="K748" s="60">
        <f t="shared" ca="1" si="66"/>
        <v>8</v>
      </c>
      <c r="L748" s="14">
        <v>8</v>
      </c>
      <c r="M748" s="14" t="s">
        <v>635</v>
      </c>
      <c r="N748" s="14">
        <f t="shared" si="67"/>
        <v>25.6</v>
      </c>
      <c r="O748" s="14">
        <f t="shared" si="68"/>
        <v>34</v>
      </c>
      <c r="P748" s="1">
        <f t="shared" si="69"/>
        <v>52098</v>
      </c>
      <c r="Q748" s="7"/>
      <c r="R748" s="3"/>
      <c r="S748" s="3"/>
      <c r="T748" s="62">
        <f t="shared" ca="1" si="71"/>
        <v>4.0625</v>
      </c>
      <c r="U748" s="61">
        <f t="shared" ca="1" si="70"/>
        <v>5</v>
      </c>
      <c r="V748" s="11" t="s">
        <v>565</v>
      </c>
      <c r="W748" s="11" t="s">
        <v>24</v>
      </c>
      <c r="X748" s="3"/>
      <c r="Y748" s="20"/>
      <c r="AB748"/>
      <c r="AE748"/>
    </row>
    <row r="749" spans="1:31" ht="30" customHeight="1">
      <c r="A749" s="3" t="s">
        <v>15</v>
      </c>
      <c r="B749" s="3">
        <v>25</v>
      </c>
      <c r="C749" s="11" t="s">
        <v>490</v>
      </c>
      <c r="D749" s="11" t="s">
        <v>490</v>
      </c>
      <c r="E749" s="4">
        <v>3</v>
      </c>
      <c r="F749" s="11" t="s">
        <v>491</v>
      </c>
      <c r="G749" s="17" t="s">
        <v>518</v>
      </c>
      <c r="H749" s="3" t="s">
        <v>506</v>
      </c>
      <c r="I749" s="5">
        <v>201852</v>
      </c>
      <c r="J749" s="1">
        <v>42290</v>
      </c>
      <c r="K749" s="60">
        <f t="shared" ca="1" si="66"/>
        <v>9</v>
      </c>
      <c r="L749" s="14">
        <v>10</v>
      </c>
      <c r="M749" s="14" t="s">
        <v>636</v>
      </c>
      <c r="N749" s="14">
        <f t="shared" si="67"/>
        <v>16</v>
      </c>
      <c r="O749" s="14">
        <f t="shared" si="68"/>
        <v>21</v>
      </c>
      <c r="P749" s="1">
        <f t="shared" si="69"/>
        <v>49955</v>
      </c>
      <c r="Q749" s="7"/>
      <c r="R749" s="3"/>
      <c r="S749" s="3"/>
      <c r="T749" s="62">
        <f t="shared" ca="1" si="71"/>
        <v>3.3125</v>
      </c>
      <c r="U749" s="61">
        <f t="shared" ca="1" si="70"/>
        <v>4</v>
      </c>
      <c r="V749" s="11" t="s">
        <v>565</v>
      </c>
      <c r="W749" s="11" t="s">
        <v>492</v>
      </c>
      <c r="X749" s="3"/>
    </row>
    <row r="750" spans="1:31" ht="30" customHeight="1">
      <c r="A750" s="3" t="s">
        <v>15</v>
      </c>
      <c r="B750" s="3">
        <v>25</v>
      </c>
      <c r="C750" s="11" t="s">
        <v>493</v>
      </c>
      <c r="D750" s="11" t="s">
        <v>494</v>
      </c>
      <c r="E750" s="4">
        <v>1</v>
      </c>
      <c r="F750" s="11" t="s">
        <v>495</v>
      </c>
      <c r="G750" s="17" t="s">
        <v>518</v>
      </c>
      <c r="H750" s="3" t="s">
        <v>506</v>
      </c>
      <c r="I750" s="5">
        <v>79380</v>
      </c>
      <c r="J750" s="1">
        <v>35879</v>
      </c>
      <c r="K750" s="60">
        <f t="shared" ca="1" si="66"/>
        <v>27</v>
      </c>
      <c r="L750" s="14">
        <v>10</v>
      </c>
      <c r="M750" s="14" t="s">
        <v>636</v>
      </c>
      <c r="N750" s="14">
        <f t="shared" si="67"/>
        <v>16</v>
      </c>
      <c r="O750" s="14">
        <f t="shared" si="68"/>
        <v>21</v>
      </c>
      <c r="P750" s="1">
        <f t="shared" si="69"/>
        <v>43544</v>
      </c>
      <c r="Q750" s="7"/>
      <c r="R750" s="3"/>
      <c r="S750" s="8" t="s">
        <v>108</v>
      </c>
      <c r="T750" s="62">
        <f t="shared" ca="1" si="71"/>
        <v>-6.25E-2</v>
      </c>
      <c r="U750" s="61">
        <f t="shared" ca="1" si="70"/>
        <v>1</v>
      </c>
      <c r="V750" s="11" t="s">
        <v>565</v>
      </c>
      <c r="W750" s="11" t="s">
        <v>496</v>
      </c>
      <c r="X750" s="3"/>
    </row>
    <row r="751" spans="1:31" ht="30" customHeight="1">
      <c r="A751" s="3" t="s">
        <v>15</v>
      </c>
      <c r="B751" s="3">
        <v>25</v>
      </c>
      <c r="C751" s="11" t="s">
        <v>497</v>
      </c>
      <c r="D751" s="11" t="s">
        <v>498</v>
      </c>
      <c r="E751" s="4">
        <v>1</v>
      </c>
      <c r="F751" s="11" t="s">
        <v>499</v>
      </c>
      <c r="G751" s="17" t="s">
        <v>518</v>
      </c>
      <c r="H751" s="3" t="s">
        <v>506</v>
      </c>
      <c r="I751" s="5">
        <v>96096</v>
      </c>
      <c r="J751" s="1">
        <v>35879</v>
      </c>
      <c r="K751" s="60">
        <f t="shared" ca="1" si="66"/>
        <v>27</v>
      </c>
      <c r="L751" s="14">
        <v>5</v>
      </c>
      <c r="M751" s="14" t="s">
        <v>636</v>
      </c>
      <c r="N751" s="14">
        <f t="shared" si="67"/>
        <v>8</v>
      </c>
      <c r="O751" s="14">
        <f t="shared" si="68"/>
        <v>11</v>
      </c>
      <c r="P751" s="1">
        <f t="shared" si="69"/>
        <v>39894</v>
      </c>
      <c r="Q751" s="7"/>
      <c r="R751" s="3"/>
      <c r="S751" s="3"/>
      <c r="T751" s="62">
        <f t="shared" ca="1" si="71"/>
        <v>-5.125</v>
      </c>
      <c r="U751" s="61">
        <f t="shared" ca="1" si="70"/>
        <v>1</v>
      </c>
      <c r="V751" s="11" t="s">
        <v>565</v>
      </c>
      <c r="W751" s="11" t="s">
        <v>441</v>
      </c>
      <c r="X751" s="3"/>
    </row>
    <row r="752" spans="1:31" ht="30" customHeight="1">
      <c r="A752" s="3" t="s">
        <v>15</v>
      </c>
      <c r="B752" s="3">
        <v>26</v>
      </c>
      <c r="C752" s="11" t="s">
        <v>500</v>
      </c>
      <c r="D752" s="11" t="s">
        <v>501</v>
      </c>
      <c r="E752" s="4">
        <v>9</v>
      </c>
      <c r="F752" s="11" t="s">
        <v>502</v>
      </c>
      <c r="G752" s="17" t="s">
        <v>518</v>
      </c>
      <c r="H752" s="3" t="s">
        <v>506</v>
      </c>
      <c r="I752" s="5">
        <v>59115</v>
      </c>
      <c r="J752" s="1">
        <v>35879</v>
      </c>
      <c r="K752" s="60">
        <f t="shared" ca="1" si="66"/>
        <v>27</v>
      </c>
      <c r="L752" s="14">
        <v>8</v>
      </c>
      <c r="M752" s="14" t="s">
        <v>634</v>
      </c>
      <c r="N752" s="14">
        <f t="shared" si="67"/>
        <v>16</v>
      </c>
      <c r="O752" s="14">
        <f t="shared" si="68"/>
        <v>21</v>
      </c>
      <c r="P752" s="1">
        <f t="shared" si="69"/>
        <v>43544</v>
      </c>
      <c r="Q752" s="7"/>
      <c r="R752" s="3"/>
      <c r="S752" s="3"/>
      <c r="T752" s="62">
        <f t="shared" ca="1" si="71"/>
        <v>-6.25E-2</v>
      </c>
      <c r="U752" s="61">
        <f t="shared" ca="1" si="70"/>
        <v>1</v>
      </c>
      <c r="V752" s="11" t="s">
        <v>565</v>
      </c>
      <c r="W752" s="11" t="s">
        <v>17</v>
      </c>
      <c r="X752" s="3"/>
    </row>
    <row r="753" spans="1:25" ht="30" customHeight="1">
      <c r="A753" s="4"/>
      <c r="B753" s="3">
        <v>26</v>
      </c>
      <c r="C753" s="11" t="s">
        <v>222</v>
      </c>
      <c r="D753" s="11" t="s">
        <v>523</v>
      </c>
      <c r="E753" s="4"/>
      <c r="F753" s="11" t="s">
        <v>525</v>
      </c>
      <c r="G753" s="17" t="s">
        <v>518</v>
      </c>
      <c r="H753" s="3" t="s">
        <v>506</v>
      </c>
      <c r="I753" s="5">
        <v>157680</v>
      </c>
      <c r="J753" s="1">
        <v>43113</v>
      </c>
      <c r="K753" s="60">
        <f t="shared" ca="1" si="66"/>
        <v>7</v>
      </c>
      <c r="L753" s="14">
        <v>15</v>
      </c>
      <c r="M753" s="14" t="s">
        <v>636</v>
      </c>
      <c r="N753" s="14">
        <f t="shared" si="67"/>
        <v>24</v>
      </c>
      <c r="O753" s="14">
        <f t="shared" si="68"/>
        <v>32</v>
      </c>
      <c r="P753" s="1">
        <f t="shared" si="69"/>
        <v>54793</v>
      </c>
      <c r="Q753" s="1"/>
      <c r="R753" s="3"/>
      <c r="S753" s="3"/>
      <c r="T753" s="62">
        <f t="shared" ca="1" si="71"/>
        <v>4.125</v>
      </c>
      <c r="U753" s="61">
        <f t="shared" ca="1" si="70"/>
        <v>5</v>
      </c>
      <c r="V753" s="11" t="s">
        <v>565</v>
      </c>
      <c r="W753" s="35"/>
      <c r="X753" s="3" t="s">
        <v>522</v>
      </c>
      <c r="Y753" s="22" t="s">
        <v>593</v>
      </c>
    </row>
    <row r="754" spans="1:25" ht="30" customHeight="1">
      <c r="A754" s="4"/>
      <c r="B754" s="3">
        <v>26</v>
      </c>
      <c r="C754" s="11" t="s">
        <v>222</v>
      </c>
      <c r="D754" s="11" t="s">
        <v>524</v>
      </c>
      <c r="E754" s="4"/>
      <c r="F754" s="11" t="s">
        <v>526</v>
      </c>
      <c r="G754" s="17" t="s">
        <v>518</v>
      </c>
      <c r="H754" s="3" t="s">
        <v>506</v>
      </c>
      <c r="I754" s="5">
        <v>101520</v>
      </c>
      <c r="J754" s="1">
        <v>43113</v>
      </c>
      <c r="K754" s="60">
        <f t="shared" ca="1" si="66"/>
        <v>7</v>
      </c>
      <c r="L754" s="14">
        <v>15</v>
      </c>
      <c r="M754" s="14" t="s">
        <v>636</v>
      </c>
      <c r="N754" s="14">
        <f t="shared" si="67"/>
        <v>24</v>
      </c>
      <c r="O754" s="14">
        <f t="shared" si="68"/>
        <v>32</v>
      </c>
      <c r="P754" s="1">
        <f t="shared" si="69"/>
        <v>54793</v>
      </c>
      <c r="Q754" s="1"/>
      <c r="R754" s="3"/>
      <c r="S754" s="3"/>
      <c r="T754" s="62">
        <f t="shared" ca="1" si="71"/>
        <v>4.125</v>
      </c>
      <c r="U754" s="61">
        <f t="shared" ca="1" si="70"/>
        <v>5</v>
      </c>
      <c r="V754" s="11" t="s">
        <v>565</v>
      </c>
      <c r="W754" s="35" t="s">
        <v>661</v>
      </c>
      <c r="X754" s="3" t="s">
        <v>522</v>
      </c>
      <c r="Y754" s="22" t="s">
        <v>593</v>
      </c>
    </row>
    <row r="755" spans="1:25" ht="30" hidden="1" customHeight="1">
      <c r="A755" s="4"/>
      <c r="B755" s="3"/>
      <c r="C755" s="11"/>
      <c r="D755" s="11"/>
      <c r="E755" s="4"/>
      <c r="F755" s="11" t="s">
        <v>643</v>
      </c>
      <c r="G755" s="17" t="s">
        <v>518</v>
      </c>
      <c r="H755" s="3" t="s">
        <v>506</v>
      </c>
      <c r="I755" s="5">
        <v>1260360</v>
      </c>
      <c r="J755" s="1">
        <v>42153</v>
      </c>
      <c r="K755" s="60">
        <f t="shared" ca="1" si="66"/>
        <v>10</v>
      </c>
      <c r="L755" s="14">
        <v>5</v>
      </c>
      <c r="M755" s="14" t="s">
        <v>633</v>
      </c>
      <c r="N755" s="14">
        <f t="shared" si="67"/>
        <v>15.5</v>
      </c>
      <c r="O755" s="14">
        <f t="shared" si="68"/>
        <v>21</v>
      </c>
      <c r="P755" s="1">
        <f t="shared" si="69"/>
        <v>49818</v>
      </c>
      <c r="Q755" s="1"/>
      <c r="R755" s="3"/>
      <c r="S755" s="3"/>
      <c r="T755" s="62">
        <f t="shared" ca="1" si="71"/>
        <v>3.064516129032258</v>
      </c>
      <c r="U755" s="61">
        <f t="shared" ca="1" si="70"/>
        <v>4</v>
      </c>
      <c r="V755" s="11" t="s">
        <v>644</v>
      </c>
      <c r="W755" s="35"/>
      <c r="X755" s="3"/>
    </row>
    <row r="756" spans="1:25" ht="30" hidden="1" customHeight="1">
      <c r="A756" s="4"/>
      <c r="B756" s="3"/>
      <c r="C756" s="11"/>
      <c r="D756" s="11"/>
      <c r="E756" s="4"/>
      <c r="F756" s="11" t="s">
        <v>643</v>
      </c>
      <c r="G756" s="17" t="s">
        <v>518</v>
      </c>
      <c r="H756" s="3" t="s">
        <v>506</v>
      </c>
      <c r="I756" s="5">
        <v>1260360</v>
      </c>
      <c r="J756" s="1">
        <v>42153</v>
      </c>
      <c r="K756" s="60">
        <f t="shared" ca="1" si="66"/>
        <v>10</v>
      </c>
      <c r="L756" s="14">
        <v>5</v>
      </c>
      <c r="M756" s="14" t="s">
        <v>633</v>
      </c>
      <c r="N756" s="14">
        <f t="shared" si="67"/>
        <v>15.5</v>
      </c>
      <c r="O756" s="14">
        <f t="shared" si="68"/>
        <v>21</v>
      </c>
      <c r="P756" s="1">
        <f t="shared" si="69"/>
        <v>49818</v>
      </c>
      <c r="Q756" s="1"/>
      <c r="R756" s="3"/>
      <c r="S756" s="3"/>
      <c r="T756" s="62">
        <f t="shared" ca="1" si="71"/>
        <v>3.064516129032258</v>
      </c>
      <c r="U756" s="61">
        <f t="shared" ca="1" si="70"/>
        <v>4</v>
      </c>
      <c r="V756" s="11" t="s">
        <v>644</v>
      </c>
      <c r="W756" s="35"/>
      <c r="X756" s="3"/>
    </row>
  </sheetData>
  <autoFilter ref="A3:X756" xr:uid="{00000000-0009-0000-0000-000001000000}">
    <sortState xmlns:xlrd2="http://schemas.microsoft.com/office/spreadsheetml/2017/richdata2" ref="A6:Y858">
      <sortCondition ref="V2:V858"/>
    </sortState>
  </autoFilter>
  <sortState xmlns:xlrd2="http://schemas.microsoft.com/office/spreadsheetml/2017/richdata2" ref="A3:AE755">
    <sortCondition ref="AB3:AB755"/>
  </sortState>
  <mergeCells count="13">
    <mergeCell ref="A2:A3"/>
    <mergeCell ref="B2:B3"/>
    <mergeCell ref="C2:C3"/>
    <mergeCell ref="D2:D3"/>
    <mergeCell ref="E2:E3"/>
    <mergeCell ref="F2:F3"/>
    <mergeCell ref="I2:I3"/>
    <mergeCell ref="Q2:R2"/>
    <mergeCell ref="V2:W2"/>
    <mergeCell ref="X2:X3"/>
    <mergeCell ref="H2:H3"/>
    <mergeCell ref="G2:G3"/>
    <mergeCell ref="M2:M3"/>
  </mergeCells>
  <phoneticPr fontId="4"/>
  <dataValidations count="3">
    <dataValidation type="list" allowBlank="1" showInputMessage="1" showErrorMessage="1" sqref="H4:H756" xr:uid="{00000000-0002-0000-0100-000000000000}">
      <formula1>"高,中,低"</formula1>
    </dataValidation>
    <dataValidation type="list" allowBlank="1" showInputMessage="1" showErrorMessage="1" sqref="G4:G756" xr:uid="{00000000-0002-0000-0100-000001000000}">
      <formula1>"時間,事後"</formula1>
    </dataValidation>
    <dataValidation type="list" allowBlank="1" showInputMessage="1" showErrorMessage="1" sqref="M4:M756" xr:uid="{00000000-0002-0000-0100-000002000000}">
      <formula1>"水質,事務,電子,自動車,機械"</formula1>
    </dataValidation>
  </dataValidations>
  <pageMargins left="0.70866141732283472" right="0.39370078740157483" top="0.59055118110236227" bottom="0.59055118110236227" header="0.19685039370078741" footer="0.19685039370078741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AE272"/>
  <sheetViews>
    <sheetView tabSelected="1" view="pageBreakPreview" zoomScaleNormal="90" zoomScaleSheetLayoutView="100" workbookViewId="0">
      <pane xSplit="4" ySplit="2" topLeftCell="E3" activePane="bottomRight" state="frozen"/>
      <selection activeCell="C1" sqref="C1"/>
      <selection pane="topRight" activeCell="D1" sqref="D1"/>
      <selection pane="bottomLeft" activeCell="C3" sqref="C3"/>
      <selection pane="bottomRight" activeCell="E3" sqref="E3"/>
    </sheetView>
  </sheetViews>
  <sheetFormatPr defaultColWidth="9" defaultRowHeight="13"/>
  <cols>
    <col min="1" max="1" width="6.08984375" style="161" hidden="1" customWidth="1"/>
    <col min="2" max="2" width="12.81640625" style="200" hidden="1" customWidth="1"/>
    <col min="3" max="3" width="15.08984375" style="161" hidden="1" customWidth="1"/>
    <col min="4" max="4" width="7.6328125" style="200" customWidth="1"/>
    <col min="5" max="6" width="19.81640625" style="201" customWidth="1"/>
    <col min="7" max="7" width="19.81640625" style="201" hidden="1" customWidth="1"/>
    <col min="8" max="8" width="9" style="161"/>
    <col min="9" max="9" width="20.6328125" style="201" customWidth="1"/>
    <col min="10" max="10" width="20.6328125" style="201" hidden="1" customWidth="1"/>
    <col min="11" max="11" width="7.6328125" style="202" hidden="1" customWidth="1"/>
    <col min="12" max="12" width="7.6328125" style="200" customWidth="1"/>
    <col min="13" max="13" width="11.1796875" style="203" bestFit="1" customWidth="1"/>
    <col min="14" max="14" width="8.90625" style="204" customWidth="1"/>
    <col min="15" max="15" width="8.90625" style="204" hidden="1" customWidth="1"/>
    <col min="16" max="16" width="8.90625" style="205" customWidth="1"/>
    <col min="17" max="20" width="8.90625" style="205" hidden="1" customWidth="1"/>
    <col min="21" max="21" width="8.81640625" style="161" hidden="1" customWidth="1"/>
    <col min="22" max="22" width="8.453125" style="200" hidden="1" customWidth="1"/>
    <col min="23" max="23" width="15.36328125" style="200" hidden="1" customWidth="1"/>
    <col min="24" max="25" width="8.81640625" style="200" hidden="1" customWidth="1"/>
    <col min="26" max="26" width="18.08984375" style="201" customWidth="1"/>
    <col min="27" max="27" width="18" style="201" customWidth="1"/>
    <col min="28" max="28" width="34.1796875" style="201" hidden="1" customWidth="1"/>
    <col min="29" max="29" width="16.36328125" style="200" hidden="1" customWidth="1"/>
    <col min="30" max="16384" width="9" style="161"/>
  </cols>
  <sheetData>
    <row r="1" spans="1:30" ht="13.5" customHeight="1">
      <c r="A1" s="265"/>
      <c r="B1" s="265" t="s">
        <v>750</v>
      </c>
      <c r="C1" s="200" t="s">
        <v>1142</v>
      </c>
      <c r="D1" s="269" t="s">
        <v>0</v>
      </c>
      <c r="E1" s="271" t="s">
        <v>1</v>
      </c>
      <c r="F1" s="271" t="s">
        <v>2</v>
      </c>
      <c r="G1" s="273" t="s">
        <v>784</v>
      </c>
      <c r="H1" s="269" t="s">
        <v>3</v>
      </c>
      <c r="I1" s="271" t="s">
        <v>4</v>
      </c>
      <c r="J1" s="273" t="s">
        <v>785</v>
      </c>
      <c r="K1" s="275" t="s">
        <v>517</v>
      </c>
      <c r="L1" s="269" t="s">
        <v>505</v>
      </c>
      <c r="M1" s="267" t="s">
        <v>5</v>
      </c>
      <c r="N1" s="158" t="s">
        <v>6</v>
      </c>
      <c r="O1" s="225" t="s">
        <v>640</v>
      </c>
      <c r="P1" s="159" t="s">
        <v>520</v>
      </c>
      <c r="Q1" s="260" t="s">
        <v>632</v>
      </c>
      <c r="R1" s="227" t="s">
        <v>588</v>
      </c>
      <c r="S1" s="227" t="s">
        <v>590</v>
      </c>
      <c r="T1" s="227" t="s">
        <v>8</v>
      </c>
      <c r="U1" s="262" t="s">
        <v>7</v>
      </c>
      <c r="V1" s="263"/>
      <c r="W1" s="228" t="s">
        <v>8</v>
      </c>
      <c r="X1" s="223" t="s">
        <v>645</v>
      </c>
      <c r="Y1" s="228" t="s">
        <v>875</v>
      </c>
      <c r="Z1" s="264" t="s">
        <v>9</v>
      </c>
      <c r="AA1" s="264"/>
      <c r="AB1" s="265" t="s">
        <v>754</v>
      </c>
      <c r="AC1" s="265" t="s">
        <v>10</v>
      </c>
      <c r="AD1" s="161" t="s">
        <v>1126</v>
      </c>
    </row>
    <row r="2" spans="1:30">
      <c r="A2" s="266"/>
      <c r="B2" s="266"/>
      <c r="D2" s="270"/>
      <c r="E2" s="272"/>
      <c r="F2" s="272"/>
      <c r="G2" s="274"/>
      <c r="H2" s="270"/>
      <c r="I2" s="272"/>
      <c r="J2" s="274"/>
      <c r="K2" s="274"/>
      <c r="L2" s="270"/>
      <c r="M2" s="268"/>
      <c r="N2" s="162" t="s">
        <v>11</v>
      </c>
      <c r="O2" s="226" t="s">
        <v>503</v>
      </c>
      <c r="P2" s="163" t="s">
        <v>503</v>
      </c>
      <c r="Q2" s="261"/>
      <c r="R2" s="229" t="s">
        <v>503</v>
      </c>
      <c r="S2" s="229" t="s">
        <v>503</v>
      </c>
      <c r="T2" s="229" t="s">
        <v>592</v>
      </c>
      <c r="U2" s="230" t="s">
        <v>11</v>
      </c>
      <c r="V2" s="9" t="s">
        <v>12</v>
      </c>
      <c r="W2" s="222" t="s">
        <v>13</v>
      </c>
      <c r="X2" s="222" t="s">
        <v>642</v>
      </c>
      <c r="Y2" s="222" t="s">
        <v>638</v>
      </c>
      <c r="Z2" s="164" t="s">
        <v>562</v>
      </c>
      <c r="AA2" s="164" t="s">
        <v>14</v>
      </c>
      <c r="AB2" s="266"/>
      <c r="AC2" s="266"/>
    </row>
    <row r="3" spans="1:30" ht="30" customHeight="1">
      <c r="A3" s="238"/>
      <c r="B3" s="6" t="s">
        <v>1303</v>
      </c>
      <c r="C3" s="152"/>
      <c r="D3" s="6">
        <v>1</v>
      </c>
      <c r="E3" s="16" t="s">
        <v>16</v>
      </c>
      <c r="F3" s="16" t="s">
        <v>18</v>
      </c>
      <c r="G3" s="16" t="s">
        <v>18</v>
      </c>
      <c r="H3" s="36">
        <v>4</v>
      </c>
      <c r="I3" s="16" t="s">
        <v>19</v>
      </c>
      <c r="J3" s="16" t="s">
        <v>19</v>
      </c>
      <c r="K3" s="164" t="s">
        <v>518</v>
      </c>
      <c r="L3" s="6" t="s">
        <v>506</v>
      </c>
      <c r="M3" s="13">
        <v>28325</v>
      </c>
      <c r="N3" s="165">
        <v>34639</v>
      </c>
      <c r="O3" s="166">
        <f t="shared" ref="O3:O15" ca="1" si="0">DATEDIF(N3,TODAY(),"y")</f>
        <v>30</v>
      </c>
      <c r="P3" s="167">
        <v>15</v>
      </c>
      <c r="Q3" s="167" t="s">
        <v>634</v>
      </c>
      <c r="R3" s="167">
        <f t="shared" ref="R3:R15" si="1">P3*IF(Q3="水質",3.2,(IF(Q3="事務",2,IF(Q3="電子",2.1,IF(Q3="自動車",3.1,1.6)))))</f>
        <v>30</v>
      </c>
      <c r="S3" s="167">
        <f t="shared" ref="S3:S15" si="2">ROUND(4/3*R3,0)</f>
        <v>40</v>
      </c>
      <c r="T3" s="165">
        <f t="shared" ref="T3:T15" si="3">N3+365*IF(K3="事後",S3,R3)</f>
        <v>49239</v>
      </c>
      <c r="U3" s="165"/>
      <c r="V3" s="6"/>
      <c r="W3" s="6"/>
      <c r="X3" s="168">
        <f t="shared" ref="X3:X15" ca="1" si="4">(-3/R3*O3+5)</f>
        <v>2</v>
      </c>
      <c r="Y3" s="169">
        <f t="shared" ref="Y3:Y15" ca="1" si="5">IF(X3&gt;1,ROUNDUP(X3,0),1)</f>
        <v>2</v>
      </c>
      <c r="Z3" s="16" t="s">
        <v>563</v>
      </c>
      <c r="AA3" s="16" t="s">
        <v>25</v>
      </c>
      <c r="AB3" s="16"/>
      <c r="AC3" s="6"/>
    </row>
    <row r="4" spans="1:30" ht="30" customHeight="1">
      <c r="A4" s="238"/>
      <c r="B4" s="6" t="s">
        <v>1303</v>
      </c>
      <c r="C4" s="152"/>
      <c r="D4" s="6">
        <v>1</v>
      </c>
      <c r="E4" s="16" t="s">
        <v>16</v>
      </c>
      <c r="F4" s="16" t="s">
        <v>18</v>
      </c>
      <c r="G4" s="16" t="s">
        <v>18</v>
      </c>
      <c r="H4" s="36">
        <v>5</v>
      </c>
      <c r="I4" s="16" t="s">
        <v>19</v>
      </c>
      <c r="J4" s="16" t="s">
        <v>19</v>
      </c>
      <c r="K4" s="164" t="s">
        <v>518</v>
      </c>
      <c r="L4" s="6" t="s">
        <v>506</v>
      </c>
      <c r="M4" s="13">
        <v>28325</v>
      </c>
      <c r="N4" s="165">
        <v>34639</v>
      </c>
      <c r="O4" s="166">
        <f t="shared" ca="1" si="0"/>
        <v>30</v>
      </c>
      <c r="P4" s="167">
        <v>15</v>
      </c>
      <c r="Q4" s="167" t="s">
        <v>634</v>
      </c>
      <c r="R4" s="167">
        <f t="shared" si="1"/>
        <v>30</v>
      </c>
      <c r="S4" s="167">
        <f t="shared" si="2"/>
        <v>40</v>
      </c>
      <c r="T4" s="165">
        <f t="shared" si="3"/>
        <v>49239</v>
      </c>
      <c r="U4" s="165"/>
      <c r="V4" s="6"/>
      <c r="W4" s="6"/>
      <c r="X4" s="168">
        <f t="shared" ca="1" si="4"/>
        <v>2</v>
      </c>
      <c r="Y4" s="169">
        <f t="shared" ca="1" si="5"/>
        <v>2</v>
      </c>
      <c r="Z4" s="16" t="s">
        <v>563</v>
      </c>
      <c r="AA4" s="16" t="s">
        <v>25</v>
      </c>
      <c r="AB4" s="16"/>
      <c r="AC4" s="6"/>
    </row>
    <row r="5" spans="1:30" ht="30" customHeight="1">
      <c r="A5" s="238"/>
      <c r="B5" s="6" t="s">
        <v>1303</v>
      </c>
      <c r="C5" s="152"/>
      <c r="D5" s="6">
        <v>1</v>
      </c>
      <c r="E5" s="16" t="s">
        <v>16</v>
      </c>
      <c r="F5" s="16" t="s">
        <v>18</v>
      </c>
      <c r="G5" s="16" t="s">
        <v>18</v>
      </c>
      <c r="H5" s="36">
        <v>6</v>
      </c>
      <c r="I5" s="16" t="s">
        <v>19</v>
      </c>
      <c r="J5" s="16" t="s">
        <v>19</v>
      </c>
      <c r="K5" s="164" t="s">
        <v>518</v>
      </c>
      <c r="L5" s="6" t="s">
        <v>506</v>
      </c>
      <c r="M5" s="13">
        <v>28325</v>
      </c>
      <c r="N5" s="165">
        <v>34639</v>
      </c>
      <c r="O5" s="166">
        <f t="shared" ca="1" si="0"/>
        <v>30</v>
      </c>
      <c r="P5" s="167">
        <v>15</v>
      </c>
      <c r="Q5" s="167" t="s">
        <v>634</v>
      </c>
      <c r="R5" s="167">
        <f t="shared" si="1"/>
        <v>30</v>
      </c>
      <c r="S5" s="167">
        <f t="shared" si="2"/>
        <v>40</v>
      </c>
      <c r="T5" s="165">
        <f t="shared" si="3"/>
        <v>49239</v>
      </c>
      <c r="U5" s="165"/>
      <c r="V5" s="6"/>
      <c r="W5" s="6"/>
      <c r="X5" s="168">
        <f t="shared" ca="1" si="4"/>
        <v>2</v>
      </c>
      <c r="Y5" s="169">
        <f t="shared" ca="1" si="5"/>
        <v>2</v>
      </c>
      <c r="Z5" s="16" t="s">
        <v>563</v>
      </c>
      <c r="AA5" s="16" t="s">
        <v>25</v>
      </c>
      <c r="AB5" s="16"/>
      <c r="AC5" s="6"/>
    </row>
    <row r="6" spans="1:30" ht="30" customHeight="1">
      <c r="A6" s="238"/>
      <c r="B6" s="6" t="s">
        <v>1303</v>
      </c>
      <c r="C6" s="152"/>
      <c r="D6" s="6">
        <v>1</v>
      </c>
      <c r="E6" s="16" t="s">
        <v>16</v>
      </c>
      <c r="F6" s="16" t="s">
        <v>18</v>
      </c>
      <c r="G6" s="16" t="s">
        <v>18</v>
      </c>
      <c r="H6" s="36">
        <v>7</v>
      </c>
      <c r="I6" s="16" t="s">
        <v>19</v>
      </c>
      <c r="J6" s="16" t="s">
        <v>19</v>
      </c>
      <c r="K6" s="164" t="s">
        <v>518</v>
      </c>
      <c r="L6" s="6" t="s">
        <v>506</v>
      </c>
      <c r="M6" s="13">
        <v>28325</v>
      </c>
      <c r="N6" s="165">
        <v>34639</v>
      </c>
      <c r="O6" s="166">
        <f t="shared" ca="1" si="0"/>
        <v>30</v>
      </c>
      <c r="P6" s="167">
        <v>15</v>
      </c>
      <c r="Q6" s="167" t="s">
        <v>634</v>
      </c>
      <c r="R6" s="167">
        <f t="shared" si="1"/>
        <v>30</v>
      </c>
      <c r="S6" s="167">
        <f t="shared" si="2"/>
        <v>40</v>
      </c>
      <c r="T6" s="165">
        <f t="shared" si="3"/>
        <v>49239</v>
      </c>
      <c r="U6" s="165"/>
      <c r="V6" s="6"/>
      <c r="W6" s="6"/>
      <c r="X6" s="168">
        <f t="shared" ca="1" si="4"/>
        <v>2</v>
      </c>
      <c r="Y6" s="169">
        <f t="shared" ca="1" si="5"/>
        <v>2</v>
      </c>
      <c r="Z6" s="16" t="s">
        <v>563</v>
      </c>
      <c r="AA6" s="16" t="s">
        <v>25</v>
      </c>
      <c r="AB6" s="16"/>
      <c r="AC6" s="6"/>
    </row>
    <row r="7" spans="1:30" ht="30" customHeight="1">
      <c r="A7" s="238"/>
      <c r="B7" s="6" t="s">
        <v>1303</v>
      </c>
      <c r="C7" s="152"/>
      <c r="D7" s="6">
        <v>1</v>
      </c>
      <c r="E7" s="16" t="s">
        <v>16</v>
      </c>
      <c r="F7" s="16" t="s">
        <v>18</v>
      </c>
      <c r="G7" s="16" t="s">
        <v>18</v>
      </c>
      <c r="H7" s="36">
        <v>8</v>
      </c>
      <c r="I7" s="16" t="s">
        <v>19</v>
      </c>
      <c r="J7" s="16" t="s">
        <v>19</v>
      </c>
      <c r="K7" s="164" t="s">
        <v>518</v>
      </c>
      <c r="L7" s="6" t="s">
        <v>506</v>
      </c>
      <c r="M7" s="13">
        <v>28325</v>
      </c>
      <c r="N7" s="165">
        <v>34639</v>
      </c>
      <c r="O7" s="166">
        <f t="shared" ca="1" si="0"/>
        <v>30</v>
      </c>
      <c r="P7" s="167">
        <v>15</v>
      </c>
      <c r="Q7" s="167" t="s">
        <v>634</v>
      </c>
      <c r="R7" s="167">
        <f t="shared" si="1"/>
        <v>30</v>
      </c>
      <c r="S7" s="167">
        <f t="shared" si="2"/>
        <v>40</v>
      </c>
      <c r="T7" s="165">
        <f t="shared" si="3"/>
        <v>49239</v>
      </c>
      <c r="U7" s="165"/>
      <c r="V7" s="6"/>
      <c r="W7" s="6"/>
      <c r="X7" s="168">
        <f t="shared" ca="1" si="4"/>
        <v>2</v>
      </c>
      <c r="Y7" s="169">
        <f t="shared" ca="1" si="5"/>
        <v>2</v>
      </c>
      <c r="Z7" s="16" t="s">
        <v>563</v>
      </c>
      <c r="AA7" s="16" t="s">
        <v>25</v>
      </c>
      <c r="AB7" s="16"/>
      <c r="AC7" s="6"/>
    </row>
    <row r="8" spans="1:30" ht="30" customHeight="1">
      <c r="A8" s="238"/>
      <c r="B8" s="6" t="s">
        <v>1303</v>
      </c>
      <c r="C8" s="152"/>
      <c r="D8" s="6">
        <v>1</v>
      </c>
      <c r="E8" s="16" t="s">
        <v>16</v>
      </c>
      <c r="F8" s="16" t="s">
        <v>18</v>
      </c>
      <c r="G8" s="16" t="s">
        <v>18</v>
      </c>
      <c r="H8" s="36">
        <v>9</v>
      </c>
      <c r="I8" s="16" t="s">
        <v>19</v>
      </c>
      <c r="J8" s="16" t="s">
        <v>19</v>
      </c>
      <c r="K8" s="164" t="s">
        <v>518</v>
      </c>
      <c r="L8" s="6" t="s">
        <v>506</v>
      </c>
      <c r="M8" s="13">
        <v>28325</v>
      </c>
      <c r="N8" s="165">
        <v>34639</v>
      </c>
      <c r="O8" s="166">
        <f t="shared" ca="1" si="0"/>
        <v>30</v>
      </c>
      <c r="P8" s="167">
        <v>15</v>
      </c>
      <c r="Q8" s="167" t="s">
        <v>634</v>
      </c>
      <c r="R8" s="167">
        <f t="shared" si="1"/>
        <v>30</v>
      </c>
      <c r="S8" s="167">
        <f t="shared" si="2"/>
        <v>40</v>
      </c>
      <c r="T8" s="165">
        <f t="shared" si="3"/>
        <v>49239</v>
      </c>
      <c r="U8" s="165"/>
      <c r="V8" s="6"/>
      <c r="W8" s="6"/>
      <c r="X8" s="168">
        <f t="shared" ca="1" si="4"/>
        <v>2</v>
      </c>
      <c r="Y8" s="169">
        <f t="shared" ca="1" si="5"/>
        <v>2</v>
      </c>
      <c r="Z8" s="16" t="s">
        <v>563</v>
      </c>
      <c r="AA8" s="16" t="s">
        <v>25</v>
      </c>
      <c r="AB8" s="16"/>
      <c r="AC8" s="6"/>
    </row>
    <row r="9" spans="1:30" ht="30" customHeight="1">
      <c r="A9" s="238"/>
      <c r="B9" s="6" t="s">
        <v>1303</v>
      </c>
      <c r="C9" s="152"/>
      <c r="D9" s="6">
        <v>1</v>
      </c>
      <c r="E9" s="16" t="s">
        <v>16</v>
      </c>
      <c r="F9" s="16" t="s">
        <v>18</v>
      </c>
      <c r="G9" s="16" t="s">
        <v>18</v>
      </c>
      <c r="H9" s="36">
        <v>10</v>
      </c>
      <c r="I9" s="16" t="s">
        <v>19</v>
      </c>
      <c r="J9" s="16" t="s">
        <v>19</v>
      </c>
      <c r="K9" s="164" t="s">
        <v>518</v>
      </c>
      <c r="L9" s="6" t="s">
        <v>506</v>
      </c>
      <c r="M9" s="13">
        <v>28325</v>
      </c>
      <c r="N9" s="165">
        <v>34639</v>
      </c>
      <c r="O9" s="166">
        <f t="shared" ca="1" si="0"/>
        <v>30</v>
      </c>
      <c r="P9" s="167">
        <v>15</v>
      </c>
      <c r="Q9" s="167" t="s">
        <v>634</v>
      </c>
      <c r="R9" s="167">
        <f t="shared" si="1"/>
        <v>30</v>
      </c>
      <c r="S9" s="167">
        <f t="shared" si="2"/>
        <v>40</v>
      </c>
      <c r="T9" s="165">
        <f t="shared" si="3"/>
        <v>49239</v>
      </c>
      <c r="U9" s="165"/>
      <c r="V9" s="6"/>
      <c r="W9" s="6"/>
      <c r="X9" s="168">
        <f t="shared" ca="1" si="4"/>
        <v>2</v>
      </c>
      <c r="Y9" s="169">
        <f t="shared" ca="1" si="5"/>
        <v>2</v>
      </c>
      <c r="Z9" s="16" t="s">
        <v>563</v>
      </c>
      <c r="AA9" s="16" t="s">
        <v>25</v>
      </c>
      <c r="AB9" s="16"/>
      <c r="AC9" s="6"/>
    </row>
    <row r="10" spans="1:30" ht="30" customHeight="1">
      <c r="A10" s="238"/>
      <c r="B10" s="6" t="s">
        <v>1303</v>
      </c>
      <c r="C10" s="152"/>
      <c r="D10" s="6">
        <v>1</v>
      </c>
      <c r="E10" s="16" t="s">
        <v>16</v>
      </c>
      <c r="F10" s="16" t="s">
        <v>18</v>
      </c>
      <c r="G10" s="16" t="s">
        <v>18</v>
      </c>
      <c r="H10" s="36">
        <v>11</v>
      </c>
      <c r="I10" s="16" t="s">
        <v>19</v>
      </c>
      <c r="J10" s="16" t="s">
        <v>19</v>
      </c>
      <c r="K10" s="164" t="s">
        <v>518</v>
      </c>
      <c r="L10" s="6" t="s">
        <v>506</v>
      </c>
      <c r="M10" s="13">
        <v>28325</v>
      </c>
      <c r="N10" s="165">
        <v>34639</v>
      </c>
      <c r="O10" s="166">
        <f t="shared" ca="1" si="0"/>
        <v>30</v>
      </c>
      <c r="P10" s="167">
        <v>15</v>
      </c>
      <c r="Q10" s="167" t="s">
        <v>634</v>
      </c>
      <c r="R10" s="167">
        <f t="shared" si="1"/>
        <v>30</v>
      </c>
      <c r="S10" s="167">
        <f t="shared" si="2"/>
        <v>40</v>
      </c>
      <c r="T10" s="165">
        <f t="shared" si="3"/>
        <v>49239</v>
      </c>
      <c r="U10" s="165"/>
      <c r="V10" s="6"/>
      <c r="W10" s="6"/>
      <c r="X10" s="168">
        <f t="shared" ca="1" si="4"/>
        <v>2</v>
      </c>
      <c r="Y10" s="169">
        <f t="shared" ca="1" si="5"/>
        <v>2</v>
      </c>
      <c r="Z10" s="16" t="s">
        <v>563</v>
      </c>
      <c r="AA10" s="16" t="s">
        <v>25</v>
      </c>
      <c r="AB10" s="16"/>
      <c r="AC10" s="6"/>
    </row>
    <row r="11" spans="1:30" ht="30" customHeight="1">
      <c r="A11" s="238"/>
      <c r="B11" s="6" t="s">
        <v>1303</v>
      </c>
      <c r="C11" s="152"/>
      <c r="D11" s="6">
        <v>1</v>
      </c>
      <c r="E11" s="16" t="s">
        <v>16</v>
      </c>
      <c r="F11" s="16" t="s">
        <v>18</v>
      </c>
      <c r="G11" s="16" t="s">
        <v>18</v>
      </c>
      <c r="H11" s="36">
        <v>12</v>
      </c>
      <c r="I11" s="16" t="s">
        <v>19</v>
      </c>
      <c r="J11" s="16" t="s">
        <v>19</v>
      </c>
      <c r="K11" s="164" t="s">
        <v>518</v>
      </c>
      <c r="L11" s="6" t="s">
        <v>506</v>
      </c>
      <c r="M11" s="13">
        <v>28325</v>
      </c>
      <c r="N11" s="165">
        <v>34639</v>
      </c>
      <c r="O11" s="166">
        <f t="shared" ca="1" si="0"/>
        <v>30</v>
      </c>
      <c r="P11" s="167">
        <v>15</v>
      </c>
      <c r="Q11" s="167" t="s">
        <v>634</v>
      </c>
      <c r="R11" s="167">
        <f t="shared" si="1"/>
        <v>30</v>
      </c>
      <c r="S11" s="167">
        <f t="shared" si="2"/>
        <v>40</v>
      </c>
      <c r="T11" s="165">
        <f t="shared" si="3"/>
        <v>49239</v>
      </c>
      <c r="U11" s="165"/>
      <c r="V11" s="6"/>
      <c r="W11" s="6"/>
      <c r="X11" s="168">
        <f t="shared" ca="1" si="4"/>
        <v>2</v>
      </c>
      <c r="Y11" s="169">
        <f t="shared" ca="1" si="5"/>
        <v>2</v>
      </c>
      <c r="Z11" s="16" t="s">
        <v>563</v>
      </c>
      <c r="AA11" s="16" t="s">
        <v>25</v>
      </c>
      <c r="AB11" s="16"/>
      <c r="AC11" s="6"/>
    </row>
    <row r="12" spans="1:30" ht="30" customHeight="1">
      <c r="A12" s="238"/>
      <c r="B12" s="6" t="s">
        <v>1303</v>
      </c>
      <c r="C12" s="152"/>
      <c r="D12" s="6">
        <v>1</v>
      </c>
      <c r="E12" s="16" t="s">
        <v>16</v>
      </c>
      <c r="F12" s="16" t="s">
        <v>18</v>
      </c>
      <c r="G12" s="16" t="s">
        <v>18</v>
      </c>
      <c r="H12" s="36">
        <v>13</v>
      </c>
      <c r="I12" s="16" t="s">
        <v>19</v>
      </c>
      <c r="J12" s="16" t="s">
        <v>19</v>
      </c>
      <c r="K12" s="164" t="s">
        <v>518</v>
      </c>
      <c r="L12" s="6" t="s">
        <v>506</v>
      </c>
      <c r="M12" s="13">
        <v>28325</v>
      </c>
      <c r="N12" s="165">
        <v>34639</v>
      </c>
      <c r="O12" s="166">
        <f t="shared" ca="1" si="0"/>
        <v>30</v>
      </c>
      <c r="P12" s="167">
        <v>15</v>
      </c>
      <c r="Q12" s="167" t="s">
        <v>634</v>
      </c>
      <c r="R12" s="167">
        <f t="shared" si="1"/>
        <v>30</v>
      </c>
      <c r="S12" s="167">
        <f t="shared" si="2"/>
        <v>40</v>
      </c>
      <c r="T12" s="165">
        <f t="shared" si="3"/>
        <v>49239</v>
      </c>
      <c r="U12" s="165"/>
      <c r="V12" s="6"/>
      <c r="W12" s="6"/>
      <c r="X12" s="168">
        <f t="shared" ca="1" si="4"/>
        <v>2</v>
      </c>
      <c r="Y12" s="169">
        <f t="shared" ca="1" si="5"/>
        <v>2</v>
      </c>
      <c r="Z12" s="16" t="s">
        <v>563</v>
      </c>
      <c r="AA12" s="16" t="s">
        <v>25</v>
      </c>
      <c r="AB12" s="16"/>
      <c r="AC12" s="6"/>
    </row>
    <row r="13" spans="1:30" ht="30" customHeight="1">
      <c r="A13" s="238"/>
      <c r="B13" s="6" t="s">
        <v>1303</v>
      </c>
      <c r="C13" s="152"/>
      <c r="D13" s="6">
        <v>1</v>
      </c>
      <c r="E13" s="16" t="s">
        <v>16</v>
      </c>
      <c r="F13" s="16" t="s">
        <v>18</v>
      </c>
      <c r="G13" s="16" t="s">
        <v>18</v>
      </c>
      <c r="H13" s="36">
        <v>14</v>
      </c>
      <c r="I13" s="16" t="s">
        <v>19</v>
      </c>
      <c r="J13" s="16" t="s">
        <v>19</v>
      </c>
      <c r="K13" s="164" t="s">
        <v>518</v>
      </c>
      <c r="L13" s="6" t="s">
        <v>506</v>
      </c>
      <c r="M13" s="13">
        <v>28325</v>
      </c>
      <c r="N13" s="165">
        <v>34639</v>
      </c>
      <c r="O13" s="166">
        <f t="shared" ca="1" si="0"/>
        <v>30</v>
      </c>
      <c r="P13" s="167">
        <v>15</v>
      </c>
      <c r="Q13" s="167" t="s">
        <v>634</v>
      </c>
      <c r="R13" s="167">
        <f t="shared" si="1"/>
        <v>30</v>
      </c>
      <c r="S13" s="167">
        <f t="shared" si="2"/>
        <v>40</v>
      </c>
      <c r="T13" s="165">
        <f t="shared" si="3"/>
        <v>49239</v>
      </c>
      <c r="U13" s="165"/>
      <c r="V13" s="6"/>
      <c r="W13" s="6"/>
      <c r="X13" s="168">
        <f t="shared" ca="1" si="4"/>
        <v>2</v>
      </c>
      <c r="Y13" s="169">
        <f t="shared" ca="1" si="5"/>
        <v>2</v>
      </c>
      <c r="Z13" s="16" t="s">
        <v>563</v>
      </c>
      <c r="AA13" s="16" t="s">
        <v>25</v>
      </c>
      <c r="AB13" s="16"/>
      <c r="AC13" s="6"/>
    </row>
    <row r="14" spans="1:30" ht="30" customHeight="1">
      <c r="A14" s="238"/>
      <c r="B14" s="6" t="s">
        <v>1303</v>
      </c>
      <c r="C14" s="152"/>
      <c r="D14" s="6">
        <v>1</v>
      </c>
      <c r="E14" s="16" t="s">
        <v>16</v>
      </c>
      <c r="F14" s="16" t="s">
        <v>18</v>
      </c>
      <c r="G14" s="16" t="s">
        <v>18</v>
      </c>
      <c r="H14" s="36">
        <v>15</v>
      </c>
      <c r="I14" s="16" t="s">
        <v>19</v>
      </c>
      <c r="J14" s="16" t="s">
        <v>19</v>
      </c>
      <c r="K14" s="164" t="s">
        <v>518</v>
      </c>
      <c r="L14" s="6" t="s">
        <v>506</v>
      </c>
      <c r="M14" s="13">
        <v>28325</v>
      </c>
      <c r="N14" s="165">
        <v>34639</v>
      </c>
      <c r="O14" s="166">
        <f t="shared" ca="1" si="0"/>
        <v>30</v>
      </c>
      <c r="P14" s="167">
        <v>15</v>
      </c>
      <c r="Q14" s="167" t="s">
        <v>634</v>
      </c>
      <c r="R14" s="167">
        <f t="shared" si="1"/>
        <v>30</v>
      </c>
      <c r="S14" s="167">
        <f t="shared" si="2"/>
        <v>40</v>
      </c>
      <c r="T14" s="165">
        <f t="shared" si="3"/>
        <v>49239</v>
      </c>
      <c r="U14" s="165"/>
      <c r="V14" s="6"/>
      <c r="W14" s="6"/>
      <c r="X14" s="168">
        <f t="shared" ca="1" si="4"/>
        <v>2</v>
      </c>
      <c r="Y14" s="169">
        <f t="shared" ca="1" si="5"/>
        <v>2</v>
      </c>
      <c r="Z14" s="16" t="s">
        <v>563</v>
      </c>
      <c r="AA14" s="16" t="s">
        <v>25</v>
      </c>
      <c r="AB14" s="16"/>
      <c r="AC14" s="6"/>
    </row>
    <row r="15" spans="1:30" ht="30" customHeight="1">
      <c r="A15" s="238"/>
      <c r="B15" s="6" t="s">
        <v>1303</v>
      </c>
      <c r="C15" s="152"/>
      <c r="D15" s="6">
        <v>1</v>
      </c>
      <c r="E15" s="16" t="s">
        <v>16</v>
      </c>
      <c r="F15" s="16" t="s">
        <v>18</v>
      </c>
      <c r="G15" s="16" t="s">
        <v>18</v>
      </c>
      <c r="H15" s="36">
        <v>16</v>
      </c>
      <c r="I15" s="16" t="s">
        <v>19</v>
      </c>
      <c r="J15" s="16" t="s">
        <v>19</v>
      </c>
      <c r="K15" s="164" t="s">
        <v>518</v>
      </c>
      <c r="L15" s="6" t="s">
        <v>506</v>
      </c>
      <c r="M15" s="13">
        <v>28325</v>
      </c>
      <c r="N15" s="165">
        <v>34639</v>
      </c>
      <c r="O15" s="166">
        <f t="shared" ca="1" si="0"/>
        <v>30</v>
      </c>
      <c r="P15" s="167">
        <v>15</v>
      </c>
      <c r="Q15" s="167" t="s">
        <v>634</v>
      </c>
      <c r="R15" s="167">
        <f t="shared" si="1"/>
        <v>30</v>
      </c>
      <c r="S15" s="167">
        <f t="shared" si="2"/>
        <v>40</v>
      </c>
      <c r="T15" s="165">
        <f t="shared" si="3"/>
        <v>49239</v>
      </c>
      <c r="U15" s="165"/>
      <c r="V15" s="6"/>
      <c r="W15" s="6"/>
      <c r="X15" s="168">
        <f t="shared" ca="1" si="4"/>
        <v>2</v>
      </c>
      <c r="Y15" s="169">
        <f t="shared" ca="1" si="5"/>
        <v>2</v>
      </c>
      <c r="Z15" s="16" t="s">
        <v>563</v>
      </c>
      <c r="AA15" s="16" t="s">
        <v>25</v>
      </c>
      <c r="AB15" s="16"/>
      <c r="AC15" s="6"/>
    </row>
    <row r="16" spans="1:30" ht="30" customHeight="1">
      <c r="A16" s="238"/>
      <c r="B16" s="6" t="s">
        <v>1303</v>
      </c>
      <c r="C16" s="152"/>
      <c r="D16" s="6">
        <v>1</v>
      </c>
      <c r="E16" s="16" t="s">
        <v>16</v>
      </c>
      <c r="F16" s="16" t="s">
        <v>18</v>
      </c>
      <c r="G16" s="16" t="s">
        <v>18</v>
      </c>
      <c r="H16" s="36">
        <v>17</v>
      </c>
      <c r="I16" s="16" t="s">
        <v>19</v>
      </c>
      <c r="J16" s="16" t="s">
        <v>19</v>
      </c>
      <c r="K16" s="164" t="s">
        <v>518</v>
      </c>
      <c r="L16" s="6" t="s">
        <v>506</v>
      </c>
      <c r="M16" s="13">
        <v>28325</v>
      </c>
      <c r="N16" s="165">
        <v>34639</v>
      </c>
      <c r="O16" s="166">
        <f t="shared" ref="O16:O113" ca="1" si="6">DATEDIF(N16,TODAY(),"y")</f>
        <v>30</v>
      </c>
      <c r="P16" s="167">
        <v>15</v>
      </c>
      <c r="Q16" s="167" t="s">
        <v>634</v>
      </c>
      <c r="R16" s="167">
        <f t="shared" ref="R16:R113" si="7">P16*IF(Q16="水質",3.2,(IF(Q16="事務",2,IF(Q16="電子",2.1,IF(Q16="自動車",3.1,1.6)))))</f>
        <v>30</v>
      </c>
      <c r="S16" s="167">
        <f t="shared" ref="S16:S113" si="8">ROUND(4/3*R16,0)</f>
        <v>40</v>
      </c>
      <c r="T16" s="165">
        <f t="shared" ref="T16:T113" si="9">N16+365*IF(K16="事後",S16,R16)</f>
        <v>49239</v>
      </c>
      <c r="U16" s="165"/>
      <c r="V16" s="6"/>
      <c r="W16" s="6"/>
      <c r="X16" s="168">
        <f t="shared" ref="X16:X113" ca="1" si="10">(-3/R16*O16+5)</f>
        <v>2</v>
      </c>
      <c r="Y16" s="169">
        <f t="shared" ref="Y16:Y113" ca="1" si="11">IF(X16&gt;1,ROUNDUP(X16,0),1)</f>
        <v>2</v>
      </c>
      <c r="Z16" s="16" t="s">
        <v>563</v>
      </c>
      <c r="AA16" s="16" t="s">
        <v>22</v>
      </c>
      <c r="AB16" s="16"/>
      <c r="AC16" s="6"/>
    </row>
    <row r="17" spans="1:29" ht="30" customHeight="1">
      <c r="A17" s="238"/>
      <c r="B17" s="6" t="s">
        <v>1303</v>
      </c>
      <c r="C17" s="152"/>
      <c r="D17" s="6">
        <v>1</v>
      </c>
      <c r="E17" s="16" t="s">
        <v>16</v>
      </c>
      <c r="F17" s="16" t="s">
        <v>18</v>
      </c>
      <c r="G17" s="16" t="s">
        <v>18</v>
      </c>
      <c r="H17" s="36">
        <v>18</v>
      </c>
      <c r="I17" s="16" t="s">
        <v>19</v>
      </c>
      <c r="J17" s="16" t="s">
        <v>19</v>
      </c>
      <c r="K17" s="164" t="s">
        <v>518</v>
      </c>
      <c r="L17" s="6" t="s">
        <v>506</v>
      </c>
      <c r="M17" s="13">
        <v>28325</v>
      </c>
      <c r="N17" s="165">
        <v>34639</v>
      </c>
      <c r="O17" s="166">
        <f t="shared" ca="1" si="6"/>
        <v>30</v>
      </c>
      <c r="P17" s="167">
        <v>15</v>
      </c>
      <c r="Q17" s="167" t="s">
        <v>634</v>
      </c>
      <c r="R17" s="167">
        <f t="shared" si="7"/>
        <v>30</v>
      </c>
      <c r="S17" s="167">
        <f t="shared" si="8"/>
        <v>40</v>
      </c>
      <c r="T17" s="165">
        <f t="shared" si="9"/>
        <v>49239</v>
      </c>
      <c r="U17" s="165"/>
      <c r="V17" s="6"/>
      <c r="W17" s="6"/>
      <c r="X17" s="168">
        <f t="shared" ca="1" si="10"/>
        <v>2</v>
      </c>
      <c r="Y17" s="169">
        <f t="shared" ca="1" si="11"/>
        <v>2</v>
      </c>
      <c r="Z17" s="16" t="s">
        <v>563</v>
      </c>
      <c r="AA17" s="16" t="s">
        <v>22</v>
      </c>
      <c r="AB17" s="16"/>
      <c r="AC17" s="6"/>
    </row>
    <row r="18" spans="1:29" ht="30" customHeight="1">
      <c r="A18" s="238"/>
      <c r="B18" s="6" t="s">
        <v>1303</v>
      </c>
      <c r="C18" s="152"/>
      <c r="D18" s="6">
        <v>1</v>
      </c>
      <c r="E18" s="16" t="s">
        <v>16</v>
      </c>
      <c r="F18" s="16" t="s">
        <v>18</v>
      </c>
      <c r="G18" s="16" t="s">
        <v>18</v>
      </c>
      <c r="H18" s="36">
        <v>19</v>
      </c>
      <c r="I18" s="16" t="s">
        <v>19</v>
      </c>
      <c r="J18" s="16" t="s">
        <v>19</v>
      </c>
      <c r="K18" s="164" t="s">
        <v>518</v>
      </c>
      <c r="L18" s="6" t="s">
        <v>506</v>
      </c>
      <c r="M18" s="13">
        <v>28325</v>
      </c>
      <c r="N18" s="165">
        <v>34639</v>
      </c>
      <c r="O18" s="166">
        <f t="shared" ref="O18:O24" ca="1" si="12">DATEDIF(N18,TODAY(),"y")</f>
        <v>30</v>
      </c>
      <c r="P18" s="167">
        <v>15</v>
      </c>
      <c r="Q18" s="167" t="s">
        <v>634</v>
      </c>
      <c r="R18" s="167">
        <f t="shared" ref="R18:R24" si="13">P18*IF(Q18="水質",3.2,(IF(Q18="事務",2,IF(Q18="電子",2.1,IF(Q18="自動車",3.1,1.6)))))</f>
        <v>30</v>
      </c>
      <c r="S18" s="167">
        <f t="shared" ref="S18:S24" si="14">ROUND(4/3*R18,0)</f>
        <v>40</v>
      </c>
      <c r="T18" s="165">
        <f t="shared" ref="T18:T24" si="15">N18+365*IF(K18="事後",S18,R18)</f>
        <v>49239</v>
      </c>
      <c r="U18" s="165"/>
      <c r="V18" s="6"/>
      <c r="W18" s="6"/>
      <c r="X18" s="168">
        <f t="shared" ref="X18:X23" ca="1" si="16">(-3/R18*O18+5)</f>
        <v>2</v>
      </c>
      <c r="Y18" s="169">
        <f t="shared" ref="Y18:Y24" ca="1" si="17">IF(X18&gt;1,ROUNDUP(X18,0),1)</f>
        <v>2</v>
      </c>
      <c r="Z18" s="16" t="s">
        <v>563</v>
      </c>
      <c r="AA18" s="16" t="s">
        <v>26</v>
      </c>
      <c r="AB18" s="16"/>
      <c r="AC18" s="6"/>
    </row>
    <row r="19" spans="1:29" ht="30" customHeight="1">
      <c r="A19" s="238"/>
      <c r="B19" s="6" t="s">
        <v>1303</v>
      </c>
      <c r="C19" s="152"/>
      <c r="D19" s="6">
        <v>1</v>
      </c>
      <c r="E19" s="16" t="s">
        <v>16</v>
      </c>
      <c r="F19" s="16" t="s">
        <v>18</v>
      </c>
      <c r="G19" s="16" t="s">
        <v>18</v>
      </c>
      <c r="H19" s="36">
        <v>20</v>
      </c>
      <c r="I19" s="16" t="s">
        <v>19</v>
      </c>
      <c r="J19" s="16" t="s">
        <v>19</v>
      </c>
      <c r="K19" s="164" t="s">
        <v>518</v>
      </c>
      <c r="L19" s="6" t="s">
        <v>506</v>
      </c>
      <c r="M19" s="13">
        <v>28325</v>
      </c>
      <c r="N19" s="165">
        <v>34639</v>
      </c>
      <c r="O19" s="166">
        <f t="shared" ca="1" si="12"/>
        <v>30</v>
      </c>
      <c r="P19" s="167">
        <v>15</v>
      </c>
      <c r="Q19" s="167" t="s">
        <v>634</v>
      </c>
      <c r="R19" s="167">
        <f t="shared" si="13"/>
        <v>30</v>
      </c>
      <c r="S19" s="167">
        <f t="shared" si="14"/>
        <v>40</v>
      </c>
      <c r="T19" s="165">
        <f t="shared" si="15"/>
        <v>49239</v>
      </c>
      <c r="U19" s="165"/>
      <c r="V19" s="6"/>
      <c r="W19" s="6"/>
      <c r="X19" s="168">
        <f t="shared" ca="1" si="16"/>
        <v>2</v>
      </c>
      <c r="Y19" s="169">
        <f t="shared" ca="1" si="17"/>
        <v>2</v>
      </c>
      <c r="Z19" s="16" t="s">
        <v>563</v>
      </c>
      <c r="AA19" s="16" t="s">
        <v>26</v>
      </c>
      <c r="AB19" s="16"/>
      <c r="AC19" s="6"/>
    </row>
    <row r="20" spans="1:29" ht="30" customHeight="1">
      <c r="A20" s="238"/>
      <c r="B20" s="6" t="s">
        <v>1303</v>
      </c>
      <c r="C20" s="152"/>
      <c r="D20" s="6">
        <v>1</v>
      </c>
      <c r="E20" s="16" t="s">
        <v>16</v>
      </c>
      <c r="F20" s="16" t="s">
        <v>18</v>
      </c>
      <c r="G20" s="16" t="s">
        <v>18</v>
      </c>
      <c r="H20" s="36">
        <v>21</v>
      </c>
      <c r="I20" s="16" t="s">
        <v>19</v>
      </c>
      <c r="J20" s="16" t="s">
        <v>19</v>
      </c>
      <c r="K20" s="164" t="s">
        <v>518</v>
      </c>
      <c r="L20" s="6" t="s">
        <v>506</v>
      </c>
      <c r="M20" s="13">
        <v>28325</v>
      </c>
      <c r="N20" s="165">
        <v>34639</v>
      </c>
      <c r="O20" s="166">
        <f t="shared" ca="1" si="12"/>
        <v>30</v>
      </c>
      <c r="P20" s="167">
        <v>15</v>
      </c>
      <c r="Q20" s="167" t="s">
        <v>634</v>
      </c>
      <c r="R20" s="167">
        <f t="shared" si="13"/>
        <v>30</v>
      </c>
      <c r="S20" s="167">
        <f t="shared" si="14"/>
        <v>40</v>
      </c>
      <c r="T20" s="165">
        <f t="shared" si="15"/>
        <v>49239</v>
      </c>
      <c r="U20" s="165"/>
      <c r="V20" s="6"/>
      <c r="W20" s="6"/>
      <c r="X20" s="168">
        <f t="shared" ca="1" si="16"/>
        <v>2</v>
      </c>
      <c r="Y20" s="169">
        <f t="shared" ca="1" si="17"/>
        <v>2</v>
      </c>
      <c r="Z20" s="16" t="s">
        <v>563</v>
      </c>
      <c r="AA20" s="16" t="s">
        <v>24</v>
      </c>
      <c r="AB20" s="16"/>
      <c r="AC20" s="6"/>
    </row>
    <row r="21" spans="1:29" ht="30" customHeight="1">
      <c r="A21" s="238"/>
      <c r="B21" s="6" t="s">
        <v>1303</v>
      </c>
      <c r="C21" s="152"/>
      <c r="D21" s="6">
        <v>1</v>
      </c>
      <c r="E21" s="16" t="s">
        <v>16</v>
      </c>
      <c r="F21" s="16" t="s">
        <v>18</v>
      </c>
      <c r="G21" s="16" t="s">
        <v>18</v>
      </c>
      <c r="H21" s="36">
        <v>22</v>
      </c>
      <c r="I21" s="16" t="s">
        <v>19</v>
      </c>
      <c r="J21" s="16" t="s">
        <v>19</v>
      </c>
      <c r="K21" s="164" t="s">
        <v>518</v>
      </c>
      <c r="L21" s="6" t="s">
        <v>506</v>
      </c>
      <c r="M21" s="13">
        <v>28325</v>
      </c>
      <c r="N21" s="165">
        <v>34639</v>
      </c>
      <c r="O21" s="166">
        <f t="shared" ca="1" si="12"/>
        <v>30</v>
      </c>
      <c r="P21" s="167">
        <v>15</v>
      </c>
      <c r="Q21" s="167" t="s">
        <v>634</v>
      </c>
      <c r="R21" s="167">
        <f t="shared" si="13"/>
        <v>30</v>
      </c>
      <c r="S21" s="167">
        <f t="shared" si="14"/>
        <v>40</v>
      </c>
      <c r="T21" s="165">
        <f t="shared" si="15"/>
        <v>49239</v>
      </c>
      <c r="U21" s="165"/>
      <c r="V21" s="6"/>
      <c r="W21" s="6"/>
      <c r="X21" s="168">
        <f t="shared" ca="1" si="16"/>
        <v>2</v>
      </c>
      <c r="Y21" s="169">
        <f t="shared" ca="1" si="17"/>
        <v>2</v>
      </c>
      <c r="Z21" s="16" t="s">
        <v>563</v>
      </c>
      <c r="AA21" s="16" t="s">
        <v>24</v>
      </c>
      <c r="AB21" s="16"/>
      <c r="AC21" s="6"/>
    </row>
    <row r="22" spans="1:29" ht="30" customHeight="1">
      <c r="A22" s="238"/>
      <c r="B22" s="6" t="s">
        <v>1303</v>
      </c>
      <c r="C22" s="152"/>
      <c r="D22" s="6">
        <v>1</v>
      </c>
      <c r="E22" s="16" t="s">
        <v>16</v>
      </c>
      <c r="F22" s="16" t="s">
        <v>18</v>
      </c>
      <c r="G22" s="16" t="s">
        <v>18</v>
      </c>
      <c r="H22" s="36">
        <v>23</v>
      </c>
      <c r="I22" s="16" t="s">
        <v>19</v>
      </c>
      <c r="J22" s="16" t="s">
        <v>19</v>
      </c>
      <c r="K22" s="164" t="s">
        <v>518</v>
      </c>
      <c r="L22" s="6" t="s">
        <v>506</v>
      </c>
      <c r="M22" s="13">
        <v>28325</v>
      </c>
      <c r="N22" s="165">
        <v>34639</v>
      </c>
      <c r="O22" s="166">
        <f t="shared" ca="1" si="12"/>
        <v>30</v>
      </c>
      <c r="P22" s="167">
        <v>15</v>
      </c>
      <c r="Q22" s="167" t="s">
        <v>634</v>
      </c>
      <c r="R22" s="167">
        <f t="shared" si="13"/>
        <v>30</v>
      </c>
      <c r="S22" s="167">
        <f t="shared" si="14"/>
        <v>40</v>
      </c>
      <c r="T22" s="165">
        <f t="shared" si="15"/>
        <v>49239</v>
      </c>
      <c r="U22" s="165"/>
      <c r="V22" s="6"/>
      <c r="W22" s="6"/>
      <c r="X22" s="168">
        <f t="shared" ca="1" si="16"/>
        <v>2</v>
      </c>
      <c r="Y22" s="169">
        <f t="shared" ca="1" si="17"/>
        <v>2</v>
      </c>
      <c r="Z22" s="16" t="s">
        <v>563</v>
      </c>
      <c r="AA22" s="16" t="s">
        <v>24</v>
      </c>
      <c r="AB22" s="16"/>
      <c r="AC22" s="6"/>
    </row>
    <row r="23" spans="1:29" ht="30" customHeight="1">
      <c r="A23" s="238"/>
      <c r="B23" s="6" t="s">
        <v>1303</v>
      </c>
      <c r="C23" s="152"/>
      <c r="D23" s="6">
        <v>1</v>
      </c>
      <c r="E23" s="16" t="s">
        <v>16</v>
      </c>
      <c r="F23" s="16" t="s">
        <v>18</v>
      </c>
      <c r="G23" s="16" t="s">
        <v>18</v>
      </c>
      <c r="H23" s="36">
        <v>24</v>
      </c>
      <c r="I23" s="16" t="s">
        <v>19</v>
      </c>
      <c r="J23" s="16" t="s">
        <v>19</v>
      </c>
      <c r="K23" s="164" t="s">
        <v>518</v>
      </c>
      <c r="L23" s="6" t="s">
        <v>506</v>
      </c>
      <c r="M23" s="13">
        <v>28325</v>
      </c>
      <c r="N23" s="165">
        <v>34639</v>
      </c>
      <c r="O23" s="166">
        <f t="shared" ca="1" si="12"/>
        <v>30</v>
      </c>
      <c r="P23" s="167">
        <v>15</v>
      </c>
      <c r="Q23" s="167" t="s">
        <v>634</v>
      </c>
      <c r="R23" s="167">
        <f t="shared" si="13"/>
        <v>30</v>
      </c>
      <c r="S23" s="167">
        <f t="shared" si="14"/>
        <v>40</v>
      </c>
      <c r="T23" s="165">
        <f t="shared" si="15"/>
        <v>49239</v>
      </c>
      <c r="U23" s="165"/>
      <c r="V23" s="6"/>
      <c r="W23" s="6"/>
      <c r="X23" s="168">
        <f t="shared" ca="1" si="16"/>
        <v>2</v>
      </c>
      <c r="Y23" s="169">
        <f t="shared" ca="1" si="17"/>
        <v>2</v>
      </c>
      <c r="Z23" s="16" t="s">
        <v>563</v>
      </c>
      <c r="AA23" s="16" t="s">
        <v>21</v>
      </c>
      <c r="AB23" s="16"/>
      <c r="AC23" s="6"/>
    </row>
    <row r="24" spans="1:29" ht="30" customHeight="1">
      <c r="A24" s="238"/>
      <c r="B24" s="6" t="s">
        <v>1303</v>
      </c>
      <c r="C24" s="152"/>
      <c r="D24" s="6">
        <v>1</v>
      </c>
      <c r="E24" s="16" t="s">
        <v>16</v>
      </c>
      <c r="F24" s="16" t="s">
        <v>18</v>
      </c>
      <c r="G24" s="16" t="s">
        <v>18</v>
      </c>
      <c r="H24" s="36">
        <v>25</v>
      </c>
      <c r="I24" s="16" t="s">
        <v>19</v>
      </c>
      <c r="J24" s="16" t="s">
        <v>19</v>
      </c>
      <c r="K24" s="164" t="s">
        <v>518</v>
      </c>
      <c r="L24" s="6" t="s">
        <v>506</v>
      </c>
      <c r="M24" s="13">
        <v>28325</v>
      </c>
      <c r="N24" s="165">
        <v>34639</v>
      </c>
      <c r="O24" s="166">
        <f t="shared" ca="1" si="12"/>
        <v>30</v>
      </c>
      <c r="P24" s="167">
        <v>15</v>
      </c>
      <c r="Q24" s="167" t="s">
        <v>634</v>
      </c>
      <c r="R24" s="167">
        <f t="shared" si="13"/>
        <v>30</v>
      </c>
      <c r="S24" s="167">
        <f t="shared" si="14"/>
        <v>40</v>
      </c>
      <c r="T24" s="165">
        <f t="shared" si="15"/>
        <v>49239</v>
      </c>
      <c r="U24" s="165"/>
      <c r="V24" s="6"/>
      <c r="W24" s="6"/>
      <c r="X24" s="168">
        <f ca="1">(-3/$R24*$O24+5)</f>
        <v>2</v>
      </c>
      <c r="Y24" s="169">
        <f t="shared" ca="1" si="17"/>
        <v>2</v>
      </c>
      <c r="Z24" s="16" t="s">
        <v>563</v>
      </c>
      <c r="AA24" s="16" t="s">
        <v>20</v>
      </c>
      <c r="AB24" s="16"/>
      <c r="AC24" s="6"/>
    </row>
    <row r="25" spans="1:29" ht="30" customHeight="1">
      <c r="A25" s="238"/>
      <c r="B25" s="6" t="s">
        <v>1303</v>
      </c>
      <c r="C25" s="152"/>
      <c r="D25" s="6">
        <v>1</v>
      </c>
      <c r="E25" s="16" t="s">
        <v>16</v>
      </c>
      <c r="F25" s="16" t="s">
        <v>18</v>
      </c>
      <c r="G25" s="16" t="s">
        <v>18</v>
      </c>
      <c r="H25" s="36">
        <v>26</v>
      </c>
      <c r="I25" s="16" t="s">
        <v>23</v>
      </c>
      <c r="J25" s="16" t="s">
        <v>23</v>
      </c>
      <c r="K25" s="164" t="s">
        <v>518</v>
      </c>
      <c r="L25" s="6" t="s">
        <v>506</v>
      </c>
      <c r="M25" s="13">
        <v>37698</v>
      </c>
      <c r="N25" s="165">
        <v>34639</v>
      </c>
      <c r="O25" s="166">
        <f t="shared" ca="1" si="6"/>
        <v>30</v>
      </c>
      <c r="P25" s="167">
        <v>15</v>
      </c>
      <c r="Q25" s="167" t="s">
        <v>634</v>
      </c>
      <c r="R25" s="167">
        <f t="shared" si="7"/>
        <v>30</v>
      </c>
      <c r="S25" s="167">
        <f t="shared" si="8"/>
        <v>40</v>
      </c>
      <c r="T25" s="165">
        <f t="shared" si="9"/>
        <v>49239</v>
      </c>
      <c r="U25" s="165"/>
      <c r="V25" s="6"/>
      <c r="W25" s="6"/>
      <c r="X25" s="168">
        <f t="shared" ca="1" si="10"/>
        <v>2</v>
      </c>
      <c r="Y25" s="169">
        <f t="shared" ca="1" si="11"/>
        <v>2</v>
      </c>
      <c r="Z25" s="16" t="s">
        <v>563</v>
      </c>
      <c r="AA25" s="16" t="s">
        <v>25</v>
      </c>
      <c r="AB25" s="16"/>
      <c r="AC25" s="6"/>
    </row>
    <row r="26" spans="1:29" ht="30" customHeight="1">
      <c r="A26" s="238"/>
      <c r="B26" s="6" t="s">
        <v>1303</v>
      </c>
      <c r="C26" s="152"/>
      <c r="D26" s="6">
        <v>1</v>
      </c>
      <c r="E26" s="16" t="s">
        <v>16</v>
      </c>
      <c r="F26" s="16" t="s">
        <v>18</v>
      </c>
      <c r="G26" s="16" t="s">
        <v>18</v>
      </c>
      <c r="H26" s="36">
        <v>27</v>
      </c>
      <c r="I26" s="16" t="s">
        <v>23</v>
      </c>
      <c r="J26" s="16" t="s">
        <v>23</v>
      </c>
      <c r="K26" s="164" t="s">
        <v>518</v>
      </c>
      <c r="L26" s="6" t="s">
        <v>506</v>
      </c>
      <c r="M26" s="13">
        <v>37698</v>
      </c>
      <c r="N26" s="165">
        <v>34639</v>
      </c>
      <c r="O26" s="166">
        <f t="shared" ca="1" si="6"/>
        <v>30</v>
      </c>
      <c r="P26" s="167">
        <v>15</v>
      </c>
      <c r="Q26" s="167" t="s">
        <v>634</v>
      </c>
      <c r="R26" s="167">
        <f t="shared" si="7"/>
        <v>30</v>
      </c>
      <c r="S26" s="167">
        <f t="shared" si="8"/>
        <v>40</v>
      </c>
      <c r="T26" s="165">
        <f t="shared" si="9"/>
        <v>49239</v>
      </c>
      <c r="U26" s="165"/>
      <c r="V26" s="6"/>
      <c r="W26" s="6"/>
      <c r="X26" s="168">
        <f t="shared" ca="1" si="10"/>
        <v>2</v>
      </c>
      <c r="Y26" s="169">
        <f t="shared" ca="1" si="11"/>
        <v>2</v>
      </c>
      <c r="Z26" s="16" t="s">
        <v>563</v>
      </c>
      <c r="AA26" s="16" t="s">
        <v>25</v>
      </c>
      <c r="AB26" s="16"/>
      <c r="AC26" s="6"/>
    </row>
    <row r="27" spans="1:29" ht="30" customHeight="1">
      <c r="A27" s="238"/>
      <c r="B27" s="6" t="s">
        <v>1303</v>
      </c>
      <c r="C27" s="152"/>
      <c r="D27" s="6">
        <v>1</v>
      </c>
      <c r="E27" s="16" t="s">
        <v>16</v>
      </c>
      <c r="F27" s="16" t="s">
        <v>18</v>
      </c>
      <c r="G27" s="16" t="s">
        <v>18</v>
      </c>
      <c r="H27" s="36">
        <v>28</v>
      </c>
      <c r="I27" s="16" t="s">
        <v>23</v>
      </c>
      <c r="J27" s="16" t="s">
        <v>23</v>
      </c>
      <c r="K27" s="164" t="s">
        <v>518</v>
      </c>
      <c r="L27" s="6" t="s">
        <v>506</v>
      </c>
      <c r="M27" s="13">
        <v>37698</v>
      </c>
      <c r="N27" s="165">
        <v>34639</v>
      </c>
      <c r="O27" s="166">
        <f t="shared" ca="1" si="6"/>
        <v>30</v>
      </c>
      <c r="P27" s="167">
        <v>15</v>
      </c>
      <c r="Q27" s="167" t="s">
        <v>634</v>
      </c>
      <c r="R27" s="167">
        <f t="shared" si="7"/>
        <v>30</v>
      </c>
      <c r="S27" s="167">
        <f t="shared" si="8"/>
        <v>40</v>
      </c>
      <c r="T27" s="165">
        <f t="shared" si="9"/>
        <v>49239</v>
      </c>
      <c r="U27" s="165"/>
      <c r="V27" s="6"/>
      <c r="W27" s="6"/>
      <c r="X27" s="168">
        <f t="shared" ca="1" si="10"/>
        <v>2</v>
      </c>
      <c r="Y27" s="169">
        <f t="shared" ca="1" si="11"/>
        <v>2</v>
      </c>
      <c r="Z27" s="16" t="s">
        <v>563</v>
      </c>
      <c r="AA27" s="16" t="s">
        <v>25</v>
      </c>
      <c r="AB27" s="16"/>
      <c r="AC27" s="6"/>
    </row>
    <row r="28" spans="1:29" ht="30" customHeight="1">
      <c r="A28" s="238"/>
      <c r="B28" s="6" t="s">
        <v>1303</v>
      </c>
      <c r="C28" s="152"/>
      <c r="D28" s="6">
        <v>1</v>
      </c>
      <c r="E28" s="16" t="s">
        <v>16</v>
      </c>
      <c r="F28" s="16" t="s">
        <v>18</v>
      </c>
      <c r="G28" s="16" t="s">
        <v>18</v>
      </c>
      <c r="H28" s="36">
        <v>29</v>
      </c>
      <c r="I28" s="16" t="s">
        <v>23</v>
      </c>
      <c r="J28" s="16" t="s">
        <v>23</v>
      </c>
      <c r="K28" s="164" t="s">
        <v>518</v>
      </c>
      <c r="L28" s="6" t="s">
        <v>506</v>
      </c>
      <c r="M28" s="13">
        <v>37698</v>
      </c>
      <c r="N28" s="165">
        <v>34639</v>
      </c>
      <c r="O28" s="166">
        <f t="shared" ca="1" si="6"/>
        <v>30</v>
      </c>
      <c r="P28" s="167">
        <v>15</v>
      </c>
      <c r="Q28" s="167" t="s">
        <v>634</v>
      </c>
      <c r="R28" s="167">
        <f t="shared" si="7"/>
        <v>30</v>
      </c>
      <c r="S28" s="167">
        <f t="shared" si="8"/>
        <v>40</v>
      </c>
      <c r="T28" s="165">
        <f t="shared" si="9"/>
        <v>49239</v>
      </c>
      <c r="U28" s="165"/>
      <c r="V28" s="6"/>
      <c r="W28" s="6"/>
      <c r="X28" s="168">
        <f t="shared" ca="1" si="10"/>
        <v>2</v>
      </c>
      <c r="Y28" s="169">
        <f t="shared" ca="1" si="11"/>
        <v>2</v>
      </c>
      <c r="Z28" s="16" t="s">
        <v>563</v>
      </c>
      <c r="AA28" s="16" t="s">
        <v>25</v>
      </c>
      <c r="AB28" s="16"/>
      <c r="AC28" s="6"/>
    </row>
    <row r="29" spans="1:29" ht="30" customHeight="1">
      <c r="A29" s="238"/>
      <c r="B29" s="6" t="s">
        <v>1303</v>
      </c>
      <c r="C29" s="152"/>
      <c r="D29" s="6">
        <v>1</v>
      </c>
      <c r="E29" s="16" t="s">
        <v>16</v>
      </c>
      <c r="F29" s="16" t="s">
        <v>18</v>
      </c>
      <c r="G29" s="16" t="s">
        <v>18</v>
      </c>
      <c r="H29" s="36">
        <v>30</v>
      </c>
      <c r="I29" s="16" t="s">
        <v>23</v>
      </c>
      <c r="J29" s="16" t="s">
        <v>23</v>
      </c>
      <c r="K29" s="164" t="s">
        <v>518</v>
      </c>
      <c r="L29" s="6" t="s">
        <v>506</v>
      </c>
      <c r="M29" s="13">
        <v>37698</v>
      </c>
      <c r="N29" s="165">
        <v>34639</v>
      </c>
      <c r="O29" s="166">
        <f t="shared" ca="1" si="6"/>
        <v>30</v>
      </c>
      <c r="P29" s="167">
        <v>15</v>
      </c>
      <c r="Q29" s="167" t="s">
        <v>634</v>
      </c>
      <c r="R29" s="167">
        <f t="shared" si="7"/>
        <v>30</v>
      </c>
      <c r="S29" s="167">
        <f t="shared" si="8"/>
        <v>40</v>
      </c>
      <c r="T29" s="165">
        <f t="shared" si="9"/>
        <v>49239</v>
      </c>
      <c r="U29" s="165"/>
      <c r="V29" s="6"/>
      <c r="W29" s="6"/>
      <c r="X29" s="168">
        <f t="shared" ca="1" si="10"/>
        <v>2</v>
      </c>
      <c r="Y29" s="169">
        <f t="shared" ca="1" si="11"/>
        <v>2</v>
      </c>
      <c r="Z29" s="16" t="s">
        <v>563</v>
      </c>
      <c r="AA29" s="16" t="s">
        <v>25</v>
      </c>
      <c r="AB29" s="16"/>
      <c r="AC29" s="6"/>
    </row>
    <row r="30" spans="1:29" ht="30" customHeight="1">
      <c r="A30" s="238"/>
      <c r="B30" s="6" t="s">
        <v>1303</v>
      </c>
      <c r="C30" s="152"/>
      <c r="D30" s="6">
        <v>1</v>
      </c>
      <c r="E30" s="16" t="s">
        <v>16</v>
      </c>
      <c r="F30" s="16" t="s">
        <v>18</v>
      </c>
      <c r="G30" s="16" t="s">
        <v>18</v>
      </c>
      <c r="H30" s="36">
        <v>31</v>
      </c>
      <c r="I30" s="16" t="s">
        <v>23</v>
      </c>
      <c r="J30" s="16" t="s">
        <v>23</v>
      </c>
      <c r="K30" s="164" t="s">
        <v>518</v>
      </c>
      <c r="L30" s="6" t="s">
        <v>506</v>
      </c>
      <c r="M30" s="13">
        <v>37698</v>
      </c>
      <c r="N30" s="165">
        <v>34639</v>
      </c>
      <c r="O30" s="166">
        <f t="shared" ca="1" si="6"/>
        <v>30</v>
      </c>
      <c r="P30" s="167">
        <v>15</v>
      </c>
      <c r="Q30" s="167" t="s">
        <v>634</v>
      </c>
      <c r="R30" s="167">
        <f t="shared" si="7"/>
        <v>30</v>
      </c>
      <c r="S30" s="167">
        <f t="shared" si="8"/>
        <v>40</v>
      </c>
      <c r="T30" s="165">
        <f t="shared" si="9"/>
        <v>49239</v>
      </c>
      <c r="U30" s="165"/>
      <c r="V30" s="6"/>
      <c r="W30" s="6"/>
      <c r="X30" s="168">
        <f t="shared" ca="1" si="10"/>
        <v>2</v>
      </c>
      <c r="Y30" s="169">
        <f t="shared" ca="1" si="11"/>
        <v>2</v>
      </c>
      <c r="Z30" s="16" t="s">
        <v>563</v>
      </c>
      <c r="AA30" s="16" t="s">
        <v>25</v>
      </c>
      <c r="AB30" s="16"/>
      <c r="AC30" s="6"/>
    </row>
    <row r="31" spans="1:29" ht="30" customHeight="1">
      <c r="A31" s="238"/>
      <c r="B31" s="6" t="s">
        <v>1303</v>
      </c>
      <c r="C31" s="152"/>
      <c r="D31" s="6">
        <v>1</v>
      </c>
      <c r="E31" s="16" t="s">
        <v>16</v>
      </c>
      <c r="F31" s="16" t="s">
        <v>18</v>
      </c>
      <c r="G31" s="16" t="s">
        <v>18</v>
      </c>
      <c r="H31" s="36">
        <v>32</v>
      </c>
      <c r="I31" s="16" t="s">
        <v>23</v>
      </c>
      <c r="J31" s="16" t="s">
        <v>23</v>
      </c>
      <c r="K31" s="164" t="s">
        <v>518</v>
      </c>
      <c r="L31" s="6" t="s">
        <v>506</v>
      </c>
      <c r="M31" s="13">
        <v>37698</v>
      </c>
      <c r="N31" s="165">
        <v>34639</v>
      </c>
      <c r="O31" s="166">
        <f t="shared" ca="1" si="6"/>
        <v>30</v>
      </c>
      <c r="P31" s="167">
        <v>15</v>
      </c>
      <c r="Q31" s="167" t="s">
        <v>634</v>
      </c>
      <c r="R31" s="167">
        <f t="shared" si="7"/>
        <v>30</v>
      </c>
      <c r="S31" s="167">
        <f t="shared" si="8"/>
        <v>40</v>
      </c>
      <c r="T31" s="165">
        <f t="shared" si="9"/>
        <v>49239</v>
      </c>
      <c r="U31" s="165"/>
      <c r="V31" s="6"/>
      <c r="W31" s="6"/>
      <c r="X31" s="168">
        <f t="shared" ca="1" si="10"/>
        <v>2</v>
      </c>
      <c r="Y31" s="169">
        <f t="shared" ca="1" si="11"/>
        <v>2</v>
      </c>
      <c r="Z31" s="16" t="s">
        <v>563</v>
      </c>
      <c r="AA31" s="16" t="s">
        <v>25</v>
      </c>
      <c r="AB31" s="16"/>
      <c r="AC31" s="6"/>
    </row>
    <row r="32" spans="1:29" ht="30" customHeight="1">
      <c r="A32" s="238"/>
      <c r="B32" s="6" t="s">
        <v>1303</v>
      </c>
      <c r="C32" s="152"/>
      <c r="D32" s="6">
        <v>1</v>
      </c>
      <c r="E32" s="16" t="s">
        <v>16</v>
      </c>
      <c r="F32" s="16" t="s">
        <v>18</v>
      </c>
      <c r="G32" s="16" t="s">
        <v>18</v>
      </c>
      <c r="H32" s="36">
        <v>33</v>
      </c>
      <c r="I32" s="16" t="s">
        <v>23</v>
      </c>
      <c r="J32" s="16" t="s">
        <v>23</v>
      </c>
      <c r="K32" s="164" t="s">
        <v>518</v>
      </c>
      <c r="L32" s="6" t="s">
        <v>506</v>
      </c>
      <c r="M32" s="13">
        <v>37698</v>
      </c>
      <c r="N32" s="165">
        <v>34639</v>
      </c>
      <c r="O32" s="166">
        <f t="shared" ca="1" si="6"/>
        <v>30</v>
      </c>
      <c r="P32" s="167">
        <v>15</v>
      </c>
      <c r="Q32" s="167" t="s">
        <v>634</v>
      </c>
      <c r="R32" s="167">
        <f t="shared" si="7"/>
        <v>30</v>
      </c>
      <c r="S32" s="167">
        <f t="shared" si="8"/>
        <v>40</v>
      </c>
      <c r="T32" s="165">
        <f t="shared" si="9"/>
        <v>49239</v>
      </c>
      <c r="U32" s="165"/>
      <c r="V32" s="6"/>
      <c r="W32" s="6"/>
      <c r="X32" s="168">
        <f t="shared" ca="1" si="10"/>
        <v>2</v>
      </c>
      <c r="Y32" s="169">
        <f t="shared" ca="1" si="11"/>
        <v>2</v>
      </c>
      <c r="Z32" s="16" t="s">
        <v>563</v>
      </c>
      <c r="AA32" s="16" t="s">
        <v>25</v>
      </c>
      <c r="AB32" s="16"/>
      <c r="AC32" s="6"/>
    </row>
    <row r="33" spans="1:29" ht="30" customHeight="1">
      <c r="A33" s="238"/>
      <c r="B33" s="6" t="s">
        <v>1303</v>
      </c>
      <c r="C33" s="152"/>
      <c r="D33" s="6">
        <v>1</v>
      </c>
      <c r="E33" s="16" t="s">
        <v>16</v>
      </c>
      <c r="F33" s="16" t="s">
        <v>18</v>
      </c>
      <c r="G33" s="16" t="s">
        <v>18</v>
      </c>
      <c r="H33" s="36">
        <v>34</v>
      </c>
      <c r="I33" s="16" t="s">
        <v>23</v>
      </c>
      <c r="J33" s="16" t="s">
        <v>23</v>
      </c>
      <c r="K33" s="164" t="s">
        <v>518</v>
      </c>
      <c r="L33" s="6" t="s">
        <v>506</v>
      </c>
      <c r="M33" s="13">
        <v>37698</v>
      </c>
      <c r="N33" s="165">
        <v>34639</v>
      </c>
      <c r="O33" s="166">
        <f ca="1">DATEDIF(N33,TODAY(),"y")</f>
        <v>30</v>
      </c>
      <c r="P33" s="167">
        <v>15</v>
      </c>
      <c r="Q33" s="167" t="s">
        <v>634</v>
      </c>
      <c r="R33" s="167">
        <f>P33*IF(Q33="水質",3.2,(IF(Q33="事務",2,IF(Q33="電子",2.1,IF(Q33="自動車",3.1,1.6)))))</f>
        <v>30</v>
      </c>
      <c r="S33" s="167">
        <f>ROUND(4/3*R33,0)</f>
        <v>40</v>
      </c>
      <c r="T33" s="165">
        <f>N33+365*IF(K33="事後",S33,R33)</f>
        <v>49239</v>
      </c>
      <c r="U33" s="165"/>
      <c r="V33" s="6"/>
      <c r="W33" s="6"/>
      <c r="X33" s="168">
        <f ca="1">(-3/R33*O33+5)</f>
        <v>2</v>
      </c>
      <c r="Y33" s="169">
        <f ca="1">IF(X33&gt;1,ROUNDUP(X33,0),1)</f>
        <v>2</v>
      </c>
      <c r="Z33" s="16" t="s">
        <v>563</v>
      </c>
      <c r="AA33" s="16" t="s">
        <v>22</v>
      </c>
      <c r="AB33" s="16"/>
      <c r="AC33" s="6"/>
    </row>
    <row r="34" spans="1:29" ht="30" customHeight="1">
      <c r="A34" s="238"/>
      <c r="B34" s="6" t="s">
        <v>1303</v>
      </c>
      <c r="C34" s="152"/>
      <c r="D34" s="6">
        <v>1</v>
      </c>
      <c r="E34" s="16" t="s">
        <v>16</v>
      </c>
      <c r="F34" s="16" t="s">
        <v>18</v>
      </c>
      <c r="G34" s="16" t="s">
        <v>18</v>
      </c>
      <c r="H34" s="36">
        <v>35</v>
      </c>
      <c r="I34" s="16" t="s">
        <v>23</v>
      </c>
      <c r="J34" s="16" t="s">
        <v>23</v>
      </c>
      <c r="K34" s="164" t="s">
        <v>518</v>
      </c>
      <c r="L34" s="6" t="s">
        <v>506</v>
      </c>
      <c r="M34" s="13">
        <v>37698</v>
      </c>
      <c r="N34" s="165">
        <v>34639</v>
      </c>
      <c r="O34" s="166">
        <f ca="1">DATEDIF(N34,TODAY(),"y")</f>
        <v>30</v>
      </c>
      <c r="P34" s="167">
        <v>15</v>
      </c>
      <c r="Q34" s="167" t="s">
        <v>634</v>
      </c>
      <c r="R34" s="167">
        <f>P34*IF(Q34="水質",3.2,(IF(Q34="事務",2,IF(Q34="電子",2.1,IF(Q34="自動車",3.1,1.6)))))</f>
        <v>30</v>
      </c>
      <c r="S34" s="167">
        <f>ROUND(4/3*R34,0)</f>
        <v>40</v>
      </c>
      <c r="T34" s="165">
        <f>N34+365*IF(K34="事後",S34,R34)</f>
        <v>49239</v>
      </c>
      <c r="U34" s="165"/>
      <c r="V34" s="6"/>
      <c r="W34" s="6"/>
      <c r="X34" s="168">
        <f ca="1">(-3/R34*O34+5)</f>
        <v>2</v>
      </c>
      <c r="Y34" s="169">
        <f ca="1">IF(X34&gt;1,ROUNDUP(X34,0),1)</f>
        <v>2</v>
      </c>
      <c r="Z34" s="16" t="s">
        <v>563</v>
      </c>
      <c r="AA34" s="16" t="s">
        <v>22</v>
      </c>
      <c r="AB34" s="16"/>
      <c r="AC34" s="6"/>
    </row>
    <row r="35" spans="1:29" ht="30" customHeight="1">
      <c r="A35" s="238"/>
      <c r="B35" s="6" t="s">
        <v>1303</v>
      </c>
      <c r="C35" s="152"/>
      <c r="D35" s="6">
        <v>1</v>
      </c>
      <c r="E35" s="16" t="s">
        <v>16</v>
      </c>
      <c r="F35" s="16" t="s">
        <v>28</v>
      </c>
      <c r="G35" s="16" t="s">
        <v>28</v>
      </c>
      <c r="H35" s="36">
        <v>9</v>
      </c>
      <c r="I35" s="16" t="s">
        <v>30</v>
      </c>
      <c r="J35" s="16" t="s">
        <v>30</v>
      </c>
      <c r="K35" s="164" t="s">
        <v>518</v>
      </c>
      <c r="L35" s="6" t="s">
        <v>506</v>
      </c>
      <c r="M35" s="13">
        <v>34299</v>
      </c>
      <c r="N35" s="165">
        <v>34639</v>
      </c>
      <c r="O35" s="166">
        <f t="shared" ca="1" si="6"/>
        <v>30</v>
      </c>
      <c r="P35" s="167">
        <v>15</v>
      </c>
      <c r="Q35" s="167" t="s">
        <v>634</v>
      </c>
      <c r="R35" s="167">
        <f t="shared" si="7"/>
        <v>30</v>
      </c>
      <c r="S35" s="167">
        <f t="shared" si="8"/>
        <v>40</v>
      </c>
      <c r="T35" s="165">
        <f t="shared" si="9"/>
        <v>49239</v>
      </c>
      <c r="U35" s="165"/>
      <c r="V35" s="6"/>
      <c r="W35" s="6"/>
      <c r="X35" s="168">
        <f t="shared" ca="1" si="10"/>
        <v>2</v>
      </c>
      <c r="Y35" s="169">
        <f t="shared" ca="1" si="11"/>
        <v>2</v>
      </c>
      <c r="Z35" s="16" t="s">
        <v>563</v>
      </c>
      <c r="AA35" s="16" t="s">
        <v>24</v>
      </c>
      <c r="AB35" s="16"/>
      <c r="AC35" s="6"/>
    </row>
    <row r="36" spans="1:29" ht="30" customHeight="1">
      <c r="A36" s="238"/>
      <c r="B36" s="6" t="s">
        <v>1303</v>
      </c>
      <c r="C36" s="152"/>
      <c r="D36" s="6">
        <v>1</v>
      </c>
      <c r="E36" s="16" t="s">
        <v>16</v>
      </c>
      <c r="F36" s="16" t="s">
        <v>28</v>
      </c>
      <c r="G36" s="16" t="s">
        <v>28</v>
      </c>
      <c r="H36" s="36">
        <v>10</v>
      </c>
      <c r="I36" s="16" t="s">
        <v>29</v>
      </c>
      <c r="J36" s="16" t="s">
        <v>29</v>
      </c>
      <c r="K36" s="164" t="s">
        <v>518</v>
      </c>
      <c r="L36" s="6" t="s">
        <v>506</v>
      </c>
      <c r="M36" s="13">
        <v>34299</v>
      </c>
      <c r="N36" s="165">
        <v>34793</v>
      </c>
      <c r="O36" s="166">
        <f t="shared" ca="1" si="6"/>
        <v>30</v>
      </c>
      <c r="P36" s="167">
        <v>15</v>
      </c>
      <c r="Q36" s="167" t="s">
        <v>634</v>
      </c>
      <c r="R36" s="167">
        <f t="shared" si="7"/>
        <v>30</v>
      </c>
      <c r="S36" s="167">
        <f t="shared" si="8"/>
        <v>40</v>
      </c>
      <c r="T36" s="165">
        <f t="shared" si="9"/>
        <v>49393</v>
      </c>
      <c r="U36" s="165"/>
      <c r="V36" s="6"/>
      <c r="W36" s="6"/>
      <c r="X36" s="168">
        <f t="shared" ca="1" si="10"/>
        <v>2</v>
      </c>
      <c r="Y36" s="169">
        <f t="shared" ca="1" si="11"/>
        <v>2</v>
      </c>
      <c r="Z36" s="16" t="s">
        <v>563</v>
      </c>
      <c r="AA36" s="16" t="s">
        <v>24</v>
      </c>
      <c r="AB36" s="16"/>
      <c r="AC36" s="6"/>
    </row>
    <row r="37" spans="1:29" ht="30" customHeight="1">
      <c r="A37" s="238"/>
      <c r="B37" s="6" t="s">
        <v>1303</v>
      </c>
      <c r="C37" s="152"/>
      <c r="D37" s="6">
        <v>1</v>
      </c>
      <c r="E37" s="16" t="s">
        <v>16</v>
      </c>
      <c r="F37" s="16" t="s">
        <v>28</v>
      </c>
      <c r="G37" s="16" t="s">
        <v>28</v>
      </c>
      <c r="H37" s="36">
        <v>11</v>
      </c>
      <c r="I37" s="16" t="s">
        <v>29</v>
      </c>
      <c r="J37" s="16" t="s">
        <v>29</v>
      </c>
      <c r="K37" s="164" t="s">
        <v>518</v>
      </c>
      <c r="L37" s="6" t="s">
        <v>506</v>
      </c>
      <c r="M37" s="13">
        <v>34299</v>
      </c>
      <c r="N37" s="165">
        <v>34793</v>
      </c>
      <c r="O37" s="166">
        <f t="shared" ca="1" si="6"/>
        <v>30</v>
      </c>
      <c r="P37" s="167">
        <v>15</v>
      </c>
      <c r="Q37" s="167" t="s">
        <v>634</v>
      </c>
      <c r="R37" s="167">
        <f t="shared" si="7"/>
        <v>30</v>
      </c>
      <c r="S37" s="167">
        <f t="shared" si="8"/>
        <v>40</v>
      </c>
      <c r="T37" s="165">
        <f t="shared" si="9"/>
        <v>49393</v>
      </c>
      <c r="U37" s="165"/>
      <c r="V37" s="6"/>
      <c r="W37" s="6"/>
      <c r="X37" s="168">
        <f t="shared" ca="1" si="10"/>
        <v>2</v>
      </c>
      <c r="Y37" s="169">
        <f t="shared" ca="1" si="11"/>
        <v>2</v>
      </c>
      <c r="Z37" s="16" t="s">
        <v>563</v>
      </c>
      <c r="AA37" s="16" t="s">
        <v>24</v>
      </c>
      <c r="AB37" s="16"/>
      <c r="AC37" s="6"/>
    </row>
    <row r="38" spans="1:29" ht="30" customHeight="1">
      <c r="A38" s="238"/>
      <c r="B38" s="6" t="s">
        <v>1303</v>
      </c>
      <c r="C38" s="152"/>
      <c r="D38" s="6">
        <v>1</v>
      </c>
      <c r="E38" s="16" t="s">
        <v>16</v>
      </c>
      <c r="F38" s="16" t="s">
        <v>31</v>
      </c>
      <c r="G38" s="16" t="s">
        <v>31</v>
      </c>
      <c r="H38" s="36">
        <v>1</v>
      </c>
      <c r="I38" s="16" t="s">
        <v>32</v>
      </c>
      <c r="J38" s="16" t="s">
        <v>32</v>
      </c>
      <c r="K38" s="164" t="s">
        <v>518</v>
      </c>
      <c r="L38" s="6" t="s">
        <v>506</v>
      </c>
      <c r="M38" s="13">
        <v>37698</v>
      </c>
      <c r="N38" s="165">
        <v>34639</v>
      </c>
      <c r="O38" s="166">
        <f t="shared" ca="1" si="6"/>
        <v>30</v>
      </c>
      <c r="P38" s="167">
        <v>8</v>
      </c>
      <c r="Q38" s="167" t="s">
        <v>634</v>
      </c>
      <c r="R38" s="167">
        <f t="shared" si="7"/>
        <v>16</v>
      </c>
      <c r="S38" s="167">
        <f t="shared" si="8"/>
        <v>21</v>
      </c>
      <c r="T38" s="165">
        <f t="shared" si="9"/>
        <v>42304</v>
      </c>
      <c r="U38" s="165"/>
      <c r="V38" s="6"/>
      <c r="W38" s="6"/>
      <c r="X38" s="168">
        <f t="shared" ca="1" si="10"/>
        <v>-0.625</v>
      </c>
      <c r="Y38" s="169">
        <f t="shared" ca="1" si="11"/>
        <v>1</v>
      </c>
      <c r="Z38" s="16" t="s">
        <v>563</v>
      </c>
      <c r="AA38" s="16" t="s">
        <v>33</v>
      </c>
      <c r="AB38" s="16"/>
      <c r="AC38" s="6"/>
    </row>
    <row r="39" spans="1:29" ht="30" customHeight="1">
      <c r="A39" s="238"/>
      <c r="B39" s="6" t="s">
        <v>1303</v>
      </c>
      <c r="C39" s="152"/>
      <c r="D39" s="6">
        <v>1</v>
      </c>
      <c r="E39" s="16" t="s">
        <v>16</v>
      </c>
      <c r="F39" s="16" t="s">
        <v>34</v>
      </c>
      <c r="G39" s="16" t="s">
        <v>34</v>
      </c>
      <c r="H39" s="36">
        <v>2</v>
      </c>
      <c r="I39" s="16" t="s">
        <v>37</v>
      </c>
      <c r="J39" s="16" t="s">
        <v>37</v>
      </c>
      <c r="K39" s="164" t="s">
        <v>518</v>
      </c>
      <c r="L39" s="6" t="s">
        <v>506</v>
      </c>
      <c r="M39" s="13">
        <v>58092</v>
      </c>
      <c r="N39" s="165">
        <v>34639</v>
      </c>
      <c r="O39" s="166">
        <f ca="1">DATEDIF(N39,TODAY(),"y")</f>
        <v>30</v>
      </c>
      <c r="P39" s="167">
        <v>15</v>
      </c>
      <c r="Q39" s="167" t="s">
        <v>634</v>
      </c>
      <c r="R39" s="167">
        <f>P39*IF(Q39="水質",3.2,(IF(Q39="事務",2,IF(Q39="電子",2.1,IF(Q39="自動車",3.1,1.6)))))</f>
        <v>30</v>
      </c>
      <c r="S39" s="167">
        <f>ROUND(4/3*R39,0)</f>
        <v>40</v>
      </c>
      <c r="T39" s="165">
        <f>N39+365*IF(K39="事後",S39,R39)</f>
        <v>49239</v>
      </c>
      <c r="U39" s="165"/>
      <c r="V39" s="6"/>
      <c r="W39" s="6"/>
      <c r="X39" s="168">
        <f ca="1">(-3/R39*O39+5)</f>
        <v>2</v>
      </c>
      <c r="Y39" s="169">
        <f ca="1">IF(X39&gt;1,ROUNDUP(X39,0),1)</f>
        <v>2</v>
      </c>
      <c r="Z39" s="16" t="s">
        <v>563</v>
      </c>
      <c r="AA39" s="16" t="s">
        <v>38</v>
      </c>
      <c r="AB39" s="16"/>
      <c r="AC39" s="6"/>
    </row>
    <row r="40" spans="1:29" ht="30" customHeight="1">
      <c r="A40" s="238"/>
      <c r="B40" s="6" t="s">
        <v>1303</v>
      </c>
      <c r="C40" s="152"/>
      <c r="D40" s="6">
        <v>1</v>
      </c>
      <c r="E40" s="16" t="s">
        <v>16</v>
      </c>
      <c r="F40" s="16" t="s">
        <v>34</v>
      </c>
      <c r="G40" s="16" t="s">
        <v>34</v>
      </c>
      <c r="H40" s="36">
        <v>7</v>
      </c>
      <c r="I40" s="16" t="s">
        <v>35</v>
      </c>
      <c r="J40" s="16" t="s">
        <v>35</v>
      </c>
      <c r="K40" s="164" t="s">
        <v>518</v>
      </c>
      <c r="L40" s="6" t="s">
        <v>506</v>
      </c>
      <c r="M40" s="13">
        <v>92597</v>
      </c>
      <c r="N40" s="165">
        <v>35156</v>
      </c>
      <c r="O40" s="166">
        <f t="shared" ca="1" si="6"/>
        <v>29</v>
      </c>
      <c r="P40" s="167">
        <v>15</v>
      </c>
      <c r="Q40" s="167" t="s">
        <v>634</v>
      </c>
      <c r="R40" s="167">
        <f t="shared" si="7"/>
        <v>30</v>
      </c>
      <c r="S40" s="167">
        <f t="shared" si="8"/>
        <v>40</v>
      </c>
      <c r="T40" s="165">
        <f t="shared" si="9"/>
        <v>49756</v>
      </c>
      <c r="U40" s="165"/>
      <c r="V40" s="6"/>
      <c r="W40" s="6"/>
      <c r="X40" s="168">
        <f t="shared" ca="1" si="10"/>
        <v>2.0999999999999996</v>
      </c>
      <c r="Y40" s="169">
        <f t="shared" ca="1" si="11"/>
        <v>3</v>
      </c>
      <c r="Z40" s="16" t="s">
        <v>563</v>
      </c>
      <c r="AA40" s="16" t="s">
        <v>36</v>
      </c>
      <c r="AB40" s="16"/>
      <c r="AC40" s="6"/>
    </row>
    <row r="41" spans="1:29" ht="30" customHeight="1">
      <c r="A41" s="238"/>
      <c r="B41" s="6" t="s">
        <v>1303</v>
      </c>
      <c r="C41" s="152"/>
      <c r="D41" s="6">
        <v>1</v>
      </c>
      <c r="E41" s="16" t="s">
        <v>16</v>
      </c>
      <c r="F41" s="16" t="s">
        <v>39</v>
      </c>
      <c r="G41" s="16" t="s">
        <v>39</v>
      </c>
      <c r="H41" s="36">
        <v>1</v>
      </c>
      <c r="I41" s="16" t="s">
        <v>40</v>
      </c>
      <c r="J41" s="16" t="s">
        <v>40</v>
      </c>
      <c r="K41" s="164" t="s">
        <v>518</v>
      </c>
      <c r="L41" s="6" t="s">
        <v>506</v>
      </c>
      <c r="M41" s="13">
        <v>19673</v>
      </c>
      <c r="N41" s="165">
        <v>35153</v>
      </c>
      <c r="O41" s="166">
        <f t="shared" ca="1" si="6"/>
        <v>29</v>
      </c>
      <c r="P41" s="167">
        <v>8</v>
      </c>
      <c r="Q41" s="167" t="s">
        <v>634</v>
      </c>
      <c r="R41" s="167">
        <f t="shared" si="7"/>
        <v>16</v>
      </c>
      <c r="S41" s="167">
        <f t="shared" si="8"/>
        <v>21</v>
      </c>
      <c r="T41" s="165">
        <f t="shared" si="9"/>
        <v>42818</v>
      </c>
      <c r="U41" s="165"/>
      <c r="V41" s="6"/>
      <c r="W41" s="6"/>
      <c r="X41" s="168">
        <f t="shared" ca="1" si="10"/>
        <v>-0.4375</v>
      </c>
      <c r="Y41" s="169">
        <f t="shared" ca="1" si="11"/>
        <v>1</v>
      </c>
      <c r="Z41" s="16" t="s">
        <v>563</v>
      </c>
      <c r="AA41" s="16" t="s">
        <v>33</v>
      </c>
      <c r="AB41" s="16"/>
      <c r="AC41" s="6"/>
    </row>
    <row r="42" spans="1:29" ht="30" customHeight="1">
      <c r="A42" s="238"/>
      <c r="B42" s="6" t="s">
        <v>1303</v>
      </c>
      <c r="C42" s="152"/>
      <c r="D42" s="6">
        <v>1</v>
      </c>
      <c r="E42" s="16" t="s">
        <v>16</v>
      </c>
      <c r="F42" s="16" t="s">
        <v>39</v>
      </c>
      <c r="G42" s="16" t="s">
        <v>39</v>
      </c>
      <c r="H42" s="36">
        <v>2</v>
      </c>
      <c r="I42" s="16" t="s">
        <v>40</v>
      </c>
      <c r="J42" s="16" t="s">
        <v>40</v>
      </c>
      <c r="K42" s="164" t="s">
        <v>518</v>
      </c>
      <c r="L42" s="6" t="s">
        <v>506</v>
      </c>
      <c r="M42" s="13">
        <v>19673</v>
      </c>
      <c r="N42" s="165">
        <v>35153</v>
      </c>
      <c r="O42" s="166">
        <f t="shared" ca="1" si="6"/>
        <v>29</v>
      </c>
      <c r="P42" s="167">
        <v>8</v>
      </c>
      <c r="Q42" s="167" t="s">
        <v>634</v>
      </c>
      <c r="R42" s="167">
        <f t="shared" si="7"/>
        <v>16</v>
      </c>
      <c r="S42" s="167">
        <f t="shared" si="8"/>
        <v>21</v>
      </c>
      <c r="T42" s="165">
        <f t="shared" si="9"/>
        <v>42818</v>
      </c>
      <c r="U42" s="165"/>
      <c r="V42" s="6"/>
      <c r="W42" s="6"/>
      <c r="X42" s="168">
        <f t="shared" ca="1" si="10"/>
        <v>-0.4375</v>
      </c>
      <c r="Y42" s="169">
        <f t="shared" ca="1" si="11"/>
        <v>1</v>
      </c>
      <c r="Z42" s="16" t="s">
        <v>563</v>
      </c>
      <c r="AA42" s="16" t="s">
        <v>33</v>
      </c>
      <c r="AB42" s="16"/>
      <c r="AC42" s="6"/>
    </row>
    <row r="43" spans="1:29" ht="30" customHeight="1">
      <c r="A43" s="238"/>
      <c r="B43" s="6" t="s">
        <v>1303</v>
      </c>
      <c r="C43" s="152"/>
      <c r="D43" s="6">
        <v>1</v>
      </c>
      <c r="E43" s="16" t="s">
        <v>16</v>
      </c>
      <c r="F43" s="16" t="s">
        <v>39</v>
      </c>
      <c r="G43" s="16" t="s">
        <v>39</v>
      </c>
      <c r="H43" s="36">
        <v>3</v>
      </c>
      <c r="I43" s="16" t="s">
        <v>40</v>
      </c>
      <c r="J43" s="16" t="s">
        <v>40</v>
      </c>
      <c r="K43" s="164" t="s">
        <v>518</v>
      </c>
      <c r="L43" s="6" t="s">
        <v>506</v>
      </c>
      <c r="M43" s="13">
        <v>19673</v>
      </c>
      <c r="N43" s="165">
        <v>35153</v>
      </c>
      <c r="O43" s="166">
        <f t="shared" ca="1" si="6"/>
        <v>29</v>
      </c>
      <c r="P43" s="167">
        <v>8</v>
      </c>
      <c r="Q43" s="167" t="s">
        <v>634</v>
      </c>
      <c r="R43" s="167">
        <f t="shared" si="7"/>
        <v>16</v>
      </c>
      <c r="S43" s="167">
        <f t="shared" si="8"/>
        <v>21</v>
      </c>
      <c r="T43" s="165">
        <f t="shared" si="9"/>
        <v>42818</v>
      </c>
      <c r="U43" s="165"/>
      <c r="V43" s="6"/>
      <c r="W43" s="6"/>
      <c r="X43" s="168">
        <f t="shared" ca="1" si="10"/>
        <v>-0.4375</v>
      </c>
      <c r="Y43" s="169">
        <f t="shared" ca="1" si="11"/>
        <v>1</v>
      </c>
      <c r="Z43" s="16" t="s">
        <v>563</v>
      </c>
      <c r="AA43" s="16" t="s">
        <v>33</v>
      </c>
      <c r="AB43" s="16"/>
      <c r="AC43" s="6"/>
    </row>
    <row r="44" spans="1:29" ht="30" customHeight="1">
      <c r="A44" s="238"/>
      <c r="B44" s="6" t="s">
        <v>1303</v>
      </c>
      <c r="C44" s="152"/>
      <c r="D44" s="6">
        <v>1</v>
      </c>
      <c r="E44" s="16" t="s">
        <v>16</v>
      </c>
      <c r="F44" s="16" t="s">
        <v>39</v>
      </c>
      <c r="G44" s="16" t="s">
        <v>39</v>
      </c>
      <c r="H44" s="36">
        <v>4</v>
      </c>
      <c r="I44" s="16" t="s">
        <v>40</v>
      </c>
      <c r="J44" s="16" t="s">
        <v>40</v>
      </c>
      <c r="K44" s="164" t="s">
        <v>518</v>
      </c>
      <c r="L44" s="6" t="s">
        <v>506</v>
      </c>
      <c r="M44" s="13">
        <v>19673</v>
      </c>
      <c r="N44" s="165">
        <v>35153</v>
      </c>
      <c r="O44" s="166">
        <f t="shared" ca="1" si="6"/>
        <v>29</v>
      </c>
      <c r="P44" s="167">
        <v>8</v>
      </c>
      <c r="Q44" s="167" t="s">
        <v>634</v>
      </c>
      <c r="R44" s="167">
        <f t="shared" si="7"/>
        <v>16</v>
      </c>
      <c r="S44" s="167">
        <f t="shared" si="8"/>
        <v>21</v>
      </c>
      <c r="T44" s="165">
        <f t="shared" si="9"/>
        <v>42818</v>
      </c>
      <c r="U44" s="165"/>
      <c r="V44" s="6"/>
      <c r="W44" s="6"/>
      <c r="X44" s="168">
        <f t="shared" ca="1" si="10"/>
        <v>-0.4375</v>
      </c>
      <c r="Y44" s="169">
        <f t="shared" ca="1" si="11"/>
        <v>1</v>
      </c>
      <c r="Z44" s="16" t="s">
        <v>563</v>
      </c>
      <c r="AA44" s="16" t="s">
        <v>33</v>
      </c>
      <c r="AB44" s="16"/>
      <c r="AC44" s="6"/>
    </row>
    <row r="45" spans="1:29" ht="30" customHeight="1">
      <c r="A45" s="238"/>
      <c r="B45" s="6" t="s">
        <v>1303</v>
      </c>
      <c r="C45" s="152"/>
      <c r="D45" s="6">
        <v>1</v>
      </c>
      <c r="E45" s="16" t="s">
        <v>16</v>
      </c>
      <c r="F45" s="16" t="s">
        <v>39</v>
      </c>
      <c r="G45" s="16" t="s">
        <v>39</v>
      </c>
      <c r="H45" s="36">
        <v>5</v>
      </c>
      <c r="I45" s="16" t="s">
        <v>40</v>
      </c>
      <c r="J45" s="16" t="s">
        <v>40</v>
      </c>
      <c r="K45" s="164" t="s">
        <v>518</v>
      </c>
      <c r="L45" s="6" t="s">
        <v>506</v>
      </c>
      <c r="M45" s="13">
        <v>19673</v>
      </c>
      <c r="N45" s="165">
        <v>35153</v>
      </c>
      <c r="O45" s="166">
        <f ca="1">DATEDIF(N45,TODAY(),"y")</f>
        <v>29</v>
      </c>
      <c r="P45" s="167">
        <v>8</v>
      </c>
      <c r="Q45" s="167" t="s">
        <v>634</v>
      </c>
      <c r="R45" s="167">
        <f>P45*IF(Q45="水質",3.2,(IF(Q45="事務",2,IF(Q45="電子",2.1,IF(Q45="自動車",3.1,1.6)))))</f>
        <v>16</v>
      </c>
      <c r="S45" s="167">
        <f>ROUND(4/3*R45,0)</f>
        <v>21</v>
      </c>
      <c r="T45" s="165">
        <f>N45+365*IF(K45="事後",S45,R45)</f>
        <v>42818</v>
      </c>
      <c r="U45" s="165"/>
      <c r="V45" s="6"/>
      <c r="W45" s="6"/>
      <c r="X45" s="168">
        <f ca="1">(-3/R45*O45+5)</f>
        <v>-0.4375</v>
      </c>
      <c r="Y45" s="169">
        <f ca="1">IF(X45&gt;1,ROUNDUP(X45,0),1)</f>
        <v>1</v>
      </c>
      <c r="Z45" s="16" t="s">
        <v>563</v>
      </c>
      <c r="AA45" s="16" t="s">
        <v>41</v>
      </c>
      <c r="AB45" s="16"/>
      <c r="AC45" s="6"/>
    </row>
    <row r="46" spans="1:29" ht="30" customHeight="1">
      <c r="A46" s="238"/>
      <c r="B46" s="6" t="s">
        <v>1303</v>
      </c>
      <c r="C46" s="152"/>
      <c r="D46" s="6">
        <v>1</v>
      </c>
      <c r="E46" s="16" t="s">
        <v>16</v>
      </c>
      <c r="F46" s="16" t="s">
        <v>39</v>
      </c>
      <c r="G46" s="16" t="s">
        <v>39</v>
      </c>
      <c r="H46" s="36">
        <v>6</v>
      </c>
      <c r="I46" s="16" t="s">
        <v>40</v>
      </c>
      <c r="J46" s="16" t="s">
        <v>40</v>
      </c>
      <c r="K46" s="164" t="s">
        <v>518</v>
      </c>
      <c r="L46" s="6" t="s">
        <v>506</v>
      </c>
      <c r="M46" s="13">
        <v>19673</v>
      </c>
      <c r="N46" s="165">
        <v>35153</v>
      </c>
      <c r="O46" s="166">
        <f t="shared" ca="1" si="6"/>
        <v>29</v>
      </c>
      <c r="P46" s="167">
        <v>8</v>
      </c>
      <c r="Q46" s="167" t="s">
        <v>634</v>
      </c>
      <c r="R46" s="167">
        <f t="shared" si="7"/>
        <v>16</v>
      </c>
      <c r="S46" s="167">
        <f t="shared" si="8"/>
        <v>21</v>
      </c>
      <c r="T46" s="165">
        <f t="shared" si="9"/>
        <v>42818</v>
      </c>
      <c r="U46" s="165"/>
      <c r="V46" s="6"/>
      <c r="W46" s="6"/>
      <c r="X46" s="168">
        <f t="shared" ca="1" si="10"/>
        <v>-0.4375</v>
      </c>
      <c r="Y46" s="169">
        <f t="shared" ca="1" si="11"/>
        <v>1</v>
      </c>
      <c r="Z46" s="16" t="s">
        <v>563</v>
      </c>
      <c r="AA46" s="16" t="s">
        <v>42</v>
      </c>
      <c r="AB46" s="16"/>
      <c r="AC46" s="6"/>
    </row>
    <row r="47" spans="1:29" ht="30" customHeight="1">
      <c r="A47" s="238"/>
      <c r="B47" s="6" t="s">
        <v>1303</v>
      </c>
      <c r="C47" s="152"/>
      <c r="D47" s="6">
        <v>1</v>
      </c>
      <c r="E47" s="16" t="s">
        <v>16</v>
      </c>
      <c r="F47" s="16" t="s">
        <v>39</v>
      </c>
      <c r="G47" s="16" t="s">
        <v>39</v>
      </c>
      <c r="H47" s="36">
        <v>7</v>
      </c>
      <c r="I47" s="16" t="s">
        <v>40</v>
      </c>
      <c r="J47" s="16" t="s">
        <v>40</v>
      </c>
      <c r="K47" s="164" t="s">
        <v>518</v>
      </c>
      <c r="L47" s="6" t="s">
        <v>506</v>
      </c>
      <c r="M47" s="13">
        <v>19673</v>
      </c>
      <c r="N47" s="165">
        <v>35153</v>
      </c>
      <c r="O47" s="166">
        <f t="shared" ca="1" si="6"/>
        <v>29</v>
      </c>
      <c r="P47" s="167">
        <v>8</v>
      </c>
      <c r="Q47" s="167" t="s">
        <v>634</v>
      </c>
      <c r="R47" s="167">
        <f t="shared" si="7"/>
        <v>16</v>
      </c>
      <c r="S47" s="167">
        <f t="shared" si="8"/>
        <v>21</v>
      </c>
      <c r="T47" s="165">
        <f t="shared" si="9"/>
        <v>42818</v>
      </c>
      <c r="U47" s="165"/>
      <c r="V47" s="6"/>
      <c r="W47" s="6"/>
      <c r="X47" s="168">
        <f t="shared" ca="1" si="10"/>
        <v>-0.4375</v>
      </c>
      <c r="Y47" s="169">
        <f t="shared" ca="1" si="11"/>
        <v>1</v>
      </c>
      <c r="Z47" s="16" t="s">
        <v>563</v>
      </c>
      <c r="AA47" s="16" t="s">
        <v>42</v>
      </c>
      <c r="AB47" s="16"/>
      <c r="AC47" s="6"/>
    </row>
    <row r="48" spans="1:29" ht="30" customHeight="1">
      <c r="A48" s="238"/>
      <c r="B48" s="6" t="s">
        <v>1303</v>
      </c>
      <c r="C48" s="152"/>
      <c r="D48" s="6">
        <v>1</v>
      </c>
      <c r="E48" s="16" t="s">
        <v>16</v>
      </c>
      <c r="F48" s="16" t="s">
        <v>39</v>
      </c>
      <c r="G48" s="16" t="s">
        <v>39</v>
      </c>
      <c r="H48" s="36">
        <v>8</v>
      </c>
      <c r="I48" s="16" t="s">
        <v>40</v>
      </c>
      <c r="J48" s="16" t="s">
        <v>40</v>
      </c>
      <c r="K48" s="164" t="s">
        <v>518</v>
      </c>
      <c r="L48" s="6" t="s">
        <v>506</v>
      </c>
      <c r="M48" s="13">
        <v>19673</v>
      </c>
      <c r="N48" s="165">
        <v>35153</v>
      </c>
      <c r="O48" s="166">
        <f t="shared" ca="1" si="6"/>
        <v>29</v>
      </c>
      <c r="P48" s="167">
        <v>8</v>
      </c>
      <c r="Q48" s="167" t="s">
        <v>634</v>
      </c>
      <c r="R48" s="167">
        <f t="shared" si="7"/>
        <v>16</v>
      </c>
      <c r="S48" s="167">
        <f t="shared" si="8"/>
        <v>21</v>
      </c>
      <c r="T48" s="165">
        <f t="shared" si="9"/>
        <v>42818</v>
      </c>
      <c r="U48" s="165"/>
      <c r="V48" s="6"/>
      <c r="W48" s="6"/>
      <c r="X48" s="168">
        <f t="shared" ca="1" si="10"/>
        <v>-0.4375</v>
      </c>
      <c r="Y48" s="169">
        <f t="shared" ca="1" si="11"/>
        <v>1</v>
      </c>
      <c r="Z48" s="16" t="s">
        <v>563</v>
      </c>
      <c r="AA48" s="16" t="s">
        <v>42</v>
      </c>
      <c r="AB48" s="16"/>
      <c r="AC48" s="6"/>
    </row>
    <row r="49" spans="1:29" ht="30" customHeight="1">
      <c r="A49" s="238"/>
      <c r="B49" s="6" t="s">
        <v>1303</v>
      </c>
      <c r="C49" s="152"/>
      <c r="D49" s="6">
        <v>1</v>
      </c>
      <c r="E49" s="16" t="s">
        <v>16</v>
      </c>
      <c r="F49" s="16" t="s">
        <v>39</v>
      </c>
      <c r="G49" s="16" t="s">
        <v>39</v>
      </c>
      <c r="H49" s="36">
        <v>9</v>
      </c>
      <c r="I49" s="16" t="s">
        <v>40</v>
      </c>
      <c r="J49" s="16" t="s">
        <v>40</v>
      </c>
      <c r="K49" s="164" t="s">
        <v>518</v>
      </c>
      <c r="L49" s="6" t="s">
        <v>506</v>
      </c>
      <c r="M49" s="13">
        <v>19673</v>
      </c>
      <c r="N49" s="165">
        <v>35153</v>
      </c>
      <c r="O49" s="166">
        <f t="shared" ca="1" si="6"/>
        <v>29</v>
      </c>
      <c r="P49" s="167">
        <v>8</v>
      </c>
      <c r="Q49" s="167" t="s">
        <v>634</v>
      </c>
      <c r="R49" s="167">
        <f t="shared" si="7"/>
        <v>16</v>
      </c>
      <c r="S49" s="167">
        <f t="shared" si="8"/>
        <v>21</v>
      </c>
      <c r="T49" s="165">
        <f t="shared" si="9"/>
        <v>42818</v>
      </c>
      <c r="U49" s="165"/>
      <c r="V49" s="6"/>
      <c r="W49" s="6"/>
      <c r="X49" s="168">
        <f t="shared" ca="1" si="10"/>
        <v>-0.4375</v>
      </c>
      <c r="Y49" s="169">
        <f t="shared" ca="1" si="11"/>
        <v>1</v>
      </c>
      <c r="Z49" s="16" t="s">
        <v>563</v>
      </c>
      <c r="AA49" s="16" t="s">
        <v>42</v>
      </c>
      <c r="AB49" s="16"/>
      <c r="AC49" s="6"/>
    </row>
    <row r="50" spans="1:29" ht="30" customHeight="1">
      <c r="A50" s="239" t="s">
        <v>15</v>
      </c>
      <c r="B50" s="6" t="s">
        <v>1303</v>
      </c>
      <c r="C50" s="152"/>
      <c r="D50" s="6">
        <v>1</v>
      </c>
      <c r="E50" s="16" t="s">
        <v>16</v>
      </c>
      <c r="F50" s="16" t="s">
        <v>43</v>
      </c>
      <c r="G50" s="16" t="s">
        <v>43</v>
      </c>
      <c r="H50" s="36">
        <v>82</v>
      </c>
      <c r="I50" s="16" t="s">
        <v>876</v>
      </c>
      <c r="J50" s="16" t="s">
        <v>876</v>
      </c>
      <c r="K50" s="164" t="s">
        <v>518</v>
      </c>
      <c r="L50" s="6" t="s">
        <v>506</v>
      </c>
      <c r="M50" s="13">
        <v>54000</v>
      </c>
      <c r="N50" s="165">
        <v>34793</v>
      </c>
      <c r="O50" s="166">
        <f t="shared" ca="1" si="6"/>
        <v>30</v>
      </c>
      <c r="P50" s="167">
        <v>8</v>
      </c>
      <c r="Q50" s="167" t="s">
        <v>634</v>
      </c>
      <c r="R50" s="167">
        <f t="shared" si="7"/>
        <v>16</v>
      </c>
      <c r="S50" s="167">
        <f t="shared" si="8"/>
        <v>21</v>
      </c>
      <c r="T50" s="165">
        <f t="shared" si="9"/>
        <v>42458</v>
      </c>
      <c r="U50" s="170"/>
      <c r="V50" s="6"/>
      <c r="W50" s="6"/>
      <c r="X50" s="168">
        <f t="shared" ca="1" si="10"/>
        <v>-0.625</v>
      </c>
      <c r="Y50" s="169">
        <f t="shared" ca="1" si="11"/>
        <v>1</v>
      </c>
      <c r="Z50" s="16" t="s">
        <v>563</v>
      </c>
      <c r="AA50" s="16" t="s">
        <v>17</v>
      </c>
      <c r="AB50" s="15"/>
      <c r="AC50" s="9"/>
    </row>
    <row r="51" spans="1:29" ht="30" customHeight="1">
      <c r="A51" s="238"/>
      <c r="B51" s="6" t="s">
        <v>1303</v>
      </c>
      <c r="C51" s="152"/>
      <c r="D51" s="6">
        <v>1</v>
      </c>
      <c r="E51" s="16" t="s">
        <v>16</v>
      </c>
      <c r="F51" s="16" t="s">
        <v>45</v>
      </c>
      <c r="G51" s="16" t="s">
        <v>45</v>
      </c>
      <c r="H51" s="36">
        <v>8</v>
      </c>
      <c r="I51" s="16" t="s">
        <v>46</v>
      </c>
      <c r="J51" s="16" t="s">
        <v>46</v>
      </c>
      <c r="K51" s="164" t="s">
        <v>518</v>
      </c>
      <c r="L51" s="6" t="s">
        <v>506</v>
      </c>
      <c r="M51" s="13">
        <v>26986</v>
      </c>
      <c r="N51" s="165">
        <v>34690</v>
      </c>
      <c r="O51" s="166">
        <f t="shared" ca="1" si="6"/>
        <v>30</v>
      </c>
      <c r="P51" s="167">
        <v>8</v>
      </c>
      <c r="Q51" s="167" t="s">
        <v>634</v>
      </c>
      <c r="R51" s="167">
        <f t="shared" si="7"/>
        <v>16</v>
      </c>
      <c r="S51" s="167">
        <f t="shared" si="8"/>
        <v>21</v>
      </c>
      <c r="T51" s="165">
        <f t="shared" si="9"/>
        <v>42355</v>
      </c>
      <c r="U51" s="165"/>
      <c r="V51" s="6"/>
      <c r="W51" s="6"/>
      <c r="X51" s="168">
        <f t="shared" ca="1" si="10"/>
        <v>-0.625</v>
      </c>
      <c r="Y51" s="169">
        <f t="shared" ca="1" si="11"/>
        <v>1</v>
      </c>
      <c r="Z51" s="16" t="s">
        <v>563</v>
      </c>
      <c r="AA51" s="16" t="s">
        <v>24</v>
      </c>
      <c r="AB51" s="16"/>
      <c r="AC51" s="6"/>
    </row>
    <row r="52" spans="1:29" ht="30" customHeight="1">
      <c r="A52" s="238"/>
      <c r="B52" s="6" t="s">
        <v>1303</v>
      </c>
      <c r="C52" s="152"/>
      <c r="D52" s="6">
        <v>1</v>
      </c>
      <c r="E52" s="16" t="s">
        <v>16</v>
      </c>
      <c r="F52" s="16" t="s">
        <v>45</v>
      </c>
      <c r="G52" s="16" t="s">
        <v>45</v>
      </c>
      <c r="H52" s="36">
        <v>9</v>
      </c>
      <c r="I52" s="16" t="s">
        <v>46</v>
      </c>
      <c r="J52" s="16" t="s">
        <v>46</v>
      </c>
      <c r="K52" s="164" t="s">
        <v>518</v>
      </c>
      <c r="L52" s="6" t="s">
        <v>506</v>
      </c>
      <c r="M52" s="13">
        <v>26986</v>
      </c>
      <c r="N52" s="165">
        <v>34793</v>
      </c>
      <c r="O52" s="166">
        <f t="shared" ca="1" si="6"/>
        <v>30</v>
      </c>
      <c r="P52" s="167">
        <v>8</v>
      </c>
      <c r="Q52" s="167" t="s">
        <v>634</v>
      </c>
      <c r="R52" s="167">
        <f t="shared" si="7"/>
        <v>16</v>
      </c>
      <c r="S52" s="167">
        <f t="shared" si="8"/>
        <v>21</v>
      </c>
      <c r="T52" s="165">
        <f t="shared" si="9"/>
        <v>42458</v>
      </c>
      <c r="U52" s="165"/>
      <c r="V52" s="6"/>
      <c r="W52" s="6"/>
      <c r="X52" s="168">
        <f t="shared" ca="1" si="10"/>
        <v>-0.625</v>
      </c>
      <c r="Y52" s="169">
        <f t="shared" ca="1" si="11"/>
        <v>1</v>
      </c>
      <c r="Z52" s="16" t="s">
        <v>563</v>
      </c>
      <c r="AA52" s="16" t="s">
        <v>24</v>
      </c>
      <c r="AB52" s="16"/>
      <c r="AC52" s="6"/>
    </row>
    <row r="53" spans="1:29" ht="30" customHeight="1">
      <c r="A53" s="238"/>
      <c r="B53" s="6" t="s">
        <v>1303</v>
      </c>
      <c r="C53" s="152"/>
      <c r="D53" s="6">
        <v>1</v>
      </c>
      <c r="E53" s="16" t="s">
        <v>16</v>
      </c>
      <c r="F53" s="16" t="s">
        <v>45</v>
      </c>
      <c r="G53" s="16" t="s">
        <v>45</v>
      </c>
      <c r="H53" s="36">
        <v>10</v>
      </c>
      <c r="I53" s="16" t="s">
        <v>46</v>
      </c>
      <c r="J53" s="16" t="s">
        <v>46</v>
      </c>
      <c r="K53" s="164" t="s">
        <v>518</v>
      </c>
      <c r="L53" s="6" t="s">
        <v>506</v>
      </c>
      <c r="M53" s="13">
        <v>26986</v>
      </c>
      <c r="N53" s="165">
        <v>34793</v>
      </c>
      <c r="O53" s="166">
        <f t="shared" ca="1" si="6"/>
        <v>30</v>
      </c>
      <c r="P53" s="167">
        <v>8</v>
      </c>
      <c r="Q53" s="167" t="s">
        <v>634</v>
      </c>
      <c r="R53" s="167">
        <f t="shared" si="7"/>
        <v>16</v>
      </c>
      <c r="S53" s="167">
        <f t="shared" si="8"/>
        <v>21</v>
      </c>
      <c r="T53" s="165">
        <f t="shared" si="9"/>
        <v>42458</v>
      </c>
      <c r="U53" s="165"/>
      <c r="V53" s="6"/>
      <c r="W53" s="6"/>
      <c r="X53" s="168">
        <f t="shared" ca="1" si="10"/>
        <v>-0.625</v>
      </c>
      <c r="Y53" s="169">
        <f t="shared" ca="1" si="11"/>
        <v>1</v>
      </c>
      <c r="Z53" s="16" t="s">
        <v>563</v>
      </c>
      <c r="AA53" s="16" t="s">
        <v>24</v>
      </c>
      <c r="AB53" s="16"/>
      <c r="AC53" s="6"/>
    </row>
    <row r="54" spans="1:29" ht="30" customHeight="1">
      <c r="A54" s="239" t="s">
        <v>15</v>
      </c>
      <c r="B54" s="6" t="s">
        <v>1314</v>
      </c>
      <c r="C54" s="152"/>
      <c r="D54" s="6">
        <v>2</v>
      </c>
      <c r="E54" s="16" t="s">
        <v>47</v>
      </c>
      <c r="F54" s="16" t="s">
        <v>48</v>
      </c>
      <c r="G54" s="16" t="s">
        <v>48</v>
      </c>
      <c r="H54" s="36">
        <v>188</v>
      </c>
      <c r="I54" s="16" t="s">
        <v>49</v>
      </c>
      <c r="J54" s="16" t="s">
        <v>49</v>
      </c>
      <c r="K54" s="164" t="s">
        <v>518</v>
      </c>
      <c r="L54" s="6" t="s">
        <v>506</v>
      </c>
      <c r="M54" s="13">
        <v>53500</v>
      </c>
      <c r="N54" s="165">
        <v>37617</v>
      </c>
      <c r="O54" s="166">
        <f t="shared" ca="1" si="6"/>
        <v>22</v>
      </c>
      <c r="P54" s="167">
        <v>8</v>
      </c>
      <c r="Q54" s="167" t="s">
        <v>634</v>
      </c>
      <c r="R54" s="167">
        <f t="shared" si="7"/>
        <v>16</v>
      </c>
      <c r="S54" s="167">
        <f t="shared" si="8"/>
        <v>21</v>
      </c>
      <c r="T54" s="165">
        <f t="shared" si="9"/>
        <v>45282</v>
      </c>
      <c r="U54" s="170"/>
      <c r="V54" s="6"/>
      <c r="W54" s="6"/>
      <c r="X54" s="168">
        <f t="shared" ca="1" si="10"/>
        <v>0.875</v>
      </c>
      <c r="Y54" s="169">
        <f t="shared" ca="1" si="11"/>
        <v>1</v>
      </c>
      <c r="Z54" s="16" t="s">
        <v>563</v>
      </c>
      <c r="AA54" s="16" t="s">
        <v>17</v>
      </c>
      <c r="AB54" s="15"/>
      <c r="AC54" s="9"/>
    </row>
    <row r="55" spans="1:29" ht="30" customHeight="1">
      <c r="A55" s="238"/>
      <c r="B55" s="6" t="s">
        <v>1314</v>
      </c>
      <c r="C55" s="152"/>
      <c r="D55" s="6">
        <v>2</v>
      </c>
      <c r="E55" s="16" t="s">
        <v>47</v>
      </c>
      <c r="F55" s="16" t="s">
        <v>51</v>
      </c>
      <c r="G55" s="16" t="s">
        <v>51</v>
      </c>
      <c r="H55" s="36">
        <v>5</v>
      </c>
      <c r="I55" s="16" t="s">
        <v>52</v>
      </c>
      <c r="J55" s="16" t="s">
        <v>52</v>
      </c>
      <c r="K55" s="164" t="s">
        <v>518</v>
      </c>
      <c r="L55" s="6" t="s">
        <v>506</v>
      </c>
      <c r="M55" s="13">
        <v>12566</v>
      </c>
      <c r="N55" s="165">
        <v>34639</v>
      </c>
      <c r="O55" s="166">
        <f t="shared" ref="O55:O72" ca="1" si="18">DATEDIF(N55,TODAY(),"y")</f>
        <v>30</v>
      </c>
      <c r="P55" s="167">
        <v>8</v>
      </c>
      <c r="Q55" s="167" t="s">
        <v>634</v>
      </c>
      <c r="R55" s="167">
        <f t="shared" ref="R55:R72" si="19">P55*IF(Q55="水質",3.2,(IF(Q55="事務",2,IF(Q55="電子",2.1,IF(Q55="自動車",3.1,1.6)))))</f>
        <v>16</v>
      </c>
      <c r="S55" s="167">
        <f t="shared" ref="S55:S72" si="20">ROUND(4/3*R55,0)</f>
        <v>21</v>
      </c>
      <c r="T55" s="165">
        <f t="shared" ref="T55:T72" si="21">N55+365*IF(K55="事後",S55,R55)</f>
        <v>42304</v>
      </c>
      <c r="U55" s="165"/>
      <c r="V55" s="6"/>
      <c r="W55" s="6"/>
      <c r="X55" s="168">
        <f t="shared" ref="X55:X72" ca="1" si="22">(-3/R55*O55+5)</f>
        <v>-0.625</v>
      </c>
      <c r="Y55" s="169">
        <f t="shared" ref="Y55:Y72" ca="1" si="23">IF(X55&gt;1,ROUNDUP(X55,0),1)</f>
        <v>1</v>
      </c>
      <c r="Z55" s="16" t="s">
        <v>563</v>
      </c>
      <c r="AA55" s="16" t="s">
        <v>26</v>
      </c>
      <c r="AB55" s="16"/>
      <c r="AC55" s="6"/>
    </row>
    <row r="56" spans="1:29" ht="30" customHeight="1">
      <c r="A56" s="238"/>
      <c r="B56" s="6" t="s">
        <v>1314</v>
      </c>
      <c r="C56" s="152"/>
      <c r="D56" s="6">
        <v>2</v>
      </c>
      <c r="E56" s="16" t="s">
        <v>47</v>
      </c>
      <c r="F56" s="16" t="s">
        <v>51</v>
      </c>
      <c r="G56" s="16" t="s">
        <v>51</v>
      </c>
      <c r="H56" s="36">
        <v>6</v>
      </c>
      <c r="I56" s="16" t="s">
        <v>52</v>
      </c>
      <c r="J56" s="16" t="s">
        <v>52</v>
      </c>
      <c r="K56" s="164" t="s">
        <v>518</v>
      </c>
      <c r="L56" s="6" t="s">
        <v>506</v>
      </c>
      <c r="M56" s="13">
        <v>12566</v>
      </c>
      <c r="N56" s="165">
        <v>34639</v>
      </c>
      <c r="O56" s="166">
        <f t="shared" ca="1" si="18"/>
        <v>30</v>
      </c>
      <c r="P56" s="167">
        <v>8</v>
      </c>
      <c r="Q56" s="167" t="s">
        <v>634</v>
      </c>
      <c r="R56" s="167">
        <f t="shared" si="19"/>
        <v>16</v>
      </c>
      <c r="S56" s="167">
        <f t="shared" si="20"/>
        <v>21</v>
      </c>
      <c r="T56" s="165">
        <f t="shared" si="21"/>
        <v>42304</v>
      </c>
      <c r="U56" s="165"/>
      <c r="V56" s="6"/>
      <c r="W56" s="6"/>
      <c r="X56" s="168">
        <f t="shared" ca="1" si="22"/>
        <v>-0.625</v>
      </c>
      <c r="Y56" s="169">
        <f t="shared" ca="1" si="23"/>
        <v>1</v>
      </c>
      <c r="Z56" s="16" t="s">
        <v>563</v>
      </c>
      <c r="AA56" s="16" t="s">
        <v>33</v>
      </c>
      <c r="AB56" s="16"/>
      <c r="AC56" s="6"/>
    </row>
    <row r="57" spans="1:29" ht="30" customHeight="1">
      <c r="A57" s="238"/>
      <c r="B57" s="6" t="s">
        <v>1314</v>
      </c>
      <c r="C57" s="152"/>
      <c r="D57" s="6">
        <v>2</v>
      </c>
      <c r="E57" s="16" t="s">
        <v>47</v>
      </c>
      <c r="F57" s="16" t="s">
        <v>51</v>
      </c>
      <c r="G57" s="16" t="s">
        <v>51</v>
      </c>
      <c r="H57" s="36">
        <v>7</v>
      </c>
      <c r="I57" s="16" t="s">
        <v>52</v>
      </c>
      <c r="J57" s="16" t="s">
        <v>52</v>
      </c>
      <c r="K57" s="164" t="s">
        <v>518</v>
      </c>
      <c r="L57" s="6" t="s">
        <v>506</v>
      </c>
      <c r="M57" s="13">
        <v>12566</v>
      </c>
      <c r="N57" s="165">
        <v>34639</v>
      </c>
      <c r="O57" s="166">
        <f t="shared" ca="1" si="18"/>
        <v>30</v>
      </c>
      <c r="P57" s="167">
        <v>8</v>
      </c>
      <c r="Q57" s="167" t="s">
        <v>634</v>
      </c>
      <c r="R57" s="167">
        <f t="shared" si="19"/>
        <v>16</v>
      </c>
      <c r="S57" s="167">
        <f t="shared" si="20"/>
        <v>21</v>
      </c>
      <c r="T57" s="165">
        <f t="shared" si="21"/>
        <v>42304</v>
      </c>
      <c r="U57" s="165"/>
      <c r="V57" s="6"/>
      <c r="W57" s="6"/>
      <c r="X57" s="168">
        <f t="shared" ca="1" si="22"/>
        <v>-0.625</v>
      </c>
      <c r="Y57" s="169">
        <f t="shared" ca="1" si="23"/>
        <v>1</v>
      </c>
      <c r="Z57" s="16" t="s">
        <v>563</v>
      </c>
      <c r="AA57" s="16" t="s">
        <v>26</v>
      </c>
      <c r="AB57" s="16"/>
      <c r="AC57" s="6"/>
    </row>
    <row r="58" spans="1:29" ht="30" customHeight="1">
      <c r="A58" s="238"/>
      <c r="B58" s="6" t="s">
        <v>1314</v>
      </c>
      <c r="C58" s="152"/>
      <c r="D58" s="6">
        <v>2</v>
      </c>
      <c r="E58" s="16" t="s">
        <v>47</v>
      </c>
      <c r="F58" s="16" t="s">
        <v>51</v>
      </c>
      <c r="G58" s="16" t="s">
        <v>51</v>
      </c>
      <c r="H58" s="36">
        <v>8</v>
      </c>
      <c r="I58" s="16" t="s">
        <v>52</v>
      </c>
      <c r="J58" s="16" t="s">
        <v>52</v>
      </c>
      <c r="K58" s="164" t="s">
        <v>518</v>
      </c>
      <c r="L58" s="6" t="s">
        <v>506</v>
      </c>
      <c r="M58" s="13">
        <v>12566</v>
      </c>
      <c r="N58" s="165">
        <v>34639</v>
      </c>
      <c r="O58" s="166">
        <f t="shared" ca="1" si="18"/>
        <v>30</v>
      </c>
      <c r="P58" s="167">
        <v>8</v>
      </c>
      <c r="Q58" s="167" t="s">
        <v>634</v>
      </c>
      <c r="R58" s="167">
        <f t="shared" si="19"/>
        <v>16</v>
      </c>
      <c r="S58" s="167">
        <f t="shared" si="20"/>
        <v>21</v>
      </c>
      <c r="T58" s="165">
        <f t="shared" si="21"/>
        <v>42304</v>
      </c>
      <c r="U58" s="165"/>
      <c r="V58" s="6"/>
      <c r="W58" s="6"/>
      <c r="X58" s="168">
        <f t="shared" ca="1" si="22"/>
        <v>-0.625</v>
      </c>
      <c r="Y58" s="169">
        <f t="shared" ca="1" si="23"/>
        <v>1</v>
      </c>
      <c r="Z58" s="16" t="s">
        <v>563</v>
      </c>
      <c r="AA58" s="16" t="s">
        <v>26</v>
      </c>
      <c r="AB58" s="16"/>
      <c r="AC58" s="6"/>
    </row>
    <row r="59" spans="1:29" ht="30" customHeight="1">
      <c r="A59" s="238"/>
      <c r="B59" s="6" t="s">
        <v>1314</v>
      </c>
      <c r="C59" s="152"/>
      <c r="D59" s="6">
        <v>2</v>
      </c>
      <c r="E59" s="16" t="s">
        <v>47</v>
      </c>
      <c r="F59" s="16" t="s">
        <v>51</v>
      </c>
      <c r="G59" s="16" t="s">
        <v>51</v>
      </c>
      <c r="H59" s="36">
        <v>9</v>
      </c>
      <c r="I59" s="16" t="s">
        <v>52</v>
      </c>
      <c r="J59" s="16" t="s">
        <v>52</v>
      </c>
      <c r="K59" s="164" t="s">
        <v>518</v>
      </c>
      <c r="L59" s="6" t="s">
        <v>506</v>
      </c>
      <c r="M59" s="13">
        <v>12566</v>
      </c>
      <c r="N59" s="165">
        <v>34639</v>
      </c>
      <c r="O59" s="166">
        <f t="shared" ca="1" si="18"/>
        <v>30</v>
      </c>
      <c r="P59" s="167">
        <v>8</v>
      </c>
      <c r="Q59" s="167" t="s">
        <v>634</v>
      </c>
      <c r="R59" s="167">
        <f t="shared" si="19"/>
        <v>16</v>
      </c>
      <c r="S59" s="167">
        <f t="shared" si="20"/>
        <v>21</v>
      </c>
      <c r="T59" s="165">
        <f t="shared" si="21"/>
        <v>42304</v>
      </c>
      <c r="U59" s="165"/>
      <c r="V59" s="6"/>
      <c r="W59" s="6"/>
      <c r="X59" s="168">
        <f t="shared" ca="1" si="22"/>
        <v>-0.625</v>
      </c>
      <c r="Y59" s="169">
        <f t="shared" ca="1" si="23"/>
        <v>1</v>
      </c>
      <c r="Z59" s="16" t="s">
        <v>563</v>
      </c>
      <c r="AA59" s="16" t="s">
        <v>33</v>
      </c>
      <c r="AB59" s="16"/>
      <c r="AC59" s="6"/>
    </row>
    <row r="60" spans="1:29" ht="30" customHeight="1">
      <c r="A60" s="238"/>
      <c r="B60" s="6" t="s">
        <v>1314</v>
      </c>
      <c r="C60" s="152"/>
      <c r="D60" s="6">
        <v>2</v>
      </c>
      <c r="E60" s="16" t="s">
        <v>47</v>
      </c>
      <c r="F60" s="16" t="s">
        <v>51</v>
      </c>
      <c r="G60" s="16" t="s">
        <v>51</v>
      </c>
      <c r="H60" s="36">
        <v>10</v>
      </c>
      <c r="I60" s="16" t="s">
        <v>52</v>
      </c>
      <c r="J60" s="16" t="s">
        <v>52</v>
      </c>
      <c r="K60" s="164" t="s">
        <v>518</v>
      </c>
      <c r="L60" s="6" t="s">
        <v>506</v>
      </c>
      <c r="M60" s="13">
        <v>12566</v>
      </c>
      <c r="N60" s="165">
        <v>34639</v>
      </c>
      <c r="O60" s="166">
        <f t="shared" ca="1" si="18"/>
        <v>30</v>
      </c>
      <c r="P60" s="167">
        <v>8</v>
      </c>
      <c r="Q60" s="167" t="s">
        <v>634</v>
      </c>
      <c r="R60" s="167">
        <f t="shared" si="19"/>
        <v>16</v>
      </c>
      <c r="S60" s="167">
        <f t="shared" si="20"/>
        <v>21</v>
      </c>
      <c r="T60" s="165">
        <f t="shared" si="21"/>
        <v>42304</v>
      </c>
      <c r="U60" s="165"/>
      <c r="V60" s="6"/>
      <c r="W60" s="6"/>
      <c r="X60" s="168">
        <f t="shared" ca="1" si="22"/>
        <v>-0.625</v>
      </c>
      <c r="Y60" s="169">
        <f t="shared" ca="1" si="23"/>
        <v>1</v>
      </c>
      <c r="Z60" s="16" t="s">
        <v>563</v>
      </c>
      <c r="AA60" s="16" t="s">
        <v>33</v>
      </c>
      <c r="AB60" s="16"/>
      <c r="AC60" s="6"/>
    </row>
    <row r="61" spans="1:29" ht="30" customHeight="1">
      <c r="A61" s="238"/>
      <c r="B61" s="6" t="s">
        <v>1314</v>
      </c>
      <c r="C61" s="152"/>
      <c r="D61" s="6">
        <v>2</v>
      </c>
      <c r="E61" s="16" t="s">
        <v>47</v>
      </c>
      <c r="F61" s="16" t="s">
        <v>51</v>
      </c>
      <c r="G61" s="16" t="s">
        <v>51</v>
      </c>
      <c r="H61" s="36">
        <v>11</v>
      </c>
      <c r="I61" s="16" t="s">
        <v>52</v>
      </c>
      <c r="J61" s="16" t="s">
        <v>52</v>
      </c>
      <c r="K61" s="164" t="s">
        <v>518</v>
      </c>
      <c r="L61" s="6" t="s">
        <v>506</v>
      </c>
      <c r="M61" s="13">
        <v>12566</v>
      </c>
      <c r="N61" s="165">
        <v>34639</v>
      </c>
      <c r="O61" s="166">
        <f t="shared" ca="1" si="18"/>
        <v>30</v>
      </c>
      <c r="P61" s="167">
        <v>8</v>
      </c>
      <c r="Q61" s="167" t="s">
        <v>634</v>
      </c>
      <c r="R61" s="167">
        <f t="shared" si="19"/>
        <v>16</v>
      </c>
      <c r="S61" s="167">
        <f t="shared" si="20"/>
        <v>21</v>
      </c>
      <c r="T61" s="165">
        <f t="shared" si="21"/>
        <v>42304</v>
      </c>
      <c r="U61" s="165"/>
      <c r="V61" s="6"/>
      <c r="W61" s="6"/>
      <c r="X61" s="168">
        <f t="shared" ca="1" si="22"/>
        <v>-0.625</v>
      </c>
      <c r="Y61" s="169">
        <f t="shared" ca="1" si="23"/>
        <v>1</v>
      </c>
      <c r="Z61" s="16" t="s">
        <v>563</v>
      </c>
      <c r="AA61" s="16" t="s">
        <v>33</v>
      </c>
      <c r="AB61" s="16"/>
      <c r="AC61" s="6"/>
    </row>
    <row r="62" spans="1:29" ht="30" customHeight="1">
      <c r="A62" s="238"/>
      <c r="B62" s="6" t="s">
        <v>1314</v>
      </c>
      <c r="C62" s="152"/>
      <c r="D62" s="6">
        <v>2</v>
      </c>
      <c r="E62" s="16" t="s">
        <v>47</v>
      </c>
      <c r="F62" s="16" t="s">
        <v>51</v>
      </c>
      <c r="G62" s="16" t="s">
        <v>51</v>
      </c>
      <c r="H62" s="36">
        <v>12</v>
      </c>
      <c r="I62" s="16" t="s">
        <v>52</v>
      </c>
      <c r="J62" s="16" t="s">
        <v>52</v>
      </c>
      <c r="K62" s="164" t="s">
        <v>518</v>
      </c>
      <c r="L62" s="6" t="s">
        <v>506</v>
      </c>
      <c r="M62" s="13">
        <v>12566</v>
      </c>
      <c r="N62" s="165">
        <v>34639</v>
      </c>
      <c r="O62" s="166">
        <f t="shared" ca="1" si="18"/>
        <v>30</v>
      </c>
      <c r="P62" s="167">
        <v>8</v>
      </c>
      <c r="Q62" s="167" t="s">
        <v>634</v>
      </c>
      <c r="R62" s="167">
        <f t="shared" si="19"/>
        <v>16</v>
      </c>
      <c r="S62" s="167">
        <f t="shared" si="20"/>
        <v>21</v>
      </c>
      <c r="T62" s="165">
        <f t="shared" si="21"/>
        <v>42304</v>
      </c>
      <c r="U62" s="165"/>
      <c r="V62" s="6"/>
      <c r="W62" s="6"/>
      <c r="X62" s="168">
        <f t="shared" ca="1" si="22"/>
        <v>-0.625</v>
      </c>
      <c r="Y62" s="169">
        <f t="shared" ca="1" si="23"/>
        <v>1</v>
      </c>
      <c r="Z62" s="16" t="s">
        <v>563</v>
      </c>
      <c r="AA62" s="16" t="s">
        <v>33</v>
      </c>
      <c r="AB62" s="16"/>
      <c r="AC62" s="6"/>
    </row>
    <row r="63" spans="1:29" ht="30" customHeight="1">
      <c r="A63" s="238"/>
      <c r="B63" s="6" t="s">
        <v>1314</v>
      </c>
      <c r="C63" s="152"/>
      <c r="D63" s="6">
        <v>2</v>
      </c>
      <c r="E63" s="16" t="s">
        <v>47</v>
      </c>
      <c r="F63" s="16" t="s">
        <v>51</v>
      </c>
      <c r="G63" s="16" t="s">
        <v>51</v>
      </c>
      <c r="H63" s="36">
        <v>13</v>
      </c>
      <c r="I63" s="16" t="s">
        <v>52</v>
      </c>
      <c r="J63" s="16" t="s">
        <v>52</v>
      </c>
      <c r="K63" s="164" t="s">
        <v>518</v>
      </c>
      <c r="L63" s="6" t="s">
        <v>506</v>
      </c>
      <c r="M63" s="13">
        <v>12566</v>
      </c>
      <c r="N63" s="165">
        <v>34639</v>
      </c>
      <c r="O63" s="166">
        <f t="shared" ca="1" si="18"/>
        <v>30</v>
      </c>
      <c r="P63" s="167">
        <v>8</v>
      </c>
      <c r="Q63" s="167" t="s">
        <v>634</v>
      </c>
      <c r="R63" s="167">
        <f t="shared" si="19"/>
        <v>16</v>
      </c>
      <c r="S63" s="167">
        <f t="shared" si="20"/>
        <v>21</v>
      </c>
      <c r="T63" s="165">
        <f t="shared" si="21"/>
        <v>42304</v>
      </c>
      <c r="U63" s="165"/>
      <c r="V63" s="6"/>
      <c r="W63" s="6"/>
      <c r="X63" s="168">
        <f t="shared" ca="1" si="22"/>
        <v>-0.625</v>
      </c>
      <c r="Y63" s="169">
        <f t="shared" ca="1" si="23"/>
        <v>1</v>
      </c>
      <c r="Z63" s="16" t="s">
        <v>563</v>
      </c>
      <c r="AA63" s="16" t="s">
        <v>33</v>
      </c>
      <c r="AB63" s="16"/>
      <c r="AC63" s="6"/>
    </row>
    <row r="64" spans="1:29" ht="30" customHeight="1">
      <c r="A64" s="238"/>
      <c r="B64" s="6" t="s">
        <v>1314</v>
      </c>
      <c r="C64" s="152"/>
      <c r="D64" s="6">
        <v>2</v>
      </c>
      <c r="E64" s="16" t="s">
        <v>47</v>
      </c>
      <c r="F64" s="16" t="s">
        <v>51</v>
      </c>
      <c r="G64" s="16" t="s">
        <v>51</v>
      </c>
      <c r="H64" s="36">
        <v>14</v>
      </c>
      <c r="I64" s="16" t="s">
        <v>52</v>
      </c>
      <c r="J64" s="16" t="s">
        <v>52</v>
      </c>
      <c r="K64" s="164" t="s">
        <v>518</v>
      </c>
      <c r="L64" s="6" t="s">
        <v>506</v>
      </c>
      <c r="M64" s="13">
        <v>12566</v>
      </c>
      <c r="N64" s="165">
        <v>34639</v>
      </c>
      <c r="O64" s="166">
        <f t="shared" ca="1" si="18"/>
        <v>30</v>
      </c>
      <c r="P64" s="167">
        <v>8</v>
      </c>
      <c r="Q64" s="167" t="s">
        <v>634</v>
      </c>
      <c r="R64" s="167">
        <f t="shared" si="19"/>
        <v>16</v>
      </c>
      <c r="S64" s="167">
        <f t="shared" si="20"/>
        <v>21</v>
      </c>
      <c r="T64" s="165">
        <f t="shared" si="21"/>
        <v>42304</v>
      </c>
      <c r="U64" s="165"/>
      <c r="V64" s="6"/>
      <c r="W64" s="6"/>
      <c r="X64" s="168">
        <f t="shared" ca="1" si="22"/>
        <v>-0.625</v>
      </c>
      <c r="Y64" s="169">
        <f t="shared" ca="1" si="23"/>
        <v>1</v>
      </c>
      <c r="Z64" s="16" t="s">
        <v>563</v>
      </c>
      <c r="AA64" s="16" t="s">
        <v>24</v>
      </c>
      <c r="AB64" s="16"/>
      <c r="AC64" s="6"/>
    </row>
    <row r="65" spans="1:29" ht="30" customHeight="1">
      <c r="A65" s="238"/>
      <c r="B65" s="6" t="s">
        <v>1314</v>
      </c>
      <c r="C65" s="152"/>
      <c r="D65" s="6">
        <v>2</v>
      </c>
      <c r="E65" s="16" t="s">
        <v>47</v>
      </c>
      <c r="F65" s="16" t="s">
        <v>51</v>
      </c>
      <c r="G65" s="16" t="s">
        <v>51</v>
      </c>
      <c r="H65" s="36">
        <v>15</v>
      </c>
      <c r="I65" s="16" t="s">
        <v>52</v>
      </c>
      <c r="J65" s="16" t="s">
        <v>52</v>
      </c>
      <c r="K65" s="164" t="s">
        <v>518</v>
      </c>
      <c r="L65" s="6" t="s">
        <v>506</v>
      </c>
      <c r="M65" s="13">
        <v>12566</v>
      </c>
      <c r="N65" s="165">
        <v>34639</v>
      </c>
      <c r="O65" s="166">
        <f t="shared" ca="1" si="18"/>
        <v>30</v>
      </c>
      <c r="P65" s="167">
        <v>8</v>
      </c>
      <c r="Q65" s="167" t="s">
        <v>634</v>
      </c>
      <c r="R65" s="167">
        <f t="shared" si="19"/>
        <v>16</v>
      </c>
      <c r="S65" s="167">
        <f t="shared" si="20"/>
        <v>21</v>
      </c>
      <c r="T65" s="165">
        <f t="shared" si="21"/>
        <v>42304</v>
      </c>
      <c r="U65" s="165"/>
      <c r="V65" s="6"/>
      <c r="W65" s="6"/>
      <c r="X65" s="168">
        <f t="shared" ca="1" si="22"/>
        <v>-0.625</v>
      </c>
      <c r="Y65" s="169">
        <f t="shared" ca="1" si="23"/>
        <v>1</v>
      </c>
      <c r="Z65" s="16" t="s">
        <v>563</v>
      </c>
      <c r="AA65" s="16" t="s">
        <v>26</v>
      </c>
      <c r="AB65" s="16"/>
      <c r="AC65" s="6"/>
    </row>
    <row r="66" spans="1:29" ht="30" customHeight="1">
      <c r="A66" s="238"/>
      <c r="B66" s="6" t="s">
        <v>1314</v>
      </c>
      <c r="C66" s="152"/>
      <c r="D66" s="6">
        <v>2</v>
      </c>
      <c r="E66" s="16" t="s">
        <v>47</v>
      </c>
      <c r="F66" s="16" t="s">
        <v>51</v>
      </c>
      <c r="G66" s="16" t="s">
        <v>51</v>
      </c>
      <c r="H66" s="36">
        <v>16</v>
      </c>
      <c r="I66" s="16" t="s">
        <v>52</v>
      </c>
      <c r="J66" s="16" t="s">
        <v>52</v>
      </c>
      <c r="K66" s="164" t="s">
        <v>518</v>
      </c>
      <c r="L66" s="6" t="s">
        <v>506</v>
      </c>
      <c r="M66" s="13">
        <v>12566</v>
      </c>
      <c r="N66" s="165">
        <v>34639</v>
      </c>
      <c r="O66" s="166">
        <f t="shared" ca="1" si="18"/>
        <v>30</v>
      </c>
      <c r="P66" s="167">
        <v>8</v>
      </c>
      <c r="Q66" s="167" t="s">
        <v>634</v>
      </c>
      <c r="R66" s="167">
        <f t="shared" si="19"/>
        <v>16</v>
      </c>
      <c r="S66" s="167">
        <f t="shared" si="20"/>
        <v>21</v>
      </c>
      <c r="T66" s="165">
        <f t="shared" si="21"/>
        <v>42304</v>
      </c>
      <c r="U66" s="165"/>
      <c r="V66" s="6"/>
      <c r="W66" s="6"/>
      <c r="X66" s="168">
        <f t="shared" ca="1" si="22"/>
        <v>-0.625</v>
      </c>
      <c r="Y66" s="169">
        <f t="shared" ca="1" si="23"/>
        <v>1</v>
      </c>
      <c r="Z66" s="16" t="s">
        <v>563</v>
      </c>
      <c r="AA66" s="16" t="s">
        <v>24</v>
      </c>
      <c r="AB66" s="16"/>
      <c r="AC66" s="6"/>
    </row>
    <row r="67" spans="1:29" ht="30" customHeight="1">
      <c r="A67" s="238"/>
      <c r="B67" s="6" t="s">
        <v>1314</v>
      </c>
      <c r="C67" s="152"/>
      <c r="D67" s="6">
        <v>2</v>
      </c>
      <c r="E67" s="16" t="s">
        <v>47</v>
      </c>
      <c r="F67" s="16" t="s">
        <v>51</v>
      </c>
      <c r="G67" s="16" t="s">
        <v>51</v>
      </c>
      <c r="H67" s="36">
        <v>17</v>
      </c>
      <c r="I67" s="16" t="s">
        <v>52</v>
      </c>
      <c r="J67" s="16" t="s">
        <v>52</v>
      </c>
      <c r="K67" s="164" t="s">
        <v>518</v>
      </c>
      <c r="L67" s="6" t="s">
        <v>506</v>
      </c>
      <c r="M67" s="13">
        <v>12566</v>
      </c>
      <c r="N67" s="165">
        <v>34639</v>
      </c>
      <c r="O67" s="166">
        <f t="shared" ca="1" si="18"/>
        <v>30</v>
      </c>
      <c r="P67" s="167">
        <v>8</v>
      </c>
      <c r="Q67" s="167" t="s">
        <v>634</v>
      </c>
      <c r="R67" s="167">
        <f t="shared" si="19"/>
        <v>16</v>
      </c>
      <c r="S67" s="167">
        <f t="shared" si="20"/>
        <v>21</v>
      </c>
      <c r="T67" s="165">
        <f t="shared" si="21"/>
        <v>42304</v>
      </c>
      <c r="U67" s="165"/>
      <c r="V67" s="6"/>
      <c r="W67" s="6"/>
      <c r="X67" s="168">
        <f t="shared" ca="1" si="22"/>
        <v>-0.625</v>
      </c>
      <c r="Y67" s="169">
        <f t="shared" ca="1" si="23"/>
        <v>1</v>
      </c>
      <c r="Z67" s="16" t="s">
        <v>563</v>
      </c>
      <c r="AA67" s="16" t="s">
        <v>33</v>
      </c>
      <c r="AB67" s="16"/>
      <c r="AC67" s="6"/>
    </row>
    <row r="68" spans="1:29" ht="30" customHeight="1">
      <c r="A68" s="238"/>
      <c r="B68" s="6" t="s">
        <v>1314</v>
      </c>
      <c r="C68" s="152"/>
      <c r="D68" s="6">
        <v>2</v>
      </c>
      <c r="E68" s="16" t="s">
        <v>47</v>
      </c>
      <c r="F68" s="16" t="s">
        <v>51</v>
      </c>
      <c r="G68" s="16" t="s">
        <v>51</v>
      </c>
      <c r="H68" s="36">
        <v>18</v>
      </c>
      <c r="I68" s="16" t="s">
        <v>52</v>
      </c>
      <c r="J68" s="16" t="s">
        <v>52</v>
      </c>
      <c r="K68" s="164" t="s">
        <v>518</v>
      </c>
      <c r="L68" s="6" t="s">
        <v>506</v>
      </c>
      <c r="M68" s="13">
        <v>12566</v>
      </c>
      <c r="N68" s="165">
        <v>34639</v>
      </c>
      <c r="O68" s="166">
        <f t="shared" ca="1" si="18"/>
        <v>30</v>
      </c>
      <c r="P68" s="167">
        <v>8</v>
      </c>
      <c r="Q68" s="167" t="s">
        <v>634</v>
      </c>
      <c r="R68" s="167">
        <f t="shared" si="19"/>
        <v>16</v>
      </c>
      <c r="S68" s="167">
        <f t="shared" si="20"/>
        <v>21</v>
      </c>
      <c r="T68" s="165">
        <f t="shared" si="21"/>
        <v>42304</v>
      </c>
      <c r="U68" s="165"/>
      <c r="V68" s="6"/>
      <c r="W68" s="6"/>
      <c r="X68" s="168">
        <f t="shared" ca="1" si="22"/>
        <v>-0.625</v>
      </c>
      <c r="Y68" s="169">
        <f t="shared" ca="1" si="23"/>
        <v>1</v>
      </c>
      <c r="Z68" s="16" t="s">
        <v>563</v>
      </c>
      <c r="AA68" s="16" t="s">
        <v>33</v>
      </c>
      <c r="AB68" s="16"/>
      <c r="AC68" s="6"/>
    </row>
    <row r="69" spans="1:29" ht="30" customHeight="1">
      <c r="A69" s="238"/>
      <c r="B69" s="6" t="s">
        <v>1314</v>
      </c>
      <c r="C69" s="152"/>
      <c r="D69" s="6">
        <v>2</v>
      </c>
      <c r="E69" s="16" t="s">
        <v>47</v>
      </c>
      <c r="F69" s="16" t="s">
        <v>51</v>
      </c>
      <c r="G69" s="16" t="s">
        <v>51</v>
      </c>
      <c r="H69" s="36">
        <v>19</v>
      </c>
      <c r="I69" s="16" t="s">
        <v>52</v>
      </c>
      <c r="J69" s="16" t="s">
        <v>52</v>
      </c>
      <c r="K69" s="164" t="s">
        <v>518</v>
      </c>
      <c r="L69" s="6" t="s">
        <v>506</v>
      </c>
      <c r="M69" s="13">
        <v>12566</v>
      </c>
      <c r="N69" s="165">
        <v>34639</v>
      </c>
      <c r="O69" s="166">
        <f t="shared" ca="1" si="18"/>
        <v>30</v>
      </c>
      <c r="P69" s="167">
        <v>8</v>
      </c>
      <c r="Q69" s="167" t="s">
        <v>634</v>
      </c>
      <c r="R69" s="167">
        <f t="shared" si="19"/>
        <v>16</v>
      </c>
      <c r="S69" s="167">
        <f t="shared" si="20"/>
        <v>21</v>
      </c>
      <c r="T69" s="165">
        <f t="shared" si="21"/>
        <v>42304</v>
      </c>
      <c r="U69" s="165"/>
      <c r="V69" s="6"/>
      <c r="W69" s="6"/>
      <c r="X69" s="168">
        <f t="shared" ca="1" si="22"/>
        <v>-0.625</v>
      </c>
      <c r="Y69" s="169">
        <f t="shared" ca="1" si="23"/>
        <v>1</v>
      </c>
      <c r="Z69" s="16" t="s">
        <v>563</v>
      </c>
      <c r="AA69" s="16" t="s">
        <v>33</v>
      </c>
      <c r="AB69" s="16"/>
      <c r="AC69" s="6"/>
    </row>
    <row r="70" spans="1:29" ht="30" customHeight="1">
      <c r="A70" s="238"/>
      <c r="B70" s="6" t="s">
        <v>1314</v>
      </c>
      <c r="C70" s="152"/>
      <c r="D70" s="6">
        <v>2</v>
      </c>
      <c r="E70" s="16" t="s">
        <v>47</v>
      </c>
      <c r="F70" s="16" t="s">
        <v>51</v>
      </c>
      <c r="G70" s="16" t="s">
        <v>51</v>
      </c>
      <c r="H70" s="36">
        <v>20</v>
      </c>
      <c r="I70" s="16" t="s">
        <v>52</v>
      </c>
      <c r="J70" s="16" t="s">
        <v>52</v>
      </c>
      <c r="K70" s="164" t="s">
        <v>518</v>
      </c>
      <c r="L70" s="6" t="s">
        <v>506</v>
      </c>
      <c r="M70" s="13">
        <v>12566</v>
      </c>
      <c r="N70" s="165">
        <v>34639</v>
      </c>
      <c r="O70" s="166">
        <f t="shared" ca="1" si="18"/>
        <v>30</v>
      </c>
      <c r="P70" s="167">
        <v>8</v>
      </c>
      <c r="Q70" s="167" t="s">
        <v>634</v>
      </c>
      <c r="R70" s="167">
        <f t="shared" si="19"/>
        <v>16</v>
      </c>
      <c r="S70" s="167">
        <f t="shared" si="20"/>
        <v>21</v>
      </c>
      <c r="T70" s="165">
        <f t="shared" si="21"/>
        <v>42304</v>
      </c>
      <c r="U70" s="165"/>
      <c r="V70" s="6"/>
      <c r="W70" s="6"/>
      <c r="X70" s="168">
        <f t="shared" ca="1" si="22"/>
        <v>-0.625</v>
      </c>
      <c r="Y70" s="169">
        <f t="shared" ca="1" si="23"/>
        <v>1</v>
      </c>
      <c r="Z70" s="16" t="s">
        <v>563</v>
      </c>
      <c r="AA70" s="16" t="s">
        <v>33</v>
      </c>
      <c r="AB70" s="16"/>
      <c r="AC70" s="6"/>
    </row>
    <row r="71" spans="1:29" ht="30" customHeight="1">
      <c r="A71" s="238"/>
      <c r="B71" s="6" t="s">
        <v>1314</v>
      </c>
      <c r="C71" s="152"/>
      <c r="D71" s="6">
        <v>2</v>
      </c>
      <c r="E71" s="16" t="s">
        <v>47</v>
      </c>
      <c r="F71" s="16" t="s">
        <v>51</v>
      </c>
      <c r="G71" s="16" t="s">
        <v>51</v>
      </c>
      <c r="H71" s="36">
        <v>21</v>
      </c>
      <c r="I71" s="16" t="s">
        <v>52</v>
      </c>
      <c r="J71" s="16" t="s">
        <v>52</v>
      </c>
      <c r="K71" s="164" t="s">
        <v>518</v>
      </c>
      <c r="L71" s="6" t="s">
        <v>506</v>
      </c>
      <c r="M71" s="13">
        <v>12566</v>
      </c>
      <c r="N71" s="165">
        <v>34639</v>
      </c>
      <c r="O71" s="166">
        <f t="shared" ca="1" si="18"/>
        <v>30</v>
      </c>
      <c r="P71" s="167">
        <v>8</v>
      </c>
      <c r="Q71" s="167" t="s">
        <v>634</v>
      </c>
      <c r="R71" s="167">
        <f t="shared" si="19"/>
        <v>16</v>
      </c>
      <c r="S71" s="167">
        <f t="shared" si="20"/>
        <v>21</v>
      </c>
      <c r="T71" s="165">
        <f t="shared" si="21"/>
        <v>42304</v>
      </c>
      <c r="U71" s="165"/>
      <c r="V71" s="6"/>
      <c r="W71" s="6"/>
      <c r="X71" s="168">
        <f t="shared" ca="1" si="22"/>
        <v>-0.625</v>
      </c>
      <c r="Y71" s="169">
        <f t="shared" ca="1" si="23"/>
        <v>1</v>
      </c>
      <c r="Z71" s="16" t="s">
        <v>563</v>
      </c>
      <c r="AA71" s="16" t="s">
        <v>33</v>
      </c>
      <c r="AB71" s="16"/>
      <c r="AC71" s="6"/>
    </row>
    <row r="72" spans="1:29" ht="30" customHeight="1">
      <c r="A72" s="238"/>
      <c r="B72" s="6" t="s">
        <v>1314</v>
      </c>
      <c r="C72" s="152"/>
      <c r="D72" s="6">
        <v>2</v>
      </c>
      <c r="E72" s="16" t="s">
        <v>47</v>
      </c>
      <c r="F72" s="16" t="s">
        <v>51</v>
      </c>
      <c r="G72" s="16" t="s">
        <v>51</v>
      </c>
      <c r="H72" s="36">
        <v>22</v>
      </c>
      <c r="I72" s="16" t="s">
        <v>52</v>
      </c>
      <c r="J72" s="16" t="s">
        <v>52</v>
      </c>
      <c r="K72" s="164" t="s">
        <v>518</v>
      </c>
      <c r="L72" s="6" t="s">
        <v>506</v>
      </c>
      <c r="M72" s="13">
        <v>12566</v>
      </c>
      <c r="N72" s="165">
        <v>34639</v>
      </c>
      <c r="O72" s="166">
        <f t="shared" ca="1" si="18"/>
        <v>30</v>
      </c>
      <c r="P72" s="167">
        <v>8</v>
      </c>
      <c r="Q72" s="167" t="s">
        <v>634</v>
      </c>
      <c r="R72" s="167">
        <f t="shared" si="19"/>
        <v>16</v>
      </c>
      <c r="S72" s="167">
        <f t="shared" si="20"/>
        <v>21</v>
      </c>
      <c r="T72" s="165">
        <f t="shared" si="21"/>
        <v>42304</v>
      </c>
      <c r="U72" s="165"/>
      <c r="V72" s="6"/>
      <c r="W72" s="6"/>
      <c r="X72" s="168">
        <f t="shared" ca="1" si="22"/>
        <v>-0.625</v>
      </c>
      <c r="Y72" s="169">
        <f t="shared" ca="1" si="23"/>
        <v>1</v>
      </c>
      <c r="Z72" s="16" t="s">
        <v>563</v>
      </c>
      <c r="AA72" s="16" t="s">
        <v>33</v>
      </c>
      <c r="AB72" s="16"/>
      <c r="AC72" s="6"/>
    </row>
    <row r="73" spans="1:29" ht="30" customHeight="1">
      <c r="A73" s="238"/>
      <c r="B73" s="6" t="s">
        <v>1314</v>
      </c>
      <c r="C73" s="152"/>
      <c r="D73" s="6">
        <v>2</v>
      </c>
      <c r="E73" s="16" t="s">
        <v>47</v>
      </c>
      <c r="F73" s="16" t="s">
        <v>51</v>
      </c>
      <c r="G73" s="16" t="s">
        <v>51</v>
      </c>
      <c r="H73" s="36">
        <v>23</v>
      </c>
      <c r="I73" s="16" t="s">
        <v>52</v>
      </c>
      <c r="J73" s="16" t="s">
        <v>52</v>
      </c>
      <c r="K73" s="164" t="s">
        <v>518</v>
      </c>
      <c r="L73" s="6" t="s">
        <v>506</v>
      </c>
      <c r="M73" s="13">
        <v>12566</v>
      </c>
      <c r="N73" s="165">
        <v>34639</v>
      </c>
      <c r="O73" s="166">
        <f t="shared" ca="1" si="6"/>
        <v>30</v>
      </c>
      <c r="P73" s="167">
        <v>8</v>
      </c>
      <c r="Q73" s="167" t="s">
        <v>634</v>
      </c>
      <c r="R73" s="167">
        <f t="shared" si="7"/>
        <v>16</v>
      </c>
      <c r="S73" s="167">
        <f t="shared" si="8"/>
        <v>21</v>
      </c>
      <c r="T73" s="165">
        <f t="shared" si="9"/>
        <v>42304</v>
      </c>
      <c r="U73" s="165"/>
      <c r="V73" s="6"/>
      <c r="W73" s="6"/>
      <c r="X73" s="168">
        <f t="shared" ca="1" si="10"/>
        <v>-0.625</v>
      </c>
      <c r="Y73" s="169">
        <f t="shared" ca="1" si="11"/>
        <v>1</v>
      </c>
      <c r="Z73" s="16" t="s">
        <v>563</v>
      </c>
      <c r="AA73" s="16" t="s">
        <v>36</v>
      </c>
      <c r="AB73" s="16"/>
      <c r="AC73" s="6"/>
    </row>
    <row r="74" spans="1:29" ht="30" customHeight="1">
      <c r="A74" s="238"/>
      <c r="B74" s="6" t="s">
        <v>1314</v>
      </c>
      <c r="C74" s="152"/>
      <c r="D74" s="6">
        <v>2</v>
      </c>
      <c r="E74" s="16" t="s">
        <v>47</v>
      </c>
      <c r="F74" s="16" t="s">
        <v>51</v>
      </c>
      <c r="G74" s="16" t="s">
        <v>51</v>
      </c>
      <c r="H74" s="36">
        <v>24</v>
      </c>
      <c r="I74" s="16" t="s">
        <v>52</v>
      </c>
      <c r="J74" s="16" t="s">
        <v>52</v>
      </c>
      <c r="K74" s="164" t="s">
        <v>518</v>
      </c>
      <c r="L74" s="6" t="s">
        <v>506</v>
      </c>
      <c r="M74" s="13">
        <v>12566</v>
      </c>
      <c r="N74" s="165">
        <v>34639</v>
      </c>
      <c r="O74" s="166">
        <f t="shared" ref="O74:O82" ca="1" si="24">DATEDIF(N74,TODAY(),"y")</f>
        <v>30</v>
      </c>
      <c r="P74" s="167">
        <v>8</v>
      </c>
      <c r="Q74" s="167" t="s">
        <v>634</v>
      </c>
      <c r="R74" s="167">
        <f t="shared" ref="R74:R82" si="25">P74*IF(Q74="水質",3.2,(IF(Q74="事務",2,IF(Q74="電子",2.1,IF(Q74="自動車",3.1,1.6)))))</f>
        <v>16</v>
      </c>
      <c r="S74" s="167">
        <f t="shared" ref="S74:S82" si="26">ROUND(4/3*R74,0)</f>
        <v>21</v>
      </c>
      <c r="T74" s="165">
        <f t="shared" ref="T74:T82" si="27">N74+365*IF(K74="事後",S74,R74)</f>
        <v>42304</v>
      </c>
      <c r="U74" s="165"/>
      <c r="V74" s="6"/>
      <c r="W74" s="6"/>
      <c r="X74" s="168">
        <f t="shared" ref="X74:X82" ca="1" si="28">(-3/R74*O74+5)</f>
        <v>-0.625</v>
      </c>
      <c r="Y74" s="169">
        <f t="shared" ref="Y74:Y82" ca="1" si="29">IF(X74&gt;1,ROUNDUP(X74,0),1)</f>
        <v>1</v>
      </c>
      <c r="Z74" s="16" t="s">
        <v>563</v>
      </c>
      <c r="AA74" s="16" t="s">
        <v>33</v>
      </c>
      <c r="AB74" s="16"/>
      <c r="AC74" s="6"/>
    </row>
    <row r="75" spans="1:29" ht="30" customHeight="1">
      <c r="A75" s="238"/>
      <c r="B75" s="6" t="s">
        <v>1314</v>
      </c>
      <c r="C75" s="152"/>
      <c r="D75" s="6">
        <v>2</v>
      </c>
      <c r="E75" s="16" t="s">
        <v>47</v>
      </c>
      <c r="F75" s="16" t="s">
        <v>51</v>
      </c>
      <c r="G75" s="16" t="s">
        <v>51</v>
      </c>
      <c r="H75" s="36">
        <v>25</v>
      </c>
      <c r="I75" s="16" t="s">
        <v>52</v>
      </c>
      <c r="J75" s="16" t="s">
        <v>52</v>
      </c>
      <c r="K75" s="164" t="s">
        <v>518</v>
      </c>
      <c r="L75" s="6" t="s">
        <v>506</v>
      </c>
      <c r="M75" s="13">
        <v>12566</v>
      </c>
      <c r="N75" s="165">
        <v>34639</v>
      </c>
      <c r="O75" s="166">
        <f t="shared" ca="1" si="24"/>
        <v>30</v>
      </c>
      <c r="P75" s="167">
        <v>8</v>
      </c>
      <c r="Q75" s="167" t="s">
        <v>634</v>
      </c>
      <c r="R75" s="167">
        <f t="shared" si="25"/>
        <v>16</v>
      </c>
      <c r="S75" s="167">
        <f t="shared" si="26"/>
        <v>21</v>
      </c>
      <c r="T75" s="165">
        <f t="shared" si="27"/>
        <v>42304</v>
      </c>
      <c r="U75" s="165"/>
      <c r="V75" s="6"/>
      <c r="W75" s="6"/>
      <c r="X75" s="168">
        <f t="shared" ca="1" si="28"/>
        <v>-0.625</v>
      </c>
      <c r="Y75" s="169">
        <f t="shared" ca="1" si="29"/>
        <v>1</v>
      </c>
      <c r="Z75" s="16" t="s">
        <v>563</v>
      </c>
      <c r="AA75" s="16" t="s">
        <v>33</v>
      </c>
      <c r="AB75" s="16"/>
      <c r="AC75" s="6"/>
    </row>
    <row r="76" spans="1:29" ht="30" customHeight="1">
      <c r="A76" s="238"/>
      <c r="B76" s="6" t="s">
        <v>1314</v>
      </c>
      <c r="C76" s="152"/>
      <c r="D76" s="6">
        <v>2</v>
      </c>
      <c r="E76" s="16" t="s">
        <v>47</v>
      </c>
      <c r="F76" s="16" t="s">
        <v>51</v>
      </c>
      <c r="G76" s="16" t="s">
        <v>51</v>
      </c>
      <c r="H76" s="36">
        <v>26</v>
      </c>
      <c r="I76" s="16" t="s">
        <v>52</v>
      </c>
      <c r="J76" s="16" t="s">
        <v>52</v>
      </c>
      <c r="K76" s="164" t="s">
        <v>518</v>
      </c>
      <c r="L76" s="6" t="s">
        <v>506</v>
      </c>
      <c r="M76" s="13">
        <v>12566</v>
      </c>
      <c r="N76" s="165">
        <v>34639</v>
      </c>
      <c r="O76" s="166">
        <f t="shared" ca="1" si="24"/>
        <v>30</v>
      </c>
      <c r="P76" s="167">
        <v>8</v>
      </c>
      <c r="Q76" s="167" t="s">
        <v>634</v>
      </c>
      <c r="R76" s="167">
        <f t="shared" si="25"/>
        <v>16</v>
      </c>
      <c r="S76" s="167">
        <f t="shared" si="26"/>
        <v>21</v>
      </c>
      <c r="T76" s="165">
        <f t="shared" si="27"/>
        <v>42304</v>
      </c>
      <c r="U76" s="165"/>
      <c r="V76" s="6"/>
      <c r="W76" s="6"/>
      <c r="X76" s="168">
        <f t="shared" ca="1" si="28"/>
        <v>-0.625</v>
      </c>
      <c r="Y76" s="169">
        <f t="shared" ca="1" si="29"/>
        <v>1</v>
      </c>
      <c r="Z76" s="16" t="s">
        <v>563</v>
      </c>
      <c r="AA76" s="16" t="s">
        <v>26</v>
      </c>
      <c r="AB76" s="16"/>
      <c r="AC76" s="6"/>
    </row>
    <row r="77" spans="1:29" ht="30" customHeight="1">
      <c r="A77" s="238"/>
      <c r="B77" s="6" t="s">
        <v>1314</v>
      </c>
      <c r="C77" s="152"/>
      <c r="D77" s="6">
        <v>2</v>
      </c>
      <c r="E77" s="16" t="s">
        <v>47</v>
      </c>
      <c r="F77" s="16" t="s">
        <v>51</v>
      </c>
      <c r="G77" s="16" t="s">
        <v>51</v>
      </c>
      <c r="H77" s="36">
        <v>27</v>
      </c>
      <c r="I77" s="16" t="s">
        <v>52</v>
      </c>
      <c r="J77" s="16" t="s">
        <v>52</v>
      </c>
      <c r="K77" s="164" t="s">
        <v>518</v>
      </c>
      <c r="L77" s="6" t="s">
        <v>506</v>
      </c>
      <c r="M77" s="13">
        <v>12566</v>
      </c>
      <c r="N77" s="165">
        <v>34639</v>
      </c>
      <c r="O77" s="166">
        <f t="shared" ca="1" si="24"/>
        <v>30</v>
      </c>
      <c r="P77" s="167">
        <v>8</v>
      </c>
      <c r="Q77" s="167" t="s">
        <v>634</v>
      </c>
      <c r="R77" s="167">
        <f t="shared" si="25"/>
        <v>16</v>
      </c>
      <c r="S77" s="167">
        <f t="shared" si="26"/>
        <v>21</v>
      </c>
      <c r="T77" s="165">
        <f t="shared" si="27"/>
        <v>42304</v>
      </c>
      <c r="U77" s="165"/>
      <c r="V77" s="6"/>
      <c r="W77" s="6"/>
      <c r="X77" s="168">
        <f t="shared" ca="1" si="28"/>
        <v>-0.625</v>
      </c>
      <c r="Y77" s="169">
        <f t="shared" ca="1" si="29"/>
        <v>1</v>
      </c>
      <c r="Z77" s="16" t="s">
        <v>563</v>
      </c>
      <c r="AA77" s="16" t="s">
        <v>33</v>
      </c>
      <c r="AB77" s="16"/>
      <c r="AC77" s="6"/>
    </row>
    <row r="78" spans="1:29" ht="30" customHeight="1">
      <c r="A78" s="238"/>
      <c r="B78" s="6" t="s">
        <v>1314</v>
      </c>
      <c r="C78" s="152"/>
      <c r="D78" s="6">
        <v>2</v>
      </c>
      <c r="E78" s="16" t="s">
        <v>47</v>
      </c>
      <c r="F78" s="16" t="s">
        <v>51</v>
      </c>
      <c r="G78" s="16" t="s">
        <v>51</v>
      </c>
      <c r="H78" s="36">
        <v>28</v>
      </c>
      <c r="I78" s="16" t="s">
        <v>52</v>
      </c>
      <c r="J78" s="16" t="s">
        <v>52</v>
      </c>
      <c r="K78" s="164" t="s">
        <v>518</v>
      </c>
      <c r="L78" s="6" t="s">
        <v>506</v>
      </c>
      <c r="M78" s="13">
        <v>12566</v>
      </c>
      <c r="N78" s="165">
        <v>34639</v>
      </c>
      <c r="O78" s="166">
        <f t="shared" ca="1" si="24"/>
        <v>30</v>
      </c>
      <c r="P78" s="167">
        <v>8</v>
      </c>
      <c r="Q78" s="167" t="s">
        <v>634</v>
      </c>
      <c r="R78" s="167">
        <f t="shared" si="25"/>
        <v>16</v>
      </c>
      <c r="S78" s="167">
        <f t="shared" si="26"/>
        <v>21</v>
      </c>
      <c r="T78" s="165">
        <f t="shared" si="27"/>
        <v>42304</v>
      </c>
      <c r="U78" s="165"/>
      <c r="V78" s="6"/>
      <c r="W78" s="6"/>
      <c r="X78" s="168">
        <f t="shared" ca="1" si="28"/>
        <v>-0.625</v>
      </c>
      <c r="Y78" s="169">
        <f t="shared" ca="1" si="29"/>
        <v>1</v>
      </c>
      <c r="Z78" s="16" t="s">
        <v>563</v>
      </c>
      <c r="AA78" s="16" t="s">
        <v>22</v>
      </c>
      <c r="AB78" s="16"/>
      <c r="AC78" s="6"/>
    </row>
    <row r="79" spans="1:29" ht="30" customHeight="1">
      <c r="A79" s="238"/>
      <c r="B79" s="6" t="s">
        <v>1314</v>
      </c>
      <c r="C79" s="152"/>
      <c r="D79" s="6">
        <v>2</v>
      </c>
      <c r="E79" s="16" t="s">
        <v>47</v>
      </c>
      <c r="F79" s="16" t="s">
        <v>51</v>
      </c>
      <c r="G79" s="16" t="s">
        <v>51</v>
      </c>
      <c r="H79" s="36">
        <v>29</v>
      </c>
      <c r="I79" s="16" t="s">
        <v>52</v>
      </c>
      <c r="J79" s="16" t="s">
        <v>52</v>
      </c>
      <c r="K79" s="164" t="s">
        <v>518</v>
      </c>
      <c r="L79" s="6" t="s">
        <v>506</v>
      </c>
      <c r="M79" s="13">
        <v>12566</v>
      </c>
      <c r="N79" s="165">
        <v>34639</v>
      </c>
      <c r="O79" s="166">
        <f t="shared" ca="1" si="24"/>
        <v>30</v>
      </c>
      <c r="P79" s="167">
        <v>8</v>
      </c>
      <c r="Q79" s="167" t="s">
        <v>634</v>
      </c>
      <c r="R79" s="167">
        <f t="shared" si="25"/>
        <v>16</v>
      </c>
      <c r="S79" s="167">
        <f t="shared" si="26"/>
        <v>21</v>
      </c>
      <c r="T79" s="165">
        <f t="shared" si="27"/>
        <v>42304</v>
      </c>
      <c r="U79" s="165"/>
      <c r="V79" s="6"/>
      <c r="W79" s="6"/>
      <c r="X79" s="168">
        <f t="shared" ca="1" si="28"/>
        <v>-0.625</v>
      </c>
      <c r="Y79" s="169">
        <f t="shared" ca="1" si="29"/>
        <v>1</v>
      </c>
      <c r="Z79" s="16" t="s">
        <v>563</v>
      </c>
      <c r="AA79" s="16" t="s">
        <v>22</v>
      </c>
      <c r="AB79" s="16"/>
      <c r="AC79" s="6"/>
    </row>
    <row r="80" spans="1:29" ht="30" customHeight="1">
      <c r="A80" s="238"/>
      <c r="B80" s="6" t="s">
        <v>1314</v>
      </c>
      <c r="C80" s="152"/>
      <c r="D80" s="6">
        <v>2</v>
      </c>
      <c r="E80" s="16" t="s">
        <v>47</v>
      </c>
      <c r="F80" s="16" t="s">
        <v>51</v>
      </c>
      <c r="G80" s="16" t="s">
        <v>51</v>
      </c>
      <c r="H80" s="36">
        <v>31</v>
      </c>
      <c r="I80" s="16" t="s">
        <v>52</v>
      </c>
      <c r="J80" s="16" t="s">
        <v>52</v>
      </c>
      <c r="K80" s="164" t="s">
        <v>518</v>
      </c>
      <c r="L80" s="6" t="s">
        <v>506</v>
      </c>
      <c r="M80" s="13">
        <v>12566</v>
      </c>
      <c r="N80" s="165">
        <v>34639</v>
      </c>
      <c r="O80" s="166">
        <f t="shared" ca="1" si="24"/>
        <v>30</v>
      </c>
      <c r="P80" s="167">
        <v>8</v>
      </c>
      <c r="Q80" s="167" t="s">
        <v>634</v>
      </c>
      <c r="R80" s="167">
        <f t="shared" si="25"/>
        <v>16</v>
      </c>
      <c r="S80" s="167">
        <f t="shared" si="26"/>
        <v>21</v>
      </c>
      <c r="T80" s="165">
        <f t="shared" si="27"/>
        <v>42304</v>
      </c>
      <c r="U80" s="165"/>
      <c r="V80" s="6"/>
      <c r="W80" s="6"/>
      <c r="X80" s="168">
        <f t="shared" ca="1" si="28"/>
        <v>-0.625</v>
      </c>
      <c r="Y80" s="169">
        <f t="shared" ca="1" si="29"/>
        <v>1</v>
      </c>
      <c r="Z80" s="16" t="s">
        <v>563</v>
      </c>
      <c r="AA80" s="16" t="s">
        <v>33</v>
      </c>
      <c r="AB80" s="16"/>
      <c r="AC80" s="6"/>
    </row>
    <row r="81" spans="1:29" ht="30" customHeight="1">
      <c r="A81" s="238"/>
      <c r="B81" s="6" t="s">
        <v>1314</v>
      </c>
      <c r="C81" s="152"/>
      <c r="D81" s="6">
        <v>2</v>
      </c>
      <c r="E81" s="16" t="s">
        <v>47</v>
      </c>
      <c r="F81" s="16" t="s">
        <v>51</v>
      </c>
      <c r="G81" s="16" t="s">
        <v>51</v>
      </c>
      <c r="H81" s="36">
        <v>32</v>
      </c>
      <c r="I81" s="16" t="s">
        <v>52</v>
      </c>
      <c r="J81" s="16" t="s">
        <v>52</v>
      </c>
      <c r="K81" s="164" t="s">
        <v>518</v>
      </c>
      <c r="L81" s="6" t="s">
        <v>506</v>
      </c>
      <c r="M81" s="13">
        <v>12566</v>
      </c>
      <c r="N81" s="165">
        <v>34639</v>
      </c>
      <c r="O81" s="166">
        <f t="shared" ca="1" si="24"/>
        <v>30</v>
      </c>
      <c r="P81" s="167">
        <v>8</v>
      </c>
      <c r="Q81" s="167" t="s">
        <v>634</v>
      </c>
      <c r="R81" s="167">
        <f t="shared" si="25"/>
        <v>16</v>
      </c>
      <c r="S81" s="167">
        <f t="shared" si="26"/>
        <v>21</v>
      </c>
      <c r="T81" s="165">
        <f t="shared" si="27"/>
        <v>42304</v>
      </c>
      <c r="U81" s="165"/>
      <c r="V81" s="6"/>
      <c r="W81" s="6"/>
      <c r="X81" s="168">
        <f t="shared" ca="1" si="28"/>
        <v>-0.625</v>
      </c>
      <c r="Y81" s="169">
        <f t="shared" ca="1" si="29"/>
        <v>1</v>
      </c>
      <c r="Z81" s="16" t="s">
        <v>563</v>
      </c>
      <c r="AA81" s="16" t="s">
        <v>26</v>
      </c>
      <c r="AB81" s="16"/>
      <c r="AC81" s="6"/>
    </row>
    <row r="82" spans="1:29" ht="30" customHeight="1">
      <c r="A82" s="238"/>
      <c r="B82" s="6" t="s">
        <v>1314</v>
      </c>
      <c r="C82" s="152"/>
      <c r="D82" s="6">
        <v>2</v>
      </c>
      <c r="E82" s="16" t="s">
        <v>47</v>
      </c>
      <c r="F82" s="16" t="s">
        <v>51</v>
      </c>
      <c r="G82" s="16" t="s">
        <v>51</v>
      </c>
      <c r="H82" s="36">
        <v>33</v>
      </c>
      <c r="I82" s="16" t="s">
        <v>52</v>
      </c>
      <c r="J82" s="16" t="s">
        <v>52</v>
      </c>
      <c r="K82" s="164" t="s">
        <v>518</v>
      </c>
      <c r="L82" s="6" t="s">
        <v>506</v>
      </c>
      <c r="M82" s="13">
        <v>12566</v>
      </c>
      <c r="N82" s="165">
        <v>34639</v>
      </c>
      <c r="O82" s="166">
        <f t="shared" ca="1" si="24"/>
        <v>30</v>
      </c>
      <c r="P82" s="167">
        <v>8</v>
      </c>
      <c r="Q82" s="167" t="s">
        <v>634</v>
      </c>
      <c r="R82" s="167">
        <f t="shared" si="25"/>
        <v>16</v>
      </c>
      <c r="S82" s="167">
        <f t="shared" si="26"/>
        <v>21</v>
      </c>
      <c r="T82" s="165">
        <f t="shared" si="27"/>
        <v>42304</v>
      </c>
      <c r="U82" s="165"/>
      <c r="V82" s="6"/>
      <c r="W82" s="6"/>
      <c r="X82" s="168">
        <f t="shared" ca="1" si="28"/>
        <v>-0.625</v>
      </c>
      <c r="Y82" s="169">
        <f t="shared" ca="1" si="29"/>
        <v>1</v>
      </c>
      <c r="Z82" s="16" t="s">
        <v>563</v>
      </c>
      <c r="AA82" s="16" t="s">
        <v>22</v>
      </c>
      <c r="AB82" s="16"/>
      <c r="AC82" s="6"/>
    </row>
    <row r="83" spans="1:29" ht="30" customHeight="1">
      <c r="A83" s="238"/>
      <c r="B83" s="6" t="s">
        <v>1314</v>
      </c>
      <c r="C83" s="152"/>
      <c r="D83" s="6">
        <v>2</v>
      </c>
      <c r="E83" s="16" t="s">
        <v>47</v>
      </c>
      <c r="F83" s="16" t="s">
        <v>51</v>
      </c>
      <c r="G83" s="16" t="s">
        <v>51</v>
      </c>
      <c r="H83" s="36">
        <v>34</v>
      </c>
      <c r="I83" s="16" t="s">
        <v>52</v>
      </c>
      <c r="J83" s="16" t="s">
        <v>52</v>
      </c>
      <c r="K83" s="164" t="s">
        <v>518</v>
      </c>
      <c r="L83" s="6" t="s">
        <v>506</v>
      </c>
      <c r="M83" s="13">
        <v>12566</v>
      </c>
      <c r="N83" s="165">
        <v>34639</v>
      </c>
      <c r="O83" s="166">
        <f t="shared" ca="1" si="6"/>
        <v>30</v>
      </c>
      <c r="P83" s="167">
        <v>8</v>
      </c>
      <c r="Q83" s="167" t="s">
        <v>634</v>
      </c>
      <c r="R83" s="167">
        <f t="shared" si="7"/>
        <v>16</v>
      </c>
      <c r="S83" s="167">
        <f t="shared" si="8"/>
        <v>21</v>
      </c>
      <c r="T83" s="165">
        <f t="shared" si="9"/>
        <v>42304</v>
      </c>
      <c r="U83" s="165"/>
      <c r="V83" s="6"/>
      <c r="W83" s="6"/>
      <c r="X83" s="168">
        <f t="shared" ca="1" si="10"/>
        <v>-0.625</v>
      </c>
      <c r="Y83" s="169">
        <f t="shared" ca="1" si="11"/>
        <v>1</v>
      </c>
      <c r="Z83" s="16" t="s">
        <v>563</v>
      </c>
      <c r="AA83" s="16" t="s">
        <v>36</v>
      </c>
      <c r="AB83" s="16"/>
      <c r="AC83" s="6"/>
    </row>
    <row r="84" spans="1:29" ht="30" customHeight="1">
      <c r="A84" s="238"/>
      <c r="B84" s="6" t="s">
        <v>1314</v>
      </c>
      <c r="C84" s="152"/>
      <c r="D84" s="6">
        <v>2</v>
      </c>
      <c r="E84" s="16" t="s">
        <v>47</v>
      </c>
      <c r="F84" s="16" t="s">
        <v>51</v>
      </c>
      <c r="G84" s="16" t="s">
        <v>51</v>
      </c>
      <c r="H84" s="36">
        <v>35</v>
      </c>
      <c r="I84" s="16" t="s">
        <v>52</v>
      </c>
      <c r="J84" s="16" t="s">
        <v>52</v>
      </c>
      <c r="K84" s="164" t="s">
        <v>518</v>
      </c>
      <c r="L84" s="6" t="s">
        <v>506</v>
      </c>
      <c r="M84" s="13">
        <v>12566</v>
      </c>
      <c r="N84" s="165">
        <v>34639</v>
      </c>
      <c r="O84" s="166">
        <f t="shared" ref="O84:O93" ca="1" si="30">DATEDIF(N84,TODAY(),"y")</f>
        <v>30</v>
      </c>
      <c r="P84" s="167">
        <v>8</v>
      </c>
      <c r="Q84" s="167" t="s">
        <v>634</v>
      </c>
      <c r="R84" s="167">
        <f t="shared" ref="R84:R93" si="31">P84*IF(Q84="水質",3.2,(IF(Q84="事務",2,IF(Q84="電子",2.1,IF(Q84="自動車",3.1,1.6)))))</f>
        <v>16</v>
      </c>
      <c r="S84" s="167">
        <f t="shared" ref="S84:S93" si="32">ROUND(4/3*R84,0)</f>
        <v>21</v>
      </c>
      <c r="T84" s="165">
        <f t="shared" ref="T84:T93" si="33">N84+365*IF(K84="事後",S84,R84)</f>
        <v>42304</v>
      </c>
      <c r="U84" s="165"/>
      <c r="V84" s="6"/>
      <c r="W84" s="6"/>
      <c r="X84" s="168">
        <f t="shared" ref="X84:X93" ca="1" si="34">(-3/R84*O84+5)</f>
        <v>-0.625</v>
      </c>
      <c r="Y84" s="169">
        <f t="shared" ref="Y84:Y93" ca="1" si="35">IF(X84&gt;1,ROUNDUP(X84,0),1)</f>
        <v>1</v>
      </c>
      <c r="Z84" s="16" t="s">
        <v>563</v>
      </c>
      <c r="AA84" s="16" t="s">
        <v>33</v>
      </c>
      <c r="AB84" s="16"/>
      <c r="AC84" s="6"/>
    </row>
    <row r="85" spans="1:29" ht="30" customHeight="1">
      <c r="A85" s="238"/>
      <c r="B85" s="6" t="s">
        <v>1314</v>
      </c>
      <c r="C85" s="152"/>
      <c r="D85" s="6">
        <v>2</v>
      </c>
      <c r="E85" s="16" t="s">
        <v>47</v>
      </c>
      <c r="F85" s="16" t="s">
        <v>51</v>
      </c>
      <c r="G85" s="16" t="s">
        <v>51</v>
      </c>
      <c r="H85" s="36">
        <v>36</v>
      </c>
      <c r="I85" s="16" t="s">
        <v>52</v>
      </c>
      <c r="J85" s="16" t="s">
        <v>52</v>
      </c>
      <c r="K85" s="164" t="s">
        <v>518</v>
      </c>
      <c r="L85" s="6" t="s">
        <v>506</v>
      </c>
      <c r="M85" s="13">
        <v>12566</v>
      </c>
      <c r="N85" s="165">
        <v>34639</v>
      </c>
      <c r="O85" s="166">
        <f t="shared" ca="1" si="30"/>
        <v>30</v>
      </c>
      <c r="P85" s="167">
        <v>8</v>
      </c>
      <c r="Q85" s="167" t="s">
        <v>634</v>
      </c>
      <c r="R85" s="167">
        <f t="shared" si="31"/>
        <v>16</v>
      </c>
      <c r="S85" s="167">
        <f t="shared" si="32"/>
        <v>21</v>
      </c>
      <c r="T85" s="165">
        <f t="shared" si="33"/>
        <v>42304</v>
      </c>
      <c r="U85" s="165"/>
      <c r="V85" s="6"/>
      <c r="W85" s="6"/>
      <c r="X85" s="168">
        <f t="shared" ca="1" si="34"/>
        <v>-0.625</v>
      </c>
      <c r="Y85" s="169">
        <f t="shared" ca="1" si="35"/>
        <v>1</v>
      </c>
      <c r="Z85" s="16" t="s">
        <v>563</v>
      </c>
      <c r="AA85" s="16" t="s">
        <v>33</v>
      </c>
      <c r="AB85" s="16"/>
      <c r="AC85" s="6"/>
    </row>
    <row r="86" spans="1:29" ht="30" customHeight="1">
      <c r="A86" s="238"/>
      <c r="B86" s="6" t="s">
        <v>1314</v>
      </c>
      <c r="C86" s="152"/>
      <c r="D86" s="6">
        <v>2</v>
      </c>
      <c r="E86" s="16" t="s">
        <v>47</v>
      </c>
      <c r="F86" s="16" t="s">
        <v>51</v>
      </c>
      <c r="G86" s="16" t="s">
        <v>51</v>
      </c>
      <c r="H86" s="36">
        <v>37</v>
      </c>
      <c r="I86" s="16" t="s">
        <v>52</v>
      </c>
      <c r="J86" s="16" t="s">
        <v>52</v>
      </c>
      <c r="K86" s="164" t="s">
        <v>518</v>
      </c>
      <c r="L86" s="6" t="s">
        <v>506</v>
      </c>
      <c r="M86" s="13">
        <v>12566</v>
      </c>
      <c r="N86" s="165">
        <v>34639</v>
      </c>
      <c r="O86" s="166">
        <f t="shared" ca="1" si="30"/>
        <v>30</v>
      </c>
      <c r="P86" s="167">
        <v>8</v>
      </c>
      <c r="Q86" s="167" t="s">
        <v>634</v>
      </c>
      <c r="R86" s="167">
        <f t="shared" si="31"/>
        <v>16</v>
      </c>
      <c r="S86" s="167">
        <f t="shared" si="32"/>
        <v>21</v>
      </c>
      <c r="T86" s="165">
        <f t="shared" si="33"/>
        <v>42304</v>
      </c>
      <c r="U86" s="165"/>
      <c r="V86" s="6"/>
      <c r="W86" s="6"/>
      <c r="X86" s="168">
        <f t="shared" ca="1" si="34"/>
        <v>-0.625</v>
      </c>
      <c r="Y86" s="169">
        <f t="shared" ca="1" si="35"/>
        <v>1</v>
      </c>
      <c r="Z86" s="16" t="s">
        <v>563</v>
      </c>
      <c r="AA86" s="16" t="s">
        <v>33</v>
      </c>
      <c r="AB86" s="16"/>
      <c r="AC86" s="6"/>
    </row>
    <row r="87" spans="1:29" ht="30" customHeight="1">
      <c r="A87" s="238"/>
      <c r="B87" s="6" t="s">
        <v>1314</v>
      </c>
      <c r="C87" s="152"/>
      <c r="D87" s="6">
        <v>2</v>
      </c>
      <c r="E87" s="16" t="s">
        <v>47</v>
      </c>
      <c r="F87" s="16" t="s">
        <v>51</v>
      </c>
      <c r="G87" s="16" t="s">
        <v>51</v>
      </c>
      <c r="H87" s="36">
        <v>38</v>
      </c>
      <c r="I87" s="16" t="s">
        <v>52</v>
      </c>
      <c r="J87" s="16" t="s">
        <v>52</v>
      </c>
      <c r="K87" s="164" t="s">
        <v>518</v>
      </c>
      <c r="L87" s="6" t="s">
        <v>506</v>
      </c>
      <c r="M87" s="13">
        <v>12566</v>
      </c>
      <c r="N87" s="165">
        <v>34639</v>
      </c>
      <c r="O87" s="166">
        <f t="shared" ca="1" si="30"/>
        <v>30</v>
      </c>
      <c r="P87" s="167">
        <v>8</v>
      </c>
      <c r="Q87" s="167" t="s">
        <v>634</v>
      </c>
      <c r="R87" s="167">
        <f t="shared" si="31"/>
        <v>16</v>
      </c>
      <c r="S87" s="167">
        <f t="shared" si="32"/>
        <v>21</v>
      </c>
      <c r="T87" s="165">
        <f t="shared" si="33"/>
        <v>42304</v>
      </c>
      <c r="U87" s="165"/>
      <c r="V87" s="6"/>
      <c r="W87" s="6"/>
      <c r="X87" s="168">
        <f t="shared" ca="1" si="34"/>
        <v>-0.625</v>
      </c>
      <c r="Y87" s="169">
        <f t="shared" ca="1" si="35"/>
        <v>1</v>
      </c>
      <c r="Z87" s="16" t="s">
        <v>563</v>
      </c>
      <c r="AA87" s="16" t="s">
        <v>33</v>
      </c>
      <c r="AB87" s="16"/>
      <c r="AC87" s="6"/>
    </row>
    <row r="88" spans="1:29" ht="30" customHeight="1">
      <c r="A88" s="238"/>
      <c r="B88" s="6" t="s">
        <v>1314</v>
      </c>
      <c r="C88" s="152"/>
      <c r="D88" s="6">
        <v>2</v>
      </c>
      <c r="E88" s="16" t="s">
        <v>47</v>
      </c>
      <c r="F88" s="16" t="s">
        <v>51</v>
      </c>
      <c r="G88" s="16" t="s">
        <v>51</v>
      </c>
      <c r="H88" s="36">
        <v>39</v>
      </c>
      <c r="I88" s="16" t="s">
        <v>52</v>
      </c>
      <c r="J88" s="16" t="s">
        <v>52</v>
      </c>
      <c r="K88" s="164" t="s">
        <v>518</v>
      </c>
      <c r="L88" s="6" t="s">
        <v>506</v>
      </c>
      <c r="M88" s="13">
        <v>12566</v>
      </c>
      <c r="N88" s="165">
        <v>34639</v>
      </c>
      <c r="O88" s="166">
        <f t="shared" ca="1" si="30"/>
        <v>30</v>
      </c>
      <c r="P88" s="167">
        <v>8</v>
      </c>
      <c r="Q88" s="167" t="s">
        <v>634</v>
      </c>
      <c r="R88" s="167">
        <f t="shared" si="31"/>
        <v>16</v>
      </c>
      <c r="S88" s="167">
        <f t="shared" si="32"/>
        <v>21</v>
      </c>
      <c r="T88" s="165">
        <f t="shared" si="33"/>
        <v>42304</v>
      </c>
      <c r="U88" s="165"/>
      <c r="V88" s="6"/>
      <c r="W88" s="6"/>
      <c r="X88" s="168">
        <f t="shared" ca="1" si="34"/>
        <v>-0.625</v>
      </c>
      <c r="Y88" s="169">
        <f t="shared" ca="1" si="35"/>
        <v>1</v>
      </c>
      <c r="Z88" s="16" t="s">
        <v>563</v>
      </c>
      <c r="AA88" s="16" t="s">
        <v>24</v>
      </c>
      <c r="AB88" s="16"/>
      <c r="AC88" s="6"/>
    </row>
    <row r="89" spans="1:29" ht="30" customHeight="1">
      <c r="A89" s="238"/>
      <c r="B89" s="6" t="s">
        <v>1314</v>
      </c>
      <c r="C89" s="152"/>
      <c r="D89" s="6">
        <v>2</v>
      </c>
      <c r="E89" s="16" t="s">
        <v>47</v>
      </c>
      <c r="F89" s="16" t="s">
        <v>51</v>
      </c>
      <c r="G89" s="16" t="s">
        <v>51</v>
      </c>
      <c r="H89" s="36">
        <v>40</v>
      </c>
      <c r="I89" s="16" t="s">
        <v>52</v>
      </c>
      <c r="J89" s="16" t="s">
        <v>52</v>
      </c>
      <c r="K89" s="164" t="s">
        <v>518</v>
      </c>
      <c r="L89" s="6" t="s">
        <v>506</v>
      </c>
      <c r="M89" s="13">
        <v>12566</v>
      </c>
      <c r="N89" s="165">
        <v>34639</v>
      </c>
      <c r="O89" s="166">
        <f t="shared" ca="1" si="30"/>
        <v>30</v>
      </c>
      <c r="P89" s="167">
        <v>8</v>
      </c>
      <c r="Q89" s="167" t="s">
        <v>634</v>
      </c>
      <c r="R89" s="167">
        <f t="shared" si="31"/>
        <v>16</v>
      </c>
      <c r="S89" s="167">
        <f t="shared" si="32"/>
        <v>21</v>
      </c>
      <c r="T89" s="165">
        <f t="shared" si="33"/>
        <v>42304</v>
      </c>
      <c r="U89" s="165"/>
      <c r="V89" s="6"/>
      <c r="W89" s="6"/>
      <c r="X89" s="168">
        <f t="shared" ca="1" si="34"/>
        <v>-0.625</v>
      </c>
      <c r="Y89" s="169">
        <f t="shared" ca="1" si="35"/>
        <v>1</v>
      </c>
      <c r="Z89" s="16" t="s">
        <v>563</v>
      </c>
      <c r="AA89" s="16" t="s">
        <v>26</v>
      </c>
      <c r="AB89" s="16"/>
      <c r="AC89" s="6"/>
    </row>
    <row r="90" spans="1:29" ht="30" customHeight="1">
      <c r="A90" s="238"/>
      <c r="B90" s="6" t="s">
        <v>1314</v>
      </c>
      <c r="C90" s="152"/>
      <c r="D90" s="6">
        <v>2</v>
      </c>
      <c r="E90" s="16" t="s">
        <v>47</v>
      </c>
      <c r="F90" s="16" t="s">
        <v>51</v>
      </c>
      <c r="G90" s="16" t="s">
        <v>51</v>
      </c>
      <c r="H90" s="36">
        <v>41</v>
      </c>
      <c r="I90" s="16" t="s">
        <v>52</v>
      </c>
      <c r="J90" s="16" t="s">
        <v>52</v>
      </c>
      <c r="K90" s="164" t="s">
        <v>518</v>
      </c>
      <c r="L90" s="6" t="s">
        <v>506</v>
      </c>
      <c r="M90" s="13">
        <v>12566</v>
      </c>
      <c r="N90" s="165">
        <v>34639</v>
      </c>
      <c r="O90" s="166">
        <f t="shared" ca="1" si="30"/>
        <v>30</v>
      </c>
      <c r="P90" s="167">
        <v>8</v>
      </c>
      <c r="Q90" s="167" t="s">
        <v>634</v>
      </c>
      <c r="R90" s="167">
        <f t="shared" si="31"/>
        <v>16</v>
      </c>
      <c r="S90" s="167">
        <f t="shared" si="32"/>
        <v>21</v>
      </c>
      <c r="T90" s="165">
        <f t="shared" si="33"/>
        <v>42304</v>
      </c>
      <c r="U90" s="165"/>
      <c r="V90" s="6"/>
      <c r="W90" s="6"/>
      <c r="X90" s="168">
        <f t="shared" ca="1" si="34"/>
        <v>-0.625</v>
      </c>
      <c r="Y90" s="169">
        <f t="shared" ca="1" si="35"/>
        <v>1</v>
      </c>
      <c r="Z90" s="16" t="s">
        <v>563</v>
      </c>
      <c r="AA90" s="16" t="s">
        <v>33</v>
      </c>
      <c r="AB90" s="16"/>
      <c r="AC90" s="6"/>
    </row>
    <row r="91" spans="1:29" ht="30" customHeight="1">
      <c r="A91" s="238"/>
      <c r="B91" s="6" t="s">
        <v>1314</v>
      </c>
      <c r="C91" s="152"/>
      <c r="D91" s="6">
        <v>2</v>
      </c>
      <c r="E91" s="16" t="s">
        <v>47</v>
      </c>
      <c r="F91" s="16" t="s">
        <v>51</v>
      </c>
      <c r="G91" s="16" t="s">
        <v>51</v>
      </c>
      <c r="H91" s="36">
        <v>42</v>
      </c>
      <c r="I91" s="16" t="s">
        <v>52</v>
      </c>
      <c r="J91" s="16" t="s">
        <v>52</v>
      </c>
      <c r="K91" s="164" t="s">
        <v>518</v>
      </c>
      <c r="L91" s="6" t="s">
        <v>506</v>
      </c>
      <c r="M91" s="13">
        <v>12566</v>
      </c>
      <c r="N91" s="165">
        <v>34639</v>
      </c>
      <c r="O91" s="166">
        <f t="shared" ca="1" si="30"/>
        <v>30</v>
      </c>
      <c r="P91" s="167">
        <v>8</v>
      </c>
      <c r="Q91" s="167" t="s">
        <v>634</v>
      </c>
      <c r="R91" s="167">
        <f t="shared" si="31"/>
        <v>16</v>
      </c>
      <c r="S91" s="167">
        <f t="shared" si="32"/>
        <v>21</v>
      </c>
      <c r="T91" s="165">
        <f t="shared" si="33"/>
        <v>42304</v>
      </c>
      <c r="U91" s="165"/>
      <c r="V91" s="6"/>
      <c r="W91" s="6"/>
      <c r="X91" s="168">
        <f t="shared" ca="1" si="34"/>
        <v>-0.625</v>
      </c>
      <c r="Y91" s="169">
        <f t="shared" ca="1" si="35"/>
        <v>1</v>
      </c>
      <c r="Z91" s="16" t="s">
        <v>563</v>
      </c>
      <c r="AA91" s="16" t="s">
        <v>33</v>
      </c>
      <c r="AB91" s="16"/>
      <c r="AC91" s="6"/>
    </row>
    <row r="92" spans="1:29" ht="30" customHeight="1">
      <c r="A92" s="238"/>
      <c r="B92" s="6" t="s">
        <v>1314</v>
      </c>
      <c r="C92" s="152"/>
      <c r="D92" s="6">
        <v>2</v>
      </c>
      <c r="E92" s="16" t="s">
        <v>47</v>
      </c>
      <c r="F92" s="16" t="s">
        <v>51</v>
      </c>
      <c r="G92" s="16" t="s">
        <v>51</v>
      </c>
      <c r="H92" s="36">
        <v>43</v>
      </c>
      <c r="I92" s="16" t="s">
        <v>52</v>
      </c>
      <c r="J92" s="16" t="s">
        <v>52</v>
      </c>
      <c r="K92" s="164" t="s">
        <v>518</v>
      </c>
      <c r="L92" s="6" t="s">
        <v>506</v>
      </c>
      <c r="M92" s="13">
        <v>12566</v>
      </c>
      <c r="N92" s="165">
        <v>34639</v>
      </c>
      <c r="O92" s="166">
        <f t="shared" ca="1" si="30"/>
        <v>30</v>
      </c>
      <c r="P92" s="167">
        <v>8</v>
      </c>
      <c r="Q92" s="167" t="s">
        <v>634</v>
      </c>
      <c r="R92" s="167">
        <f t="shared" si="31"/>
        <v>16</v>
      </c>
      <c r="S92" s="167">
        <f t="shared" si="32"/>
        <v>21</v>
      </c>
      <c r="T92" s="165">
        <f t="shared" si="33"/>
        <v>42304</v>
      </c>
      <c r="U92" s="165"/>
      <c r="V92" s="6"/>
      <c r="W92" s="6"/>
      <c r="X92" s="168">
        <f t="shared" ca="1" si="34"/>
        <v>-0.625</v>
      </c>
      <c r="Y92" s="169">
        <f t="shared" ca="1" si="35"/>
        <v>1</v>
      </c>
      <c r="Z92" s="16" t="s">
        <v>563</v>
      </c>
      <c r="AA92" s="16" t="s">
        <v>33</v>
      </c>
      <c r="AB92" s="16"/>
      <c r="AC92" s="6"/>
    </row>
    <row r="93" spans="1:29" ht="30" customHeight="1">
      <c r="A93" s="238"/>
      <c r="B93" s="6" t="s">
        <v>1314</v>
      </c>
      <c r="C93" s="152"/>
      <c r="D93" s="6">
        <v>2</v>
      </c>
      <c r="E93" s="16" t="s">
        <v>47</v>
      </c>
      <c r="F93" s="16" t="s">
        <v>51</v>
      </c>
      <c r="G93" s="16" t="s">
        <v>51</v>
      </c>
      <c r="H93" s="36">
        <v>44</v>
      </c>
      <c r="I93" s="16" t="s">
        <v>52</v>
      </c>
      <c r="J93" s="16" t="s">
        <v>52</v>
      </c>
      <c r="K93" s="164" t="s">
        <v>518</v>
      </c>
      <c r="L93" s="6" t="s">
        <v>506</v>
      </c>
      <c r="M93" s="13">
        <v>12566</v>
      </c>
      <c r="N93" s="165">
        <v>34639</v>
      </c>
      <c r="O93" s="166">
        <f t="shared" ca="1" si="30"/>
        <v>30</v>
      </c>
      <c r="P93" s="167">
        <v>8</v>
      </c>
      <c r="Q93" s="167" t="s">
        <v>634</v>
      </c>
      <c r="R93" s="167">
        <f t="shared" si="31"/>
        <v>16</v>
      </c>
      <c r="S93" s="167">
        <f t="shared" si="32"/>
        <v>21</v>
      </c>
      <c r="T93" s="165">
        <f t="shared" si="33"/>
        <v>42304</v>
      </c>
      <c r="U93" s="165"/>
      <c r="V93" s="6"/>
      <c r="W93" s="6"/>
      <c r="X93" s="168">
        <f t="shared" ca="1" si="34"/>
        <v>-0.625</v>
      </c>
      <c r="Y93" s="169">
        <f t="shared" ca="1" si="35"/>
        <v>1</v>
      </c>
      <c r="Z93" s="16" t="s">
        <v>563</v>
      </c>
      <c r="AA93" s="16" t="s">
        <v>26</v>
      </c>
      <c r="AB93" s="16"/>
      <c r="AC93" s="6"/>
    </row>
    <row r="94" spans="1:29" ht="30" customHeight="1">
      <c r="A94" s="238"/>
      <c r="B94" s="6" t="s">
        <v>1314</v>
      </c>
      <c r="C94" s="152"/>
      <c r="D94" s="6">
        <v>2</v>
      </c>
      <c r="E94" s="16" t="s">
        <v>47</v>
      </c>
      <c r="F94" s="16" t="s">
        <v>51</v>
      </c>
      <c r="G94" s="16" t="s">
        <v>51</v>
      </c>
      <c r="H94" s="36">
        <v>45</v>
      </c>
      <c r="I94" s="16" t="s">
        <v>52</v>
      </c>
      <c r="J94" s="16" t="s">
        <v>52</v>
      </c>
      <c r="K94" s="164" t="s">
        <v>518</v>
      </c>
      <c r="L94" s="6" t="s">
        <v>506</v>
      </c>
      <c r="M94" s="13">
        <v>12566</v>
      </c>
      <c r="N94" s="165">
        <v>34639</v>
      </c>
      <c r="O94" s="166">
        <f t="shared" ca="1" si="6"/>
        <v>30</v>
      </c>
      <c r="P94" s="167">
        <v>8</v>
      </c>
      <c r="Q94" s="167" t="s">
        <v>634</v>
      </c>
      <c r="R94" s="167">
        <f t="shared" si="7"/>
        <v>16</v>
      </c>
      <c r="S94" s="167">
        <f t="shared" si="8"/>
        <v>21</v>
      </c>
      <c r="T94" s="165">
        <f t="shared" si="9"/>
        <v>42304</v>
      </c>
      <c r="U94" s="165"/>
      <c r="V94" s="6"/>
      <c r="W94" s="6"/>
      <c r="X94" s="168">
        <f t="shared" ca="1" si="10"/>
        <v>-0.625</v>
      </c>
      <c r="Y94" s="169">
        <f t="shared" ca="1" si="11"/>
        <v>1</v>
      </c>
      <c r="Z94" s="16" t="s">
        <v>563</v>
      </c>
      <c r="AA94" s="16" t="s">
        <v>36</v>
      </c>
      <c r="AB94" s="16"/>
      <c r="AC94" s="6"/>
    </row>
    <row r="95" spans="1:29" ht="30" customHeight="1">
      <c r="A95" s="238"/>
      <c r="B95" s="6" t="s">
        <v>1314</v>
      </c>
      <c r="C95" s="152"/>
      <c r="D95" s="6">
        <v>2</v>
      </c>
      <c r="E95" s="16" t="s">
        <v>47</v>
      </c>
      <c r="F95" s="16" t="s">
        <v>51</v>
      </c>
      <c r="G95" s="16" t="s">
        <v>51</v>
      </c>
      <c r="H95" s="36">
        <v>46</v>
      </c>
      <c r="I95" s="16" t="s">
        <v>52</v>
      </c>
      <c r="J95" s="16" t="s">
        <v>52</v>
      </c>
      <c r="K95" s="164" t="s">
        <v>518</v>
      </c>
      <c r="L95" s="6" t="s">
        <v>506</v>
      </c>
      <c r="M95" s="13">
        <v>12566</v>
      </c>
      <c r="N95" s="165">
        <v>34639</v>
      </c>
      <c r="O95" s="166">
        <f ca="1">DATEDIF(N95,TODAY(),"y")</f>
        <v>30</v>
      </c>
      <c r="P95" s="167">
        <v>8</v>
      </c>
      <c r="Q95" s="167" t="s">
        <v>634</v>
      </c>
      <c r="R95" s="167">
        <f>P95*IF(Q95="水質",3.2,(IF(Q95="事務",2,IF(Q95="電子",2.1,IF(Q95="自動車",3.1,1.6)))))</f>
        <v>16</v>
      </c>
      <c r="S95" s="167">
        <f>ROUND(4/3*R95,0)</f>
        <v>21</v>
      </c>
      <c r="T95" s="165">
        <f>N95+365*IF(K95="事後",S95,R95)</f>
        <v>42304</v>
      </c>
      <c r="U95" s="165"/>
      <c r="V95" s="6"/>
      <c r="W95" s="6"/>
      <c r="X95" s="168">
        <f ca="1">(-3/R95*O95+5)</f>
        <v>-0.625</v>
      </c>
      <c r="Y95" s="169">
        <f ca="1">IF(X95&gt;1,ROUNDUP(X95,0),1)</f>
        <v>1</v>
      </c>
      <c r="Z95" s="16" t="s">
        <v>563</v>
      </c>
      <c r="AA95" s="16" t="s">
        <v>33</v>
      </c>
      <c r="AB95" s="16"/>
      <c r="AC95" s="6"/>
    </row>
    <row r="96" spans="1:29" ht="30" customHeight="1">
      <c r="A96" s="238"/>
      <c r="B96" s="6" t="s">
        <v>1314</v>
      </c>
      <c r="C96" s="152"/>
      <c r="D96" s="6">
        <v>2</v>
      </c>
      <c r="E96" s="16" t="s">
        <v>47</v>
      </c>
      <c r="F96" s="16" t="s">
        <v>51</v>
      </c>
      <c r="G96" s="16" t="s">
        <v>51</v>
      </c>
      <c r="H96" s="36">
        <v>47</v>
      </c>
      <c r="I96" s="16" t="s">
        <v>52</v>
      </c>
      <c r="J96" s="16" t="s">
        <v>52</v>
      </c>
      <c r="K96" s="164" t="s">
        <v>518</v>
      </c>
      <c r="L96" s="6" t="s">
        <v>506</v>
      </c>
      <c r="M96" s="13">
        <v>12566</v>
      </c>
      <c r="N96" s="165">
        <v>34639</v>
      </c>
      <c r="O96" s="166">
        <f ca="1">DATEDIF(N96,TODAY(),"y")</f>
        <v>30</v>
      </c>
      <c r="P96" s="167">
        <v>8</v>
      </c>
      <c r="Q96" s="167" t="s">
        <v>634</v>
      </c>
      <c r="R96" s="167">
        <f>P96*IF(Q96="水質",3.2,(IF(Q96="事務",2,IF(Q96="電子",2.1,IF(Q96="自動車",3.1,1.6)))))</f>
        <v>16</v>
      </c>
      <c r="S96" s="167">
        <f>ROUND(4/3*R96,0)</f>
        <v>21</v>
      </c>
      <c r="T96" s="165">
        <f>N96+365*IF(K96="事後",S96,R96)</f>
        <v>42304</v>
      </c>
      <c r="U96" s="165"/>
      <c r="V96" s="6"/>
      <c r="W96" s="6"/>
      <c r="X96" s="168">
        <f ca="1">(-3/R96*O96+5)</f>
        <v>-0.625</v>
      </c>
      <c r="Y96" s="169">
        <f ca="1">IF(X96&gt;1,ROUNDUP(X96,0),1)</f>
        <v>1</v>
      </c>
      <c r="Z96" s="16" t="s">
        <v>563</v>
      </c>
      <c r="AA96" s="16" t="s">
        <v>26</v>
      </c>
      <c r="AB96" s="16"/>
      <c r="AC96" s="6"/>
    </row>
    <row r="97" spans="1:29" ht="30" customHeight="1">
      <c r="A97" s="238"/>
      <c r="B97" s="6" t="s">
        <v>1314</v>
      </c>
      <c r="C97" s="152"/>
      <c r="D97" s="6">
        <v>2</v>
      </c>
      <c r="E97" s="16" t="s">
        <v>47</v>
      </c>
      <c r="F97" s="16" t="s">
        <v>51</v>
      </c>
      <c r="G97" s="16" t="s">
        <v>51</v>
      </c>
      <c r="H97" s="36">
        <v>48</v>
      </c>
      <c r="I97" s="16" t="s">
        <v>52</v>
      </c>
      <c r="J97" s="16" t="s">
        <v>52</v>
      </c>
      <c r="K97" s="164" t="s">
        <v>518</v>
      </c>
      <c r="L97" s="6" t="s">
        <v>506</v>
      </c>
      <c r="M97" s="13">
        <v>12566</v>
      </c>
      <c r="N97" s="165">
        <v>34639</v>
      </c>
      <c r="O97" s="166">
        <f ca="1">DATEDIF(N97,TODAY(),"y")</f>
        <v>30</v>
      </c>
      <c r="P97" s="167">
        <v>8</v>
      </c>
      <c r="Q97" s="167" t="s">
        <v>634</v>
      </c>
      <c r="R97" s="167">
        <f>P97*IF(Q97="水質",3.2,(IF(Q97="事務",2,IF(Q97="電子",2.1,IF(Q97="自動車",3.1,1.6)))))</f>
        <v>16</v>
      </c>
      <c r="S97" s="167">
        <f>ROUND(4/3*R97,0)</f>
        <v>21</v>
      </c>
      <c r="T97" s="165">
        <f>N97+365*IF(K97="事後",S97,R97)</f>
        <v>42304</v>
      </c>
      <c r="U97" s="165"/>
      <c r="V97" s="6"/>
      <c r="W97" s="6"/>
      <c r="X97" s="168">
        <f ca="1">(-3/R97*O97+5)</f>
        <v>-0.625</v>
      </c>
      <c r="Y97" s="169">
        <f ca="1">IF(X97&gt;1,ROUNDUP(X97,0),1)</f>
        <v>1</v>
      </c>
      <c r="Z97" s="16" t="s">
        <v>563</v>
      </c>
      <c r="AA97" s="16" t="s">
        <v>33</v>
      </c>
      <c r="AB97" s="16"/>
      <c r="AC97" s="6"/>
    </row>
    <row r="98" spans="1:29" ht="30" customHeight="1">
      <c r="A98" s="238"/>
      <c r="B98" s="6" t="s">
        <v>1314</v>
      </c>
      <c r="C98" s="152"/>
      <c r="D98" s="6">
        <v>2</v>
      </c>
      <c r="E98" s="16" t="s">
        <v>47</v>
      </c>
      <c r="F98" s="16" t="s">
        <v>51</v>
      </c>
      <c r="G98" s="16" t="s">
        <v>51</v>
      </c>
      <c r="H98" s="36">
        <v>49</v>
      </c>
      <c r="I98" s="16" t="s">
        <v>52</v>
      </c>
      <c r="J98" s="16" t="s">
        <v>52</v>
      </c>
      <c r="K98" s="164" t="s">
        <v>518</v>
      </c>
      <c r="L98" s="6" t="s">
        <v>506</v>
      </c>
      <c r="M98" s="13">
        <v>12566</v>
      </c>
      <c r="N98" s="165">
        <v>34639</v>
      </c>
      <c r="O98" s="166">
        <f t="shared" ca="1" si="6"/>
        <v>30</v>
      </c>
      <c r="P98" s="167">
        <v>8</v>
      </c>
      <c r="Q98" s="167" t="s">
        <v>634</v>
      </c>
      <c r="R98" s="167">
        <f t="shared" si="7"/>
        <v>16</v>
      </c>
      <c r="S98" s="167">
        <f t="shared" si="8"/>
        <v>21</v>
      </c>
      <c r="T98" s="165">
        <f t="shared" si="9"/>
        <v>42304</v>
      </c>
      <c r="U98" s="165"/>
      <c r="V98" s="6"/>
      <c r="W98" s="6"/>
      <c r="X98" s="168">
        <f t="shared" ca="1" si="10"/>
        <v>-0.625</v>
      </c>
      <c r="Y98" s="169">
        <f t="shared" ca="1" si="11"/>
        <v>1</v>
      </c>
      <c r="Z98" s="16" t="s">
        <v>563</v>
      </c>
      <c r="AA98" s="16" t="s">
        <v>22</v>
      </c>
      <c r="AB98" s="16"/>
      <c r="AC98" s="6"/>
    </row>
    <row r="99" spans="1:29" ht="30" customHeight="1">
      <c r="A99" s="238"/>
      <c r="B99" s="6" t="s">
        <v>1314</v>
      </c>
      <c r="C99" s="152"/>
      <c r="D99" s="6">
        <v>2</v>
      </c>
      <c r="E99" s="16" t="s">
        <v>47</v>
      </c>
      <c r="F99" s="16" t="s">
        <v>51</v>
      </c>
      <c r="G99" s="16" t="s">
        <v>51</v>
      </c>
      <c r="H99" s="36">
        <v>50</v>
      </c>
      <c r="I99" s="16" t="s">
        <v>52</v>
      </c>
      <c r="J99" s="16" t="s">
        <v>52</v>
      </c>
      <c r="K99" s="164" t="s">
        <v>518</v>
      </c>
      <c r="L99" s="6" t="s">
        <v>506</v>
      </c>
      <c r="M99" s="13">
        <v>12566</v>
      </c>
      <c r="N99" s="165">
        <v>34639</v>
      </c>
      <c r="O99" s="166">
        <f t="shared" ref="O99:O111" ca="1" si="36">DATEDIF(N99,TODAY(),"y")</f>
        <v>30</v>
      </c>
      <c r="P99" s="167">
        <v>8</v>
      </c>
      <c r="Q99" s="167" t="s">
        <v>634</v>
      </c>
      <c r="R99" s="167">
        <f t="shared" ref="R99:R111" si="37">P99*IF(Q99="水質",3.2,(IF(Q99="事務",2,IF(Q99="電子",2.1,IF(Q99="自動車",3.1,1.6)))))</f>
        <v>16</v>
      </c>
      <c r="S99" s="167">
        <f t="shared" ref="S99:S111" si="38">ROUND(4/3*R99,0)</f>
        <v>21</v>
      </c>
      <c r="T99" s="165">
        <f t="shared" ref="T99:T111" si="39">N99+365*IF(K99="事後",S99,R99)</f>
        <v>42304</v>
      </c>
      <c r="U99" s="165"/>
      <c r="V99" s="6"/>
      <c r="W99" s="6"/>
      <c r="X99" s="168">
        <f t="shared" ref="X99:X111" ca="1" si="40">(-3/R99*O99+5)</f>
        <v>-0.625</v>
      </c>
      <c r="Y99" s="169">
        <f t="shared" ref="Y99:Y111" ca="1" si="41">IF(X99&gt;1,ROUNDUP(X99,0),1)</f>
        <v>1</v>
      </c>
      <c r="Z99" s="16" t="s">
        <v>563</v>
      </c>
      <c r="AA99" s="16" t="s">
        <v>33</v>
      </c>
      <c r="AB99" s="16"/>
      <c r="AC99" s="6"/>
    </row>
    <row r="100" spans="1:29" ht="30" customHeight="1">
      <c r="A100" s="238"/>
      <c r="B100" s="6" t="s">
        <v>1314</v>
      </c>
      <c r="C100" s="152"/>
      <c r="D100" s="6">
        <v>2</v>
      </c>
      <c r="E100" s="16" t="s">
        <v>47</v>
      </c>
      <c r="F100" s="16" t="s">
        <v>51</v>
      </c>
      <c r="G100" s="16" t="s">
        <v>51</v>
      </c>
      <c r="H100" s="36">
        <v>51</v>
      </c>
      <c r="I100" s="16" t="s">
        <v>52</v>
      </c>
      <c r="J100" s="16" t="s">
        <v>52</v>
      </c>
      <c r="K100" s="164" t="s">
        <v>518</v>
      </c>
      <c r="L100" s="6" t="s">
        <v>506</v>
      </c>
      <c r="M100" s="13">
        <v>12566</v>
      </c>
      <c r="N100" s="165">
        <v>34639</v>
      </c>
      <c r="O100" s="166">
        <f t="shared" ca="1" si="36"/>
        <v>30</v>
      </c>
      <c r="P100" s="167">
        <v>8</v>
      </c>
      <c r="Q100" s="167" t="s">
        <v>634</v>
      </c>
      <c r="R100" s="167">
        <f t="shared" si="37"/>
        <v>16</v>
      </c>
      <c r="S100" s="167">
        <f t="shared" si="38"/>
        <v>21</v>
      </c>
      <c r="T100" s="165">
        <f t="shared" si="39"/>
        <v>42304</v>
      </c>
      <c r="U100" s="165"/>
      <c r="V100" s="6"/>
      <c r="W100" s="6"/>
      <c r="X100" s="168">
        <f t="shared" ca="1" si="40"/>
        <v>-0.625</v>
      </c>
      <c r="Y100" s="169">
        <f t="shared" ca="1" si="41"/>
        <v>1</v>
      </c>
      <c r="Z100" s="16" t="s">
        <v>563</v>
      </c>
      <c r="AA100" s="16" t="s">
        <v>33</v>
      </c>
      <c r="AB100" s="16"/>
      <c r="AC100" s="6"/>
    </row>
    <row r="101" spans="1:29" ht="30" customHeight="1">
      <c r="A101" s="238"/>
      <c r="B101" s="6" t="s">
        <v>1314</v>
      </c>
      <c r="C101" s="152"/>
      <c r="D101" s="6">
        <v>2</v>
      </c>
      <c r="E101" s="16" t="s">
        <v>47</v>
      </c>
      <c r="F101" s="16" t="s">
        <v>51</v>
      </c>
      <c r="G101" s="16" t="s">
        <v>51</v>
      </c>
      <c r="H101" s="36">
        <v>52</v>
      </c>
      <c r="I101" s="16" t="s">
        <v>52</v>
      </c>
      <c r="J101" s="16" t="s">
        <v>52</v>
      </c>
      <c r="K101" s="164" t="s">
        <v>518</v>
      </c>
      <c r="L101" s="6" t="s">
        <v>506</v>
      </c>
      <c r="M101" s="13">
        <v>12566</v>
      </c>
      <c r="N101" s="165">
        <v>34639</v>
      </c>
      <c r="O101" s="166">
        <f t="shared" ca="1" si="36"/>
        <v>30</v>
      </c>
      <c r="P101" s="167">
        <v>8</v>
      </c>
      <c r="Q101" s="167" t="s">
        <v>634</v>
      </c>
      <c r="R101" s="167">
        <f t="shared" si="37"/>
        <v>16</v>
      </c>
      <c r="S101" s="167">
        <f t="shared" si="38"/>
        <v>21</v>
      </c>
      <c r="T101" s="165">
        <f t="shared" si="39"/>
        <v>42304</v>
      </c>
      <c r="U101" s="165"/>
      <c r="V101" s="6"/>
      <c r="W101" s="6"/>
      <c r="X101" s="168">
        <f t="shared" ca="1" si="40"/>
        <v>-0.625</v>
      </c>
      <c r="Y101" s="169">
        <f t="shared" ca="1" si="41"/>
        <v>1</v>
      </c>
      <c r="Z101" s="16" t="s">
        <v>563</v>
      </c>
      <c r="AA101" s="16" t="s">
        <v>33</v>
      </c>
      <c r="AB101" s="16"/>
      <c r="AC101" s="6"/>
    </row>
    <row r="102" spans="1:29" ht="30" customHeight="1">
      <c r="A102" s="238"/>
      <c r="B102" s="6" t="s">
        <v>1314</v>
      </c>
      <c r="C102" s="152"/>
      <c r="D102" s="6">
        <v>2</v>
      </c>
      <c r="E102" s="16" t="s">
        <v>47</v>
      </c>
      <c r="F102" s="16" t="s">
        <v>51</v>
      </c>
      <c r="G102" s="16" t="s">
        <v>51</v>
      </c>
      <c r="H102" s="36">
        <v>53</v>
      </c>
      <c r="I102" s="16" t="s">
        <v>52</v>
      </c>
      <c r="J102" s="16" t="s">
        <v>52</v>
      </c>
      <c r="K102" s="164" t="s">
        <v>518</v>
      </c>
      <c r="L102" s="6" t="s">
        <v>506</v>
      </c>
      <c r="M102" s="13">
        <v>12566</v>
      </c>
      <c r="N102" s="165">
        <v>34639</v>
      </c>
      <c r="O102" s="166">
        <f t="shared" ca="1" si="36"/>
        <v>30</v>
      </c>
      <c r="P102" s="167">
        <v>8</v>
      </c>
      <c r="Q102" s="167" t="s">
        <v>634</v>
      </c>
      <c r="R102" s="167">
        <f t="shared" si="37"/>
        <v>16</v>
      </c>
      <c r="S102" s="167">
        <f t="shared" si="38"/>
        <v>21</v>
      </c>
      <c r="T102" s="165">
        <f t="shared" si="39"/>
        <v>42304</v>
      </c>
      <c r="U102" s="165"/>
      <c r="V102" s="6"/>
      <c r="W102" s="6"/>
      <c r="X102" s="168">
        <f t="shared" ca="1" si="40"/>
        <v>-0.625</v>
      </c>
      <c r="Y102" s="169">
        <f t="shared" ca="1" si="41"/>
        <v>1</v>
      </c>
      <c r="Z102" s="16" t="s">
        <v>563</v>
      </c>
      <c r="AA102" s="16" t="s">
        <v>33</v>
      </c>
      <c r="AB102" s="16"/>
      <c r="AC102" s="6"/>
    </row>
    <row r="103" spans="1:29" ht="30" customHeight="1">
      <c r="A103" s="238"/>
      <c r="B103" s="6" t="s">
        <v>1314</v>
      </c>
      <c r="C103" s="152"/>
      <c r="D103" s="6">
        <v>2</v>
      </c>
      <c r="E103" s="16" t="s">
        <v>47</v>
      </c>
      <c r="F103" s="16" t="s">
        <v>51</v>
      </c>
      <c r="G103" s="16" t="s">
        <v>51</v>
      </c>
      <c r="H103" s="36">
        <v>54</v>
      </c>
      <c r="I103" s="16" t="s">
        <v>52</v>
      </c>
      <c r="J103" s="16" t="s">
        <v>52</v>
      </c>
      <c r="K103" s="164" t="s">
        <v>518</v>
      </c>
      <c r="L103" s="6" t="s">
        <v>506</v>
      </c>
      <c r="M103" s="13">
        <v>12566</v>
      </c>
      <c r="N103" s="165">
        <v>34639</v>
      </c>
      <c r="O103" s="166">
        <f t="shared" ca="1" si="36"/>
        <v>30</v>
      </c>
      <c r="P103" s="167">
        <v>8</v>
      </c>
      <c r="Q103" s="167" t="s">
        <v>634</v>
      </c>
      <c r="R103" s="167">
        <f t="shared" si="37"/>
        <v>16</v>
      </c>
      <c r="S103" s="167">
        <f t="shared" si="38"/>
        <v>21</v>
      </c>
      <c r="T103" s="165">
        <f t="shared" si="39"/>
        <v>42304</v>
      </c>
      <c r="U103" s="165"/>
      <c r="V103" s="6"/>
      <c r="W103" s="6"/>
      <c r="X103" s="168">
        <f t="shared" ca="1" si="40"/>
        <v>-0.625</v>
      </c>
      <c r="Y103" s="169">
        <f t="shared" ca="1" si="41"/>
        <v>1</v>
      </c>
      <c r="Z103" s="16" t="s">
        <v>563</v>
      </c>
      <c r="AA103" s="16" t="s">
        <v>33</v>
      </c>
      <c r="AB103" s="16"/>
      <c r="AC103" s="6"/>
    </row>
    <row r="104" spans="1:29" ht="30" customHeight="1">
      <c r="A104" s="238"/>
      <c r="B104" s="6" t="s">
        <v>1314</v>
      </c>
      <c r="C104" s="152"/>
      <c r="D104" s="6">
        <v>2</v>
      </c>
      <c r="E104" s="16" t="s">
        <v>47</v>
      </c>
      <c r="F104" s="16" t="s">
        <v>51</v>
      </c>
      <c r="G104" s="16" t="s">
        <v>51</v>
      </c>
      <c r="H104" s="36">
        <v>55</v>
      </c>
      <c r="I104" s="16" t="s">
        <v>52</v>
      </c>
      <c r="J104" s="16" t="s">
        <v>52</v>
      </c>
      <c r="K104" s="164" t="s">
        <v>518</v>
      </c>
      <c r="L104" s="6" t="s">
        <v>506</v>
      </c>
      <c r="M104" s="13">
        <v>12566</v>
      </c>
      <c r="N104" s="165">
        <v>34639</v>
      </c>
      <c r="O104" s="166">
        <f t="shared" ca="1" si="36"/>
        <v>30</v>
      </c>
      <c r="P104" s="167">
        <v>8</v>
      </c>
      <c r="Q104" s="167" t="s">
        <v>634</v>
      </c>
      <c r="R104" s="167">
        <f t="shared" si="37"/>
        <v>16</v>
      </c>
      <c r="S104" s="167">
        <f t="shared" si="38"/>
        <v>21</v>
      </c>
      <c r="T104" s="165">
        <f t="shared" si="39"/>
        <v>42304</v>
      </c>
      <c r="U104" s="165"/>
      <c r="V104" s="6"/>
      <c r="W104" s="6"/>
      <c r="X104" s="168">
        <f t="shared" ca="1" si="40"/>
        <v>-0.625</v>
      </c>
      <c r="Y104" s="169">
        <f t="shared" ca="1" si="41"/>
        <v>1</v>
      </c>
      <c r="Z104" s="16" t="s">
        <v>563</v>
      </c>
      <c r="AA104" s="16" t="s">
        <v>55</v>
      </c>
      <c r="AB104" s="16"/>
      <c r="AC104" s="6"/>
    </row>
    <row r="105" spans="1:29" ht="30" customHeight="1">
      <c r="A105" s="238"/>
      <c r="B105" s="6" t="s">
        <v>1314</v>
      </c>
      <c r="C105" s="152"/>
      <c r="D105" s="6">
        <v>2</v>
      </c>
      <c r="E105" s="16" t="s">
        <v>47</v>
      </c>
      <c r="F105" s="16" t="s">
        <v>51</v>
      </c>
      <c r="G105" s="16" t="s">
        <v>51</v>
      </c>
      <c r="H105" s="36">
        <v>56</v>
      </c>
      <c r="I105" s="16" t="s">
        <v>52</v>
      </c>
      <c r="J105" s="16" t="s">
        <v>52</v>
      </c>
      <c r="K105" s="164" t="s">
        <v>518</v>
      </c>
      <c r="L105" s="6" t="s">
        <v>506</v>
      </c>
      <c r="M105" s="13">
        <v>12566</v>
      </c>
      <c r="N105" s="165">
        <v>34639</v>
      </c>
      <c r="O105" s="166">
        <f t="shared" ca="1" si="36"/>
        <v>30</v>
      </c>
      <c r="P105" s="167">
        <v>8</v>
      </c>
      <c r="Q105" s="167" t="s">
        <v>634</v>
      </c>
      <c r="R105" s="167">
        <f t="shared" si="37"/>
        <v>16</v>
      </c>
      <c r="S105" s="167">
        <f t="shared" si="38"/>
        <v>21</v>
      </c>
      <c r="T105" s="165">
        <f t="shared" si="39"/>
        <v>42304</v>
      </c>
      <c r="U105" s="165"/>
      <c r="V105" s="6"/>
      <c r="W105" s="6"/>
      <c r="X105" s="168">
        <f t="shared" ca="1" si="40"/>
        <v>-0.625</v>
      </c>
      <c r="Y105" s="169">
        <f t="shared" ca="1" si="41"/>
        <v>1</v>
      </c>
      <c r="Z105" s="16" t="s">
        <v>563</v>
      </c>
      <c r="AA105" s="16" t="s">
        <v>55</v>
      </c>
      <c r="AB105" s="16"/>
      <c r="AC105" s="6"/>
    </row>
    <row r="106" spans="1:29" ht="30" customHeight="1">
      <c r="A106" s="238"/>
      <c r="B106" s="6" t="s">
        <v>1314</v>
      </c>
      <c r="C106" s="152"/>
      <c r="D106" s="6">
        <v>2</v>
      </c>
      <c r="E106" s="16" t="s">
        <v>47</v>
      </c>
      <c r="F106" s="16" t="s">
        <v>51</v>
      </c>
      <c r="G106" s="16" t="s">
        <v>51</v>
      </c>
      <c r="H106" s="36">
        <v>57</v>
      </c>
      <c r="I106" s="16" t="s">
        <v>52</v>
      </c>
      <c r="J106" s="16" t="s">
        <v>52</v>
      </c>
      <c r="K106" s="164" t="s">
        <v>518</v>
      </c>
      <c r="L106" s="6" t="s">
        <v>506</v>
      </c>
      <c r="M106" s="13">
        <v>12566</v>
      </c>
      <c r="N106" s="165">
        <v>34639</v>
      </c>
      <c r="O106" s="166">
        <f t="shared" ca="1" si="36"/>
        <v>30</v>
      </c>
      <c r="P106" s="167">
        <v>8</v>
      </c>
      <c r="Q106" s="167" t="s">
        <v>634</v>
      </c>
      <c r="R106" s="167">
        <f t="shared" si="37"/>
        <v>16</v>
      </c>
      <c r="S106" s="167">
        <f t="shared" si="38"/>
        <v>21</v>
      </c>
      <c r="T106" s="165">
        <f t="shared" si="39"/>
        <v>42304</v>
      </c>
      <c r="U106" s="165"/>
      <c r="V106" s="6"/>
      <c r="W106" s="6"/>
      <c r="X106" s="168">
        <f t="shared" ca="1" si="40"/>
        <v>-0.625</v>
      </c>
      <c r="Y106" s="169">
        <f t="shared" ca="1" si="41"/>
        <v>1</v>
      </c>
      <c r="Z106" s="16" t="s">
        <v>563</v>
      </c>
      <c r="AA106" s="16" t="s">
        <v>33</v>
      </c>
      <c r="AB106" s="16"/>
      <c r="AC106" s="6"/>
    </row>
    <row r="107" spans="1:29" ht="30" customHeight="1">
      <c r="A107" s="238"/>
      <c r="B107" s="6" t="s">
        <v>1314</v>
      </c>
      <c r="C107" s="152"/>
      <c r="D107" s="6">
        <v>2</v>
      </c>
      <c r="E107" s="16" t="s">
        <v>47</v>
      </c>
      <c r="F107" s="16" t="s">
        <v>51</v>
      </c>
      <c r="G107" s="16" t="s">
        <v>51</v>
      </c>
      <c r="H107" s="36">
        <v>58</v>
      </c>
      <c r="I107" s="16" t="s">
        <v>52</v>
      </c>
      <c r="J107" s="16" t="s">
        <v>52</v>
      </c>
      <c r="K107" s="164" t="s">
        <v>518</v>
      </c>
      <c r="L107" s="6" t="s">
        <v>506</v>
      </c>
      <c r="M107" s="13">
        <v>12566</v>
      </c>
      <c r="N107" s="165">
        <v>34639</v>
      </c>
      <c r="O107" s="166">
        <f t="shared" ca="1" si="36"/>
        <v>30</v>
      </c>
      <c r="P107" s="167">
        <v>8</v>
      </c>
      <c r="Q107" s="167" t="s">
        <v>634</v>
      </c>
      <c r="R107" s="167">
        <f t="shared" si="37"/>
        <v>16</v>
      </c>
      <c r="S107" s="167">
        <f t="shared" si="38"/>
        <v>21</v>
      </c>
      <c r="T107" s="165">
        <f t="shared" si="39"/>
        <v>42304</v>
      </c>
      <c r="U107" s="165"/>
      <c r="V107" s="6"/>
      <c r="W107" s="6"/>
      <c r="X107" s="168">
        <f t="shared" ca="1" si="40"/>
        <v>-0.625</v>
      </c>
      <c r="Y107" s="169">
        <f t="shared" ca="1" si="41"/>
        <v>1</v>
      </c>
      <c r="Z107" s="16" t="s">
        <v>563</v>
      </c>
      <c r="AA107" s="16" t="s">
        <v>33</v>
      </c>
      <c r="AB107" s="16"/>
      <c r="AC107" s="6"/>
    </row>
    <row r="108" spans="1:29" ht="30" customHeight="1">
      <c r="A108" s="238"/>
      <c r="B108" s="6" t="s">
        <v>1314</v>
      </c>
      <c r="C108" s="152"/>
      <c r="D108" s="6">
        <v>2</v>
      </c>
      <c r="E108" s="16" t="s">
        <v>47</v>
      </c>
      <c r="F108" s="16" t="s">
        <v>51</v>
      </c>
      <c r="G108" s="16" t="s">
        <v>51</v>
      </c>
      <c r="H108" s="36">
        <v>59</v>
      </c>
      <c r="I108" s="16" t="s">
        <v>52</v>
      </c>
      <c r="J108" s="16" t="s">
        <v>52</v>
      </c>
      <c r="K108" s="164" t="s">
        <v>518</v>
      </c>
      <c r="L108" s="6" t="s">
        <v>506</v>
      </c>
      <c r="M108" s="13">
        <v>12566</v>
      </c>
      <c r="N108" s="165">
        <v>34639</v>
      </c>
      <c r="O108" s="166">
        <f t="shared" ca="1" si="36"/>
        <v>30</v>
      </c>
      <c r="P108" s="167">
        <v>8</v>
      </c>
      <c r="Q108" s="167" t="s">
        <v>634</v>
      </c>
      <c r="R108" s="167">
        <f t="shared" si="37"/>
        <v>16</v>
      </c>
      <c r="S108" s="167">
        <f t="shared" si="38"/>
        <v>21</v>
      </c>
      <c r="T108" s="165">
        <f t="shared" si="39"/>
        <v>42304</v>
      </c>
      <c r="U108" s="165"/>
      <c r="V108" s="6"/>
      <c r="W108" s="6"/>
      <c r="X108" s="168">
        <f t="shared" ca="1" si="40"/>
        <v>-0.625</v>
      </c>
      <c r="Y108" s="169">
        <f t="shared" ca="1" si="41"/>
        <v>1</v>
      </c>
      <c r="Z108" s="16" t="s">
        <v>563</v>
      </c>
      <c r="AA108" s="16" t="s">
        <v>33</v>
      </c>
      <c r="AB108" s="16"/>
      <c r="AC108" s="6"/>
    </row>
    <row r="109" spans="1:29" ht="30" customHeight="1">
      <c r="A109" s="238"/>
      <c r="B109" s="6" t="s">
        <v>1314</v>
      </c>
      <c r="C109" s="152"/>
      <c r="D109" s="6">
        <v>2</v>
      </c>
      <c r="E109" s="16" t="s">
        <v>47</v>
      </c>
      <c r="F109" s="16" t="s">
        <v>51</v>
      </c>
      <c r="G109" s="16" t="s">
        <v>51</v>
      </c>
      <c r="H109" s="36">
        <v>60</v>
      </c>
      <c r="I109" s="16" t="s">
        <v>52</v>
      </c>
      <c r="J109" s="16" t="s">
        <v>52</v>
      </c>
      <c r="K109" s="164" t="s">
        <v>518</v>
      </c>
      <c r="L109" s="6" t="s">
        <v>506</v>
      </c>
      <c r="M109" s="13">
        <v>12566</v>
      </c>
      <c r="N109" s="165">
        <v>34639</v>
      </c>
      <c r="O109" s="166">
        <f t="shared" ca="1" si="36"/>
        <v>30</v>
      </c>
      <c r="P109" s="167">
        <v>8</v>
      </c>
      <c r="Q109" s="167" t="s">
        <v>634</v>
      </c>
      <c r="R109" s="167">
        <f t="shared" si="37"/>
        <v>16</v>
      </c>
      <c r="S109" s="167">
        <f t="shared" si="38"/>
        <v>21</v>
      </c>
      <c r="T109" s="165">
        <f t="shared" si="39"/>
        <v>42304</v>
      </c>
      <c r="U109" s="165"/>
      <c r="V109" s="6"/>
      <c r="W109" s="6"/>
      <c r="X109" s="168">
        <f t="shared" ca="1" si="40"/>
        <v>-0.625</v>
      </c>
      <c r="Y109" s="169">
        <f t="shared" ca="1" si="41"/>
        <v>1</v>
      </c>
      <c r="Z109" s="16" t="s">
        <v>563</v>
      </c>
      <c r="AA109" s="16" t="s">
        <v>33</v>
      </c>
      <c r="AB109" s="16"/>
      <c r="AC109" s="6"/>
    </row>
    <row r="110" spans="1:29" ht="30" customHeight="1">
      <c r="A110" s="238"/>
      <c r="B110" s="6" t="s">
        <v>1314</v>
      </c>
      <c r="C110" s="152"/>
      <c r="D110" s="6">
        <v>2</v>
      </c>
      <c r="E110" s="16" t="s">
        <v>47</v>
      </c>
      <c r="F110" s="16" t="s">
        <v>51</v>
      </c>
      <c r="G110" s="16" t="s">
        <v>51</v>
      </c>
      <c r="H110" s="36">
        <v>61</v>
      </c>
      <c r="I110" s="16" t="s">
        <v>52</v>
      </c>
      <c r="J110" s="16" t="s">
        <v>52</v>
      </c>
      <c r="K110" s="164" t="s">
        <v>518</v>
      </c>
      <c r="L110" s="6" t="s">
        <v>506</v>
      </c>
      <c r="M110" s="13">
        <v>12566</v>
      </c>
      <c r="N110" s="165">
        <v>34639</v>
      </c>
      <c r="O110" s="166">
        <f t="shared" ca="1" si="36"/>
        <v>30</v>
      </c>
      <c r="P110" s="167">
        <v>8</v>
      </c>
      <c r="Q110" s="167" t="s">
        <v>634</v>
      </c>
      <c r="R110" s="167">
        <f t="shared" si="37"/>
        <v>16</v>
      </c>
      <c r="S110" s="167">
        <f t="shared" si="38"/>
        <v>21</v>
      </c>
      <c r="T110" s="165">
        <f t="shared" si="39"/>
        <v>42304</v>
      </c>
      <c r="U110" s="165"/>
      <c r="V110" s="6"/>
      <c r="W110" s="6"/>
      <c r="X110" s="168">
        <f t="shared" ca="1" si="40"/>
        <v>-0.625</v>
      </c>
      <c r="Y110" s="169">
        <f t="shared" ca="1" si="41"/>
        <v>1</v>
      </c>
      <c r="Z110" s="16" t="s">
        <v>563</v>
      </c>
      <c r="AA110" s="16" t="s">
        <v>33</v>
      </c>
      <c r="AB110" s="16"/>
      <c r="AC110" s="6"/>
    </row>
    <row r="111" spans="1:29" ht="30" customHeight="1">
      <c r="A111" s="238"/>
      <c r="B111" s="6" t="s">
        <v>1314</v>
      </c>
      <c r="C111" s="152"/>
      <c r="D111" s="6">
        <v>2</v>
      </c>
      <c r="E111" s="16" t="s">
        <v>47</v>
      </c>
      <c r="F111" s="16" t="s">
        <v>51</v>
      </c>
      <c r="G111" s="16" t="s">
        <v>51</v>
      </c>
      <c r="H111" s="36">
        <v>62</v>
      </c>
      <c r="I111" s="16" t="s">
        <v>52</v>
      </c>
      <c r="J111" s="16" t="s">
        <v>52</v>
      </c>
      <c r="K111" s="164" t="s">
        <v>518</v>
      </c>
      <c r="L111" s="6" t="s">
        <v>506</v>
      </c>
      <c r="M111" s="13">
        <v>12566</v>
      </c>
      <c r="N111" s="165">
        <v>34639</v>
      </c>
      <c r="O111" s="166">
        <f t="shared" ca="1" si="36"/>
        <v>30</v>
      </c>
      <c r="P111" s="167">
        <v>8</v>
      </c>
      <c r="Q111" s="167" t="s">
        <v>634</v>
      </c>
      <c r="R111" s="167">
        <f t="shared" si="37"/>
        <v>16</v>
      </c>
      <c r="S111" s="167">
        <f t="shared" si="38"/>
        <v>21</v>
      </c>
      <c r="T111" s="165">
        <f t="shared" si="39"/>
        <v>42304</v>
      </c>
      <c r="U111" s="165"/>
      <c r="V111" s="6"/>
      <c r="W111" s="6"/>
      <c r="X111" s="168">
        <f t="shared" ca="1" si="40"/>
        <v>-0.625</v>
      </c>
      <c r="Y111" s="169">
        <f t="shared" ca="1" si="41"/>
        <v>1</v>
      </c>
      <c r="Z111" s="16" t="s">
        <v>563</v>
      </c>
      <c r="AA111" s="16" t="s">
        <v>33</v>
      </c>
      <c r="AB111" s="16"/>
      <c r="AC111" s="6"/>
    </row>
    <row r="112" spans="1:29" ht="30" customHeight="1">
      <c r="A112" s="238"/>
      <c r="B112" s="6" t="s">
        <v>1314</v>
      </c>
      <c r="C112" s="152"/>
      <c r="D112" s="6">
        <v>2</v>
      </c>
      <c r="E112" s="16" t="s">
        <v>47</v>
      </c>
      <c r="F112" s="16" t="s">
        <v>51</v>
      </c>
      <c r="G112" s="16" t="s">
        <v>51</v>
      </c>
      <c r="H112" s="36">
        <v>63</v>
      </c>
      <c r="I112" s="16" t="s">
        <v>52</v>
      </c>
      <c r="J112" s="16" t="s">
        <v>52</v>
      </c>
      <c r="K112" s="164" t="s">
        <v>518</v>
      </c>
      <c r="L112" s="6" t="s">
        <v>506</v>
      </c>
      <c r="M112" s="13">
        <v>12566</v>
      </c>
      <c r="N112" s="165">
        <v>34639</v>
      </c>
      <c r="O112" s="166">
        <f t="shared" ca="1" si="6"/>
        <v>30</v>
      </c>
      <c r="P112" s="167">
        <v>8</v>
      </c>
      <c r="Q112" s="167" t="s">
        <v>634</v>
      </c>
      <c r="R112" s="167">
        <f t="shared" si="7"/>
        <v>16</v>
      </c>
      <c r="S112" s="167">
        <f t="shared" si="8"/>
        <v>21</v>
      </c>
      <c r="T112" s="165">
        <f t="shared" si="9"/>
        <v>42304</v>
      </c>
      <c r="U112" s="165"/>
      <c r="V112" s="6"/>
      <c r="W112" s="6"/>
      <c r="X112" s="168">
        <f t="shared" ca="1" si="10"/>
        <v>-0.625</v>
      </c>
      <c r="Y112" s="169">
        <f t="shared" ca="1" si="11"/>
        <v>1</v>
      </c>
      <c r="Z112" s="16" t="s">
        <v>563</v>
      </c>
      <c r="AA112" s="16" t="s">
        <v>54</v>
      </c>
      <c r="AB112" s="16"/>
      <c r="AC112" s="6"/>
    </row>
    <row r="113" spans="1:29" ht="30" customHeight="1">
      <c r="A113" s="238"/>
      <c r="B113" s="6" t="s">
        <v>1314</v>
      </c>
      <c r="C113" s="152"/>
      <c r="D113" s="6">
        <v>2</v>
      </c>
      <c r="E113" s="16" t="s">
        <v>47</v>
      </c>
      <c r="F113" s="16" t="s">
        <v>51</v>
      </c>
      <c r="G113" s="16" t="s">
        <v>51</v>
      </c>
      <c r="H113" s="36">
        <v>64</v>
      </c>
      <c r="I113" s="16" t="s">
        <v>52</v>
      </c>
      <c r="J113" s="16" t="s">
        <v>52</v>
      </c>
      <c r="K113" s="164" t="s">
        <v>518</v>
      </c>
      <c r="L113" s="6" t="s">
        <v>506</v>
      </c>
      <c r="M113" s="13">
        <v>12566</v>
      </c>
      <c r="N113" s="165">
        <v>34639</v>
      </c>
      <c r="O113" s="166">
        <f t="shared" ca="1" si="6"/>
        <v>30</v>
      </c>
      <c r="P113" s="167">
        <v>8</v>
      </c>
      <c r="Q113" s="167" t="s">
        <v>634</v>
      </c>
      <c r="R113" s="167">
        <f t="shared" si="7"/>
        <v>16</v>
      </c>
      <c r="S113" s="167">
        <f t="shared" si="8"/>
        <v>21</v>
      </c>
      <c r="T113" s="165">
        <f t="shared" si="9"/>
        <v>42304</v>
      </c>
      <c r="U113" s="165"/>
      <c r="V113" s="6"/>
      <c r="W113" s="6"/>
      <c r="X113" s="168">
        <f t="shared" ca="1" si="10"/>
        <v>-0.625</v>
      </c>
      <c r="Y113" s="169">
        <f t="shared" ca="1" si="11"/>
        <v>1</v>
      </c>
      <c r="Z113" s="16" t="s">
        <v>563</v>
      </c>
      <c r="AA113" s="16" t="s">
        <v>54</v>
      </c>
      <c r="AB113" s="16"/>
      <c r="AC113" s="6"/>
    </row>
    <row r="114" spans="1:29" ht="30" customHeight="1">
      <c r="A114" s="238"/>
      <c r="B114" s="6" t="s">
        <v>1314</v>
      </c>
      <c r="C114" s="152"/>
      <c r="D114" s="6">
        <v>2</v>
      </c>
      <c r="E114" s="16" t="s">
        <v>47</v>
      </c>
      <c r="F114" s="16" t="s">
        <v>51</v>
      </c>
      <c r="G114" s="16" t="s">
        <v>51</v>
      </c>
      <c r="H114" s="36">
        <v>65</v>
      </c>
      <c r="I114" s="16" t="s">
        <v>52</v>
      </c>
      <c r="J114" s="16" t="s">
        <v>52</v>
      </c>
      <c r="K114" s="164" t="s">
        <v>518</v>
      </c>
      <c r="L114" s="6" t="s">
        <v>506</v>
      </c>
      <c r="M114" s="13">
        <v>12566</v>
      </c>
      <c r="N114" s="165">
        <v>34639</v>
      </c>
      <c r="O114" s="166">
        <f ca="1">DATEDIF(N114,TODAY(),"y")</f>
        <v>30</v>
      </c>
      <c r="P114" s="167">
        <v>8</v>
      </c>
      <c r="Q114" s="167" t="s">
        <v>634</v>
      </c>
      <c r="R114" s="167">
        <f>P114*IF(Q114="水質",3.2,(IF(Q114="事務",2,IF(Q114="電子",2.1,IF(Q114="自動車",3.1,1.6)))))</f>
        <v>16</v>
      </c>
      <c r="S114" s="167">
        <f>ROUND(4/3*R114,0)</f>
        <v>21</v>
      </c>
      <c r="T114" s="165">
        <f>N114+365*IF(K114="事後",S114,R114)</f>
        <v>42304</v>
      </c>
      <c r="U114" s="165"/>
      <c r="V114" s="6"/>
      <c r="W114" s="6"/>
      <c r="X114" s="168">
        <f ca="1">(-3/R114*O114+5)</f>
        <v>-0.625</v>
      </c>
      <c r="Y114" s="169">
        <f ca="1">IF(X114&gt;1,ROUNDUP(X114,0),1)</f>
        <v>1</v>
      </c>
      <c r="Z114" s="16" t="s">
        <v>563</v>
      </c>
      <c r="AA114" s="16" t="s">
        <v>26</v>
      </c>
      <c r="AB114" s="16"/>
      <c r="AC114" s="6"/>
    </row>
    <row r="115" spans="1:29" ht="30" customHeight="1">
      <c r="A115" s="238"/>
      <c r="B115" s="6" t="s">
        <v>1314</v>
      </c>
      <c r="C115" s="152"/>
      <c r="D115" s="6">
        <v>2</v>
      </c>
      <c r="E115" s="16" t="s">
        <v>47</v>
      </c>
      <c r="F115" s="16" t="s">
        <v>51</v>
      </c>
      <c r="G115" s="16" t="s">
        <v>51</v>
      </c>
      <c r="H115" s="36">
        <v>66</v>
      </c>
      <c r="I115" s="16" t="s">
        <v>52</v>
      </c>
      <c r="J115" s="16" t="s">
        <v>52</v>
      </c>
      <c r="K115" s="164" t="s">
        <v>518</v>
      </c>
      <c r="L115" s="6" t="s">
        <v>506</v>
      </c>
      <c r="M115" s="13">
        <v>12566</v>
      </c>
      <c r="N115" s="165">
        <v>34639</v>
      </c>
      <c r="O115" s="166">
        <f ca="1">DATEDIF(N115,TODAY(),"y")</f>
        <v>30</v>
      </c>
      <c r="P115" s="167">
        <v>8</v>
      </c>
      <c r="Q115" s="167" t="s">
        <v>634</v>
      </c>
      <c r="R115" s="167">
        <f>P115*IF(Q115="水質",3.2,(IF(Q115="事務",2,IF(Q115="電子",2.1,IF(Q115="自動車",3.1,1.6)))))</f>
        <v>16</v>
      </c>
      <c r="S115" s="167">
        <f>ROUND(4/3*R115,0)</f>
        <v>21</v>
      </c>
      <c r="T115" s="165">
        <f>N115+365*IF(K115="事後",S115,R115)</f>
        <v>42304</v>
      </c>
      <c r="U115" s="165"/>
      <c r="V115" s="6"/>
      <c r="W115" s="6"/>
      <c r="X115" s="168">
        <f ca="1">(-3/R115*O115+5)</f>
        <v>-0.625</v>
      </c>
      <c r="Y115" s="169">
        <f ca="1">IF(X115&gt;1,ROUNDUP(X115,0),1)</f>
        <v>1</v>
      </c>
      <c r="Z115" s="16" t="s">
        <v>563</v>
      </c>
      <c r="AA115" s="16" t="s">
        <v>33</v>
      </c>
      <c r="AB115" s="16"/>
      <c r="AC115" s="6"/>
    </row>
    <row r="116" spans="1:29" ht="30" customHeight="1">
      <c r="A116" s="238"/>
      <c r="B116" s="6" t="s">
        <v>1314</v>
      </c>
      <c r="C116" s="152"/>
      <c r="D116" s="6">
        <v>2</v>
      </c>
      <c r="E116" s="16" t="s">
        <v>47</v>
      </c>
      <c r="F116" s="16" t="s">
        <v>51</v>
      </c>
      <c r="G116" s="16" t="s">
        <v>51</v>
      </c>
      <c r="H116" s="36">
        <v>67</v>
      </c>
      <c r="I116" s="16" t="s">
        <v>52</v>
      </c>
      <c r="J116" s="16" t="s">
        <v>52</v>
      </c>
      <c r="K116" s="164" t="s">
        <v>518</v>
      </c>
      <c r="L116" s="6" t="s">
        <v>506</v>
      </c>
      <c r="M116" s="13">
        <v>12566</v>
      </c>
      <c r="N116" s="165">
        <v>34639</v>
      </c>
      <c r="O116" s="166">
        <f ca="1">DATEDIF(N116,TODAY(),"y")</f>
        <v>30</v>
      </c>
      <c r="P116" s="167">
        <v>8</v>
      </c>
      <c r="Q116" s="167" t="s">
        <v>634</v>
      </c>
      <c r="R116" s="167">
        <f>P116*IF(Q116="水質",3.2,(IF(Q116="事務",2,IF(Q116="電子",2.1,IF(Q116="自動車",3.1,1.6)))))</f>
        <v>16</v>
      </c>
      <c r="S116" s="167">
        <f>ROUND(4/3*R116,0)</f>
        <v>21</v>
      </c>
      <c r="T116" s="165">
        <f>N116+365*IF(K116="事後",S116,R116)</f>
        <v>42304</v>
      </c>
      <c r="U116" s="165"/>
      <c r="V116" s="6"/>
      <c r="W116" s="6"/>
      <c r="X116" s="168">
        <f ca="1">(-3/R116*O116+5)</f>
        <v>-0.625</v>
      </c>
      <c r="Y116" s="169">
        <f ca="1">IF(X116&gt;1,ROUNDUP(X116,0),1)</f>
        <v>1</v>
      </c>
      <c r="Z116" s="16" t="s">
        <v>563</v>
      </c>
      <c r="AA116" s="16" t="s">
        <v>33</v>
      </c>
      <c r="AB116" s="16"/>
      <c r="AC116" s="6"/>
    </row>
    <row r="117" spans="1:29" ht="30" customHeight="1">
      <c r="A117" s="238"/>
      <c r="B117" s="6" t="s">
        <v>1314</v>
      </c>
      <c r="C117" s="152"/>
      <c r="D117" s="6">
        <v>2</v>
      </c>
      <c r="E117" s="16" t="s">
        <v>47</v>
      </c>
      <c r="F117" s="16" t="s">
        <v>51</v>
      </c>
      <c r="G117" s="16" t="s">
        <v>51</v>
      </c>
      <c r="H117" s="36">
        <v>68</v>
      </c>
      <c r="I117" s="16" t="s">
        <v>52</v>
      </c>
      <c r="J117" s="16" t="s">
        <v>52</v>
      </c>
      <c r="K117" s="164" t="s">
        <v>518</v>
      </c>
      <c r="L117" s="6" t="s">
        <v>506</v>
      </c>
      <c r="M117" s="13">
        <v>12566</v>
      </c>
      <c r="N117" s="165">
        <v>34639</v>
      </c>
      <c r="O117" s="166">
        <f ca="1">DATEDIF(N117,TODAY(),"y")</f>
        <v>30</v>
      </c>
      <c r="P117" s="167">
        <v>8</v>
      </c>
      <c r="Q117" s="167" t="s">
        <v>634</v>
      </c>
      <c r="R117" s="167">
        <f>P117*IF(Q117="水質",3.2,(IF(Q117="事務",2,IF(Q117="電子",2.1,IF(Q117="自動車",3.1,1.6)))))</f>
        <v>16</v>
      </c>
      <c r="S117" s="167">
        <f>ROUND(4/3*R117,0)</f>
        <v>21</v>
      </c>
      <c r="T117" s="165">
        <f>N117+365*IF(K117="事後",S117,R117)</f>
        <v>42304</v>
      </c>
      <c r="U117" s="165"/>
      <c r="V117" s="6" t="s">
        <v>879</v>
      </c>
      <c r="W117" s="6"/>
      <c r="X117" s="168">
        <f ca="1">(-3/R117*O117+5)</f>
        <v>-0.625</v>
      </c>
      <c r="Y117" s="169">
        <f ca="1">IF(X117&gt;1,ROUNDUP(X117,0),1)</f>
        <v>1</v>
      </c>
      <c r="Z117" s="16" t="s">
        <v>563</v>
      </c>
      <c r="AA117" s="16" t="s">
        <v>33</v>
      </c>
      <c r="AB117" s="16"/>
      <c r="AC117" s="6"/>
    </row>
    <row r="118" spans="1:29" ht="30" customHeight="1">
      <c r="A118" s="238"/>
      <c r="B118" s="6" t="s">
        <v>1314</v>
      </c>
      <c r="C118" s="152"/>
      <c r="D118" s="6">
        <v>2</v>
      </c>
      <c r="E118" s="16" t="s">
        <v>47</v>
      </c>
      <c r="F118" s="16" t="s">
        <v>51</v>
      </c>
      <c r="G118" s="16" t="s">
        <v>51</v>
      </c>
      <c r="H118" s="36">
        <v>69</v>
      </c>
      <c r="I118" s="16" t="s">
        <v>52</v>
      </c>
      <c r="J118" s="16" t="s">
        <v>52</v>
      </c>
      <c r="K118" s="164" t="s">
        <v>518</v>
      </c>
      <c r="L118" s="6" t="s">
        <v>506</v>
      </c>
      <c r="M118" s="13">
        <v>12566</v>
      </c>
      <c r="N118" s="165">
        <v>34639</v>
      </c>
      <c r="O118" s="166">
        <f t="shared" ref="O118:O130" ca="1" si="42">DATEDIF(N118,TODAY(),"y")</f>
        <v>30</v>
      </c>
      <c r="P118" s="167">
        <v>8</v>
      </c>
      <c r="Q118" s="167" t="s">
        <v>634</v>
      </c>
      <c r="R118" s="167">
        <f t="shared" ref="R118:R130" si="43">P118*IF(Q118="水質",3.2,(IF(Q118="事務",2,IF(Q118="電子",2.1,IF(Q118="自動車",3.1,1.6)))))</f>
        <v>16</v>
      </c>
      <c r="S118" s="167">
        <f t="shared" ref="S118:S130" si="44">ROUND(4/3*R118,0)</f>
        <v>21</v>
      </c>
      <c r="T118" s="165">
        <f t="shared" ref="T118:T130" si="45">N118+365*IF(K118="事後",S118,R118)</f>
        <v>42304</v>
      </c>
      <c r="U118" s="165"/>
      <c r="V118" s="6" t="s">
        <v>878</v>
      </c>
      <c r="W118" s="6"/>
      <c r="X118" s="168">
        <f t="shared" ref="X118:X131" ca="1" si="46">(-3/R118*O118+5)</f>
        <v>-0.625</v>
      </c>
      <c r="Y118" s="169">
        <f t="shared" ref="Y118:Y130" ca="1" si="47">IF(X118&gt;1,ROUNDUP(X118,0),1)</f>
        <v>1</v>
      </c>
      <c r="Z118" s="16" t="s">
        <v>563</v>
      </c>
      <c r="AA118" s="16" t="s">
        <v>24</v>
      </c>
      <c r="AB118" s="16"/>
      <c r="AC118" s="6"/>
    </row>
    <row r="119" spans="1:29" ht="30" customHeight="1">
      <c r="A119" s="238"/>
      <c r="B119" s="6" t="s">
        <v>1314</v>
      </c>
      <c r="C119" s="152"/>
      <c r="D119" s="6">
        <v>2</v>
      </c>
      <c r="E119" s="16" t="s">
        <v>47</v>
      </c>
      <c r="F119" s="16" t="s">
        <v>51</v>
      </c>
      <c r="G119" s="16" t="s">
        <v>51</v>
      </c>
      <c r="H119" s="36">
        <v>70</v>
      </c>
      <c r="I119" s="16" t="s">
        <v>52</v>
      </c>
      <c r="J119" s="16" t="s">
        <v>52</v>
      </c>
      <c r="K119" s="164" t="s">
        <v>518</v>
      </c>
      <c r="L119" s="6" t="s">
        <v>506</v>
      </c>
      <c r="M119" s="13">
        <v>12566</v>
      </c>
      <c r="N119" s="165">
        <v>34639</v>
      </c>
      <c r="O119" s="166">
        <f t="shared" ref="O119:O127" ca="1" si="48">DATEDIF(N119,TODAY(),"y")</f>
        <v>30</v>
      </c>
      <c r="P119" s="167">
        <v>8</v>
      </c>
      <c r="Q119" s="167" t="s">
        <v>634</v>
      </c>
      <c r="R119" s="167">
        <f t="shared" ref="R119:R127" si="49">P119*IF(Q119="水質",3.2,(IF(Q119="事務",2,IF(Q119="電子",2.1,IF(Q119="自動車",3.1,1.6)))))</f>
        <v>16</v>
      </c>
      <c r="S119" s="167">
        <f t="shared" ref="S119:S127" si="50">ROUND(4/3*R119,0)</f>
        <v>21</v>
      </c>
      <c r="T119" s="165">
        <f t="shared" ref="T119:T127" si="51">N119+365*IF(K119="事後",S119,R119)</f>
        <v>42304</v>
      </c>
      <c r="U119" s="165"/>
      <c r="V119" s="6" t="s">
        <v>880</v>
      </c>
      <c r="W119" s="6"/>
      <c r="X119" s="168">
        <f t="shared" ref="X119:X127" ca="1" si="52">(-3/R119*O119+5)</f>
        <v>-0.625</v>
      </c>
      <c r="Y119" s="169">
        <f t="shared" ref="Y119:Y127" ca="1" si="53">IF(X119&gt;1,ROUNDUP(X119,0),1)</f>
        <v>1</v>
      </c>
      <c r="Z119" s="16" t="s">
        <v>563</v>
      </c>
      <c r="AA119" s="16" t="s">
        <v>33</v>
      </c>
      <c r="AB119" s="16"/>
      <c r="AC119" s="6"/>
    </row>
    <row r="120" spans="1:29" ht="30" customHeight="1">
      <c r="A120" s="238"/>
      <c r="B120" s="6" t="s">
        <v>1314</v>
      </c>
      <c r="C120" s="152"/>
      <c r="D120" s="6">
        <v>2</v>
      </c>
      <c r="E120" s="16" t="s">
        <v>47</v>
      </c>
      <c r="F120" s="16" t="s">
        <v>51</v>
      </c>
      <c r="G120" s="16" t="s">
        <v>51</v>
      </c>
      <c r="H120" s="36">
        <v>71</v>
      </c>
      <c r="I120" s="16" t="s">
        <v>52</v>
      </c>
      <c r="J120" s="16" t="s">
        <v>52</v>
      </c>
      <c r="K120" s="164" t="s">
        <v>518</v>
      </c>
      <c r="L120" s="6" t="s">
        <v>506</v>
      </c>
      <c r="M120" s="13">
        <v>12566</v>
      </c>
      <c r="N120" s="165">
        <v>34639</v>
      </c>
      <c r="O120" s="166">
        <f t="shared" ca="1" si="48"/>
        <v>30</v>
      </c>
      <c r="P120" s="167">
        <v>8</v>
      </c>
      <c r="Q120" s="167" t="s">
        <v>634</v>
      </c>
      <c r="R120" s="167">
        <f t="shared" si="49"/>
        <v>16</v>
      </c>
      <c r="S120" s="167">
        <f t="shared" si="50"/>
        <v>21</v>
      </c>
      <c r="T120" s="165">
        <f t="shared" si="51"/>
        <v>42304</v>
      </c>
      <c r="U120" s="165"/>
      <c r="V120" s="6" t="s">
        <v>878</v>
      </c>
      <c r="W120" s="6"/>
      <c r="X120" s="168">
        <f t="shared" ca="1" si="52"/>
        <v>-0.625</v>
      </c>
      <c r="Y120" s="169">
        <f t="shared" ca="1" si="53"/>
        <v>1</v>
      </c>
      <c r="Z120" s="16" t="s">
        <v>563</v>
      </c>
      <c r="AA120" s="16" t="s">
        <v>33</v>
      </c>
      <c r="AB120" s="16"/>
      <c r="AC120" s="6"/>
    </row>
    <row r="121" spans="1:29" ht="30" customHeight="1">
      <c r="A121" s="238"/>
      <c r="B121" s="6" t="s">
        <v>1314</v>
      </c>
      <c r="C121" s="152"/>
      <c r="D121" s="6">
        <v>2</v>
      </c>
      <c r="E121" s="16" t="s">
        <v>47</v>
      </c>
      <c r="F121" s="16" t="s">
        <v>51</v>
      </c>
      <c r="G121" s="16" t="s">
        <v>51</v>
      </c>
      <c r="H121" s="36">
        <v>72</v>
      </c>
      <c r="I121" s="16" t="s">
        <v>52</v>
      </c>
      <c r="J121" s="16" t="s">
        <v>52</v>
      </c>
      <c r="K121" s="164" t="s">
        <v>518</v>
      </c>
      <c r="L121" s="6" t="s">
        <v>506</v>
      </c>
      <c r="M121" s="13">
        <v>12566</v>
      </c>
      <c r="N121" s="165">
        <v>34639</v>
      </c>
      <c r="O121" s="166">
        <f t="shared" ca="1" si="48"/>
        <v>30</v>
      </c>
      <c r="P121" s="167">
        <v>8</v>
      </c>
      <c r="Q121" s="167" t="s">
        <v>634</v>
      </c>
      <c r="R121" s="167">
        <f t="shared" si="49"/>
        <v>16</v>
      </c>
      <c r="S121" s="167">
        <f t="shared" si="50"/>
        <v>21</v>
      </c>
      <c r="T121" s="165">
        <f t="shared" si="51"/>
        <v>42304</v>
      </c>
      <c r="U121" s="165"/>
      <c r="V121" s="6" t="s">
        <v>878</v>
      </c>
      <c r="W121" s="6"/>
      <c r="X121" s="168">
        <f t="shared" ca="1" si="52"/>
        <v>-0.625</v>
      </c>
      <c r="Y121" s="169">
        <f t="shared" ca="1" si="53"/>
        <v>1</v>
      </c>
      <c r="Z121" s="16" t="s">
        <v>563</v>
      </c>
      <c r="AA121" s="16" t="s">
        <v>33</v>
      </c>
      <c r="AB121" s="16"/>
      <c r="AC121" s="6"/>
    </row>
    <row r="122" spans="1:29" ht="30" customHeight="1">
      <c r="A122" s="238"/>
      <c r="B122" s="6" t="s">
        <v>1314</v>
      </c>
      <c r="C122" s="152"/>
      <c r="D122" s="6">
        <v>2</v>
      </c>
      <c r="E122" s="16" t="s">
        <v>47</v>
      </c>
      <c r="F122" s="16" t="s">
        <v>51</v>
      </c>
      <c r="G122" s="16" t="s">
        <v>51</v>
      </c>
      <c r="H122" s="36">
        <v>73</v>
      </c>
      <c r="I122" s="16" t="s">
        <v>52</v>
      </c>
      <c r="J122" s="16" t="s">
        <v>52</v>
      </c>
      <c r="K122" s="164" t="s">
        <v>518</v>
      </c>
      <c r="L122" s="6" t="s">
        <v>506</v>
      </c>
      <c r="M122" s="13">
        <v>12566</v>
      </c>
      <c r="N122" s="165">
        <v>34639</v>
      </c>
      <c r="O122" s="166">
        <f t="shared" ca="1" si="48"/>
        <v>30</v>
      </c>
      <c r="P122" s="167">
        <v>8</v>
      </c>
      <c r="Q122" s="167" t="s">
        <v>634</v>
      </c>
      <c r="R122" s="167">
        <f t="shared" si="49"/>
        <v>16</v>
      </c>
      <c r="S122" s="167">
        <f t="shared" si="50"/>
        <v>21</v>
      </c>
      <c r="T122" s="165">
        <f t="shared" si="51"/>
        <v>42304</v>
      </c>
      <c r="U122" s="165"/>
      <c r="V122" s="6" t="s">
        <v>880</v>
      </c>
      <c r="W122" s="6"/>
      <c r="X122" s="168">
        <f t="shared" ca="1" si="52"/>
        <v>-0.625</v>
      </c>
      <c r="Y122" s="169">
        <f t="shared" ca="1" si="53"/>
        <v>1</v>
      </c>
      <c r="Z122" s="16" t="s">
        <v>563</v>
      </c>
      <c r="AA122" s="16" t="s">
        <v>33</v>
      </c>
      <c r="AB122" s="16"/>
      <c r="AC122" s="6"/>
    </row>
    <row r="123" spans="1:29" ht="30" customHeight="1">
      <c r="A123" s="238"/>
      <c r="B123" s="6" t="s">
        <v>1314</v>
      </c>
      <c r="C123" s="152"/>
      <c r="D123" s="6">
        <v>2</v>
      </c>
      <c r="E123" s="16" t="s">
        <v>47</v>
      </c>
      <c r="F123" s="16" t="s">
        <v>51</v>
      </c>
      <c r="G123" s="16" t="s">
        <v>51</v>
      </c>
      <c r="H123" s="36">
        <v>74</v>
      </c>
      <c r="I123" s="16" t="s">
        <v>52</v>
      </c>
      <c r="J123" s="16" t="s">
        <v>52</v>
      </c>
      <c r="K123" s="164" t="s">
        <v>518</v>
      </c>
      <c r="L123" s="6" t="s">
        <v>506</v>
      </c>
      <c r="M123" s="13">
        <v>12566</v>
      </c>
      <c r="N123" s="165">
        <v>34639</v>
      </c>
      <c r="O123" s="166">
        <f t="shared" ca="1" si="48"/>
        <v>30</v>
      </c>
      <c r="P123" s="167">
        <v>8</v>
      </c>
      <c r="Q123" s="167" t="s">
        <v>634</v>
      </c>
      <c r="R123" s="167">
        <f t="shared" si="49"/>
        <v>16</v>
      </c>
      <c r="S123" s="167">
        <f t="shared" si="50"/>
        <v>21</v>
      </c>
      <c r="T123" s="165">
        <f t="shared" si="51"/>
        <v>42304</v>
      </c>
      <c r="U123" s="165"/>
      <c r="V123" s="6" t="s">
        <v>880</v>
      </c>
      <c r="W123" s="6"/>
      <c r="X123" s="168">
        <f t="shared" ca="1" si="52"/>
        <v>-0.625</v>
      </c>
      <c r="Y123" s="169">
        <f t="shared" ca="1" si="53"/>
        <v>1</v>
      </c>
      <c r="Z123" s="16" t="s">
        <v>563</v>
      </c>
      <c r="AA123" s="16" t="s">
        <v>26</v>
      </c>
      <c r="AB123" s="16"/>
      <c r="AC123" s="6"/>
    </row>
    <row r="124" spans="1:29" ht="30" customHeight="1">
      <c r="A124" s="238"/>
      <c r="B124" s="6" t="s">
        <v>1314</v>
      </c>
      <c r="C124" s="152"/>
      <c r="D124" s="6">
        <v>2</v>
      </c>
      <c r="E124" s="16" t="s">
        <v>47</v>
      </c>
      <c r="F124" s="16" t="s">
        <v>51</v>
      </c>
      <c r="G124" s="16" t="s">
        <v>51</v>
      </c>
      <c r="H124" s="36">
        <v>75</v>
      </c>
      <c r="I124" s="16" t="s">
        <v>52</v>
      </c>
      <c r="J124" s="16" t="s">
        <v>52</v>
      </c>
      <c r="K124" s="164" t="s">
        <v>518</v>
      </c>
      <c r="L124" s="6" t="s">
        <v>506</v>
      </c>
      <c r="M124" s="13">
        <v>12566</v>
      </c>
      <c r="N124" s="165">
        <v>34639</v>
      </c>
      <c r="O124" s="166">
        <f t="shared" ca="1" si="48"/>
        <v>30</v>
      </c>
      <c r="P124" s="167">
        <v>8</v>
      </c>
      <c r="Q124" s="167" t="s">
        <v>634</v>
      </c>
      <c r="R124" s="167">
        <f t="shared" si="49"/>
        <v>16</v>
      </c>
      <c r="S124" s="167">
        <f t="shared" si="50"/>
        <v>21</v>
      </c>
      <c r="T124" s="165">
        <f t="shared" si="51"/>
        <v>42304</v>
      </c>
      <c r="U124" s="165"/>
      <c r="V124" s="6" t="s">
        <v>880</v>
      </c>
      <c r="W124" s="6"/>
      <c r="X124" s="168">
        <f t="shared" ca="1" si="52"/>
        <v>-0.625</v>
      </c>
      <c r="Y124" s="169">
        <f t="shared" ca="1" si="53"/>
        <v>1</v>
      </c>
      <c r="Z124" s="16" t="s">
        <v>563</v>
      </c>
      <c r="AA124" s="16" t="s">
        <v>26</v>
      </c>
      <c r="AB124" s="16"/>
      <c r="AC124" s="6"/>
    </row>
    <row r="125" spans="1:29" ht="30" customHeight="1">
      <c r="A125" s="238"/>
      <c r="B125" s="6" t="s">
        <v>1314</v>
      </c>
      <c r="C125" s="152"/>
      <c r="D125" s="6">
        <v>2</v>
      </c>
      <c r="E125" s="16" t="s">
        <v>47</v>
      </c>
      <c r="F125" s="16" t="s">
        <v>51</v>
      </c>
      <c r="G125" s="16" t="s">
        <v>51</v>
      </c>
      <c r="H125" s="36">
        <v>76</v>
      </c>
      <c r="I125" s="16" t="s">
        <v>52</v>
      </c>
      <c r="J125" s="16" t="s">
        <v>52</v>
      </c>
      <c r="K125" s="164" t="s">
        <v>518</v>
      </c>
      <c r="L125" s="6" t="s">
        <v>506</v>
      </c>
      <c r="M125" s="13">
        <v>12566</v>
      </c>
      <c r="N125" s="165">
        <v>34639</v>
      </c>
      <c r="O125" s="166">
        <f t="shared" ca="1" si="48"/>
        <v>30</v>
      </c>
      <c r="P125" s="167">
        <v>8</v>
      </c>
      <c r="Q125" s="167" t="s">
        <v>634</v>
      </c>
      <c r="R125" s="167">
        <f t="shared" si="49"/>
        <v>16</v>
      </c>
      <c r="S125" s="167">
        <f t="shared" si="50"/>
        <v>21</v>
      </c>
      <c r="T125" s="165">
        <f t="shared" si="51"/>
        <v>42304</v>
      </c>
      <c r="U125" s="165"/>
      <c r="V125" s="6" t="s">
        <v>878</v>
      </c>
      <c r="W125" s="6"/>
      <c r="X125" s="168">
        <f t="shared" ca="1" si="52"/>
        <v>-0.625</v>
      </c>
      <c r="Y125" s="169">
        <f t="shared" ca="1" si="53"/>
        <v>1</v>
      </c>
      <c r="Z125" s="16" t="s">
        <v>563</v>
      </c>
      <c r="AA125" s="16" t="s">
        <v>26</v>
      </c>
      <c r="AB125" s="16"/>
      <c r="AC125" s="6"/>
    </row>
    <row r="126" spans="1:29" ht="30" customHeight="1">
      <c r="A126" s="238"/>
      <c r="B126" s="6" t="s">
        <v>1314</v>
      </c>
      <c r="C126" s="152"/>
      <c r="D126" s="6">
        <v>2</v>
      </c>
      <c r="E126" s="16" t="s">
        <v>47</v>
      </c>
      <c r="F126" s="16" t="s">
        <v>51</v>
      </c>
      <c r="G126" s="16" t="s">
        <v>51</v>
      </c>
      <c r="H126" s="36">
        <v>77</v>
      </c>
      <c r="I126" s="16" t="s">
        <v>52</v>
      </c>
      <c r="J126" s="16" t="s">
        <v>52</v>
      </c>
      <c r="K126" s="164" t="s">
        <v>518</v>
      </c>
      <c r="L126" s="6" t="s">
        <v>506</v>
      </c>
      <c r="M126" s="13">
        <v>12566</v>
      </c>
      <c r="N126" s="165">
        <v>34639</v>
      </c>
      <c r="O126" s="166">
        <f t="shared" ca="1" si="48"/>
        <v>30</v>
      </c>
      <c r="P126" s="167">
        <v>8</v>
      </c>
      <c r="Q126" s="167" t="s">
        <v>634</v>
      </c>
      <c r="R126" s="167">
        <f t="shared" si="49"/>
        <v>16</v>
      </c>
      <c r="S126" s="167">
        <f t="shared" si="50"/>
        <v>21</v>
      </c>
      <c r="T126" s="165">
        <f t="shared" si="51"/>
        <v>42304</v>
      </c>
      <c r="U126" s="165"/>
      <c r="V126" s="6" t="s">
        <v>878</v>
      </c>
      <c r="W126" s="6"/>
      <c r="X126" s="168">
        <f t="shared" ca="1" si="52"/>
        <v>-0.625</v>
      </c>
      <c r="Y126" s="169">
        <f t="shared" ca="1" si="53"/>
        <v>1</v>
      </c>
      <c r="Z126" s="16" t="s">
        <v>563</v>
      </c>
      <c r="AA126" s="16" t="s">
        <v>26</v>
      </c>
      <c r="AB126" s="16"/>
      <c r="AC126" s="6"/>
    </row>
    <row r="127" spans="1:29" ht="30" customHeight="1">
      <c r="A127" s="238"/>
      <c r="B127" s="6" t="s">
        <v>1314</v>
      </c>
      <c r="C127" s="152"/>
      <c r="D127" s="6">
        <v>2</v>
      </c>
      <c r="E127" s="16" t="s">
        <v>47</v>
      </c>
      <c r="F127" s="16" t="s">
        <v>51</v>
      </c>
      <c r="G127" s="16" t="s">
        <v>51</v>
      </c>
      <c r="H127" s="36">
        <v>78</v>
      </c>
      <c r="I127" s="16" t="s">
        <v>52</v>
      </c>
      <c r="J127" s="16" t="s">
        <v>52</v>
      </c>
      <c r="K127" s="164" t="s">
        <v>518</v>
      </c>
      <c r="L127" s="6" t="s">
        <v>506</v>
      </c>
      <c r="M127" s="13">
        <v>12566</v>
      </c>
      <c r="N127" s="165">
        <v>34639</v>
      </c>
      <c r="O127" s="166">
        <f t="shared" ca="1" si="48"/>
        <v>30</v>
      </c>
      <c r="P127" s="167">
        <v>8</v>
      </c>
      <c r="Q127" s="167" t="s">
        <v>634</v>
      </c>
      <c r="R127" s="167">
        <f t="shared" si="49"/>
        <v>16</v>
      </c>
      <c r="S127" s="167">
        <f t="shared" si="50"/>
        <v>21</v>
      </c>
      <c r="T127" s="165">
        <f t="shared" si="51"/>
        <v>42304</v>
      </c>
      <c r="U127" s="165"/>
      <c r="V127" s="6" t="s">
        <v>877</v>
      </c>
      <c r="W127" s="6"/>
      <c r="X127" s="168">
        <f t="shared" ca="1" si="52"/>
        <v>-0.625</v>
      </c>
      <c r="Y127" s="169">
        <f t="shared" ca="1" si="53"/>
        <v>1</v>
      </c>
      <c r="Z127" s="16" t="s">
        <v>563</v>
      </c>
      <c r="AA127" s="16" t="s">
        <v>36</v>
      </c>
      <c r="AB127" s="16"/>
      <c r="AC127" s="6"/>
    </row>
    <row r="128" spans="1:29" ht="30" customHeight="1">
      <c r="A128" s="238"/>
      <c r="B128" s="6" t="s">
        <v>1314</v>
      </c>
      <c r="C128" s="152"/>
      <c r="D128" s="6">
        <v>2</v>
      </c>
      <c r="E128" s="16" t="s">
        <v>47</v>
      </c>
      <c r="F128" s="16" t="s">
        <v>51</v>
      </c>
      <c r="G128" s="16" t="s">
        <v>51</v>
      </c>
      <c r="H128" s="36">
        <v>153</v>
      </c>
      <c r="I128" s="16" t="s">
        <v>52</v>
      </c>
      <c r="J128" s="16" t="s">
        <v>52</v>
      </c>
      <c r="K128" s="164" t="s">
        <v>518</v>
      </c>
      <c r="L128" s="6" t="s">
        <v>506</v>
      </c>
      <c r="M128" s="13">
        <v>12566</v>
      </c>
      <c r="N128" s="165">
        <v>34639</v>
      </c>
      <c r="O128" s="166">
        <f t="shared" ca="1" si="42"/>
        <v>30</v>
      </c>
      <c r="P128" s="167">
        <v>8</v>
      </c>
      <c r="Q128" s="167" t="s">
        <v>634</v>
      </c>
      <c r="R128" s="167">
        <f t="shared" si="43"/>
        <v>16</v>
      </c>
      <c r="S128" s="167">
        <f t="shared" si="44"/>
        <v>21</v>
      </c>
      <c r="T128" s="165">
        <f t="shared" si="45"/>
        <v>42304</v>
      </c>
      <c r="U128" s="165"/>
      <c r="V128" s="6"/>
      <c r="W128" s="6"/>
      <c r="X128" s="168">
        <f t="shared" ca="1" si="46"/>
        <v>-0.625</v>
      </c>
      <c r="Y128" s="169">
        <f t="shared" ca="1" si="47"/>
        <v>1</v>
      </c>
      <c r="Z128" s="16" t="s">
        <v>563</v>
      </c>
      <c r="AA128" s="16" t="s">
        <v>33</v>
      </c>
      <c r="AB128" s="16"/>
      <c r="AC128" s="6"/>
    </row>
    <row r="129" spans="1:29" ht="30" customHeight="1">
      <c r="A129" s="238"/>
      <c r="B129" s="6" t="s">
        <v>1314</v>
      </c>
      <c r="C129" s="152"/>
      <c r="D129" s="6">
        <v>2</v>
      </c>
      <c r="E129" s="16" t="s">
        <v>47</v>
      </c>
      <c r="F129" s="16" t="s">
        <v>51</v>
      </c>
      <c r="G129" s="16" t="s">
        <v>51</v>
      </c>
      <c r="H129" s="36">
        <v>155</v>
      </c>
      <c r="I129" s="16" t="s">
        <v>52</v>
      </c>
      <c r="J129" s="16" t="s">
        <v>52</v>
      </c>
      <c r="K129" s="164" t="s">
        <v>518</v>
      </c>
      <c r="L129" s="6" t="s">
        <v>506</v>
      </c>
      <c r="M129" s="13">
        <v>12566</v>
      </c>
      <c r="N129" s="165">
        <v>34639</v>
      </c>
      <c r="O129" s="166">
        <f t="shared" ca="1" si="42"/>
        <v>30</v>
      </c>
      <c r="P129" s="167">
        <v>8</v>
      </c>
      <c r="Q129" s="167" t="s">
        <v>634</v>
      </c>
      <c r="R129" s="167">
        <f t="shared" si="43"/>
        <v>16</v>
      </c>
      <c r="S129" s="167">
        <f t="shared" si="44"/>
        <v>21</v>
      </c>
      <c r="T129" s="165">
        <f t="shared" si="45"/>
        <v>42304</v>
      </c>
      <c r="U129" s="165"/>
      <c r="V129" s="6"/>
      <c r="W129" s="6"/>
      <c r="X129" s="168">
        <f t="shared" ca="1" si="46"/>
        <v>-0.625</v>
      </c>
      <c r="Y129" s="169">
        <f t="shared" ca="1" si="47"/>
        <v>1</v>
      </c>
      <c r="Z129" s="16" t="s">
        <v>563</v>
      </c>
      <c r="AA129" s="16" t="s">
        <v>26</v>
      </c>
      <c r="AB129" s="16"/>
      <c r="AC129" s="6"/>
    </row>
    <row r="130" spans="1:29" ht="30" customHeight="1">
      <c r="A130" s="238"/>
      <c r="B130" s="6" t="s">
        <v>1314</v>
      </c>
      <c r="C130" s="152"/>
      <c r="D130" s="6">
        <v>2</v>
      </c>
      <c r="E130" s="16" t="s">
        <v>47</v>
      </c>
      <c r="F130" s="16" t="s">
        <v>51</v>
      </c>
      <c r="G130" s="16" t="s">
        <v>51</v>
      </c>
      <c r="H130" s="36">
        <v>156</v>
      </c>
      <c r="I130" s="16" t="s">
        <v>52</v>
      </c>
      <c r="J130" s="16" t="s">
        <v>52</v>
      </c>
      <c r="K130" s="164" t="s">
        <v>518</v>
      </c>
      <c r="L130" s="6" t="s">
        <v>506</v>
      </c>
      <c r="M130" s="13">
        <v>12566</v>
      </c>
      <c r="N130" s="165">
        <v>34639</v>
      </c>
      <c r="O130" s="166">
        <f t="shared" ca="1" si="42"/>
        <v>30</v>
      </c>
      <c r="P130" s="167">
        <v>8</v>
      </c>
      <c r="Q130" s="167" t="s">
        <v>634</v>
      </c>
      <c r="R130" s="167">
        <f t="shared" si="43"/>
        <v>16</v>
      </c>
      <c r="S130" s="167">
        <f t="shared" si="44"/>
        <v>21</v>
      </c>
      <c r="T130" s="165">
        <f t="shared" si="45"/>
        <v>42304</v>
      </c>
      <c r="U130" s="165"/>
      <c r="V130" s="6"/>
      <c r="W130" s="6"/>
      <c r="X130" s="168">
        <f t="shared" ca="1" si="46"/>
        <v>-0.625</v>
      </c>
      <c r="Y130" s="169">
        <f t="shared" ca="1" si="47"/>
        <v>1</v>
      </c>
      <c r="Z130" s="16" t="s">
        <v>563</v>
      </c>
      <c r="AA130" s="16" t="s">
        <v>26</v>
      </c>
      <c r="AB130" s="16"/>
      <c r="AC130" s="6"/>
    </row>
    <row r="131" spans="1:29" ht="30" customHeight="1">
      <c r="A131" s="238"/>
      <c r="B131" s="6" t="s">
        <v>1314</v>
      </c>
      <c r="C131" s="152"/>
      <c r="D131" s="6">
        <v>2</v>
      </c>
      <c r="E131" s="16" t="s">
        <v>47</v>
      </c>
      <c r="F131" s="16" t="s">
        <v>56</v>
      </c>
      <c r="G131" s="16" t="s">
        <v>56</v>
      </c>
      <c r="H131" s="36">
        <v>1</v>
      </c>
      <c r="I131" s="16" t="s">
        <v>58</v>
      </c>
      <c r="J131" s="16" t="s">
        <v>58</v>
      </c>
      <c r="K131" s="164" t="s">
        <v>518</v>
      </c>
      <c r="L131" s="6" t="s">
        <v>506</v>
      </c>
      <c r="M131" s="13">
        <v>17010</v>
      </c>
      <c r="N131" s="165">
        <v>37859</v>
      </c>
      <c r="O131" s="166">
        <f t="shared" ref="O131:O199" ca="1" si="54">DATEDIF(N131,TODAY(),"y")</f>
        <v>21</v>
      </c>
      <c r="P131" s="167">
        <v>8</v>
      </c>
      <c r="Q131" s="167" t="s">
        <v>634</v>
      </c>
      <c r="R131" s="167">
        <f t="shared" ref="R131:R199" si="55">P131*IF(Q131="水質",3.2,(IF(Q131="事務",2,IF(Q131="電子",2.1,IF(Q131="自動車",3.1,1.6)))))</f>
        <v>16</v>
      </c>
      <c r="S131" s="167">
        <f t="shared" ref="S131:S199" si="56">ROUND(4/3*R131,0)</f>
        <v>21</v>
      </c>
      <c r="T131" s="165">
        <f t="shared" ref="T131:T199" si="57">N131+365*IF(K131="事後",S131,R131)</f>
        <v>45524</v>
      </c>
      <c r="U131" s="165"/>
      <c r="V131" s="6"/>
      <c r="W131" s="6"/>
      <c r="X131" s="168">
        <f t="shared" ca="1" si="46"/>
        <v>1.0625</v>
      </c>
      <c r="Y131" s="169">
        <f t="shared" ref="Y131:Y199" ca="1" si="58">IF(X131&gt;1,ROUNDUP(X131,0),1)</f>
        <v>2</v>
      </c>
      <c r="Z131" s="16" t="s">
        <v>563</v>
      </c>
      <c r="AA131" s="16" t="s">
        <v>24</v>
      </c>
      <c r="AB131" s="16"/>
      <c r="AC131" s="6"/>
    </row>
    <row r="132" spans="1:29" ht="30" customHeight="1">
      <c r="A132" s="238"/>
      <c r="B132" s="6" t="s">
        <v>1314</v>
      </c>
      <c r="C132" s="152"/>
      <c r="D132" s="6">
        <v>2</v>
      </c>
      <c r="E132" s="16" t="s">
        <v>47</v>
      </c>
      <c r="F132" s="16" t="s">
        <v>56</v>
      </c>
      <c r="G132" s="16" t="s">
        <v>56</v>
      </c>
      <c r="H132" s="36">
        <v>2</v>
      </c>
      <c r="I132" s="16" t="s">
        <v>59</v>
      </c>
      <c r="J132" s="16" t="s">
        <v>59</v>
      </c>
      <c r="K132" s="164" t="s">
        <v>518</v>
      </c>
      <c r="L132" s="6" t="s">
        <v>506</v>
      </c>
      <c r="M132" s="13">
        <v>11655</v>
      </c>
      <c r="N132" s="165">
        <v>37859</v>
      </c>
      <c r="O132" s="166">
        <f t="shared" ca="1" si="54"/>
        <v>21</v>
      </c>
      <c r="P132" s="167">
        <v>8</v>
      </c>
      <c r="Q132" s="167" t="s">
        <v>634</v>
      </c>
      <c r="R132" s="167">
        <f t="shared" si="55"/>
        <v>16</v>
      </c>
      <c r="S132" s="167">
        <f t="shared" si="56"/>
        <v>21</v>
      </c>
      <c r="T132" s="165">
        <f t="shared" si="57"/>
        <v>45524</v>
      </c>
      <c r="U132" s="165"/>
      <c r="V132" s="6" t="s">
        <v>880</v>
      </c>
      <c r="W132" s="6"/>
      <c r="X132" s="168">
        <f t="shared" ref="X132:X200" ca="1" si="59">(-3/R132*O132+5)</f>
        <v>1.0625</v>
      </c>
      <c r="Y132" s="169">
        <f t="shared" ca="1" si="58"/>
        <v>2</v>
      </c>
      <c r="Z132" s="16" t="s">
        <v>563</v>
      </c>
      <c r="AA132" s="16" t="s">
        <v>24</v>
      </c>
      <c r="AB132" s="16"/>
      <c r="AC132" s="6"/>
    </row>
    <row r="133" spans="1:29" ht="30" customHeight="1">
      <c r="A133" s="238"/>
      <c r="B133" s="6" t="s">
        <v>1314</v>
      </c>
      <c r="C133" s="152"/>
      <c r="D133" s="6">
        <v>2</v>
      </c>
      <c r="E133" s="16" t="s">
        <v>47</v>
      </c>
      <c r="F133" s="16" t="s">
        <v>56</v>
      </c>
      <c r="G133" s="16" t="s">
        <v>56</v>
      </c>
      <c r="H133" s="36">
        <v>3</v>
      </c>
      <c r="I133" s="16" t="s">
        <v>57</v>
      </c>
      <c r="J133" s="16" t="s">
        <v>57</v>
      </c>
      <c r="K133" s="164" t="s">
        <v>518</v>
      </c>
      <c r="L133" s="6" t="s">
        <v>506</v>
      </c>
      <c r="M133" s="13">
        <v>27800</v>
      </c>
      <c r="N133" s="165">
        <v>34754</v>
      </c>
      <c r="O133" s="166">
        <f t="shared" ca="1" si="54"/>
        <v>30</v>
      </c>
      <c r="P133" s="167">
        <v>8</v>
      </c>
      <c r="Q133" s="167" t="s">
        <v>634</v>
      </c>
      <c r="R133" s="167">
        <f t="shared" si="55"/>
        <v>16</v>
      </c>
      <c r="S133" s="167">
        <f t="shared" si="56"/>
        <v>21</v>
      </c>
      <c r="T133" s="165">
        <f t="shared" si="57"/>
        <v>42419</v>
      </c>
      <c r="U133" s="165"/>
      <c r="V133" s="6"/>
      <c r="W133" s="6"/>
      <c r="X133" s="168">
        <f t="shared" ca="1" si="59"/>
        <v>-0.625</v>
      </c>
      <c r="Y133" s="169">
        <f t="shared" ca="1" si="58"/>
        <v>1</v>
      </c>
      <c r="Z133" s="16" t="s">
        <v>563</v>
      </c>
      <c r="AA133" s="16" t="s">
        <v>24</v>
      </c>
      <c r="AB133" s="16"/>
      <c r="AC133" s="6"/>
    </row>
    <row r="134" spans="1:29" ht="30" customHeight="1">
      <c r="A134" s="238"/>
      <c r="B134" s="6" t="s">
        <v>1314</v>
      </c>
      <c r="C134" s="152"/>
      <c r="D134" s="6">
        <v>2</v>
      </c>
      <c r="E134" s="16" t="s">
        <v>47</v>
      </c>
      <c r="F134" s="16" t="s">
        <v>56</v>
      </c>
      <c r="G134" s="16" t="s">
        <v>56</v>
      </c>
      <c r="H134" s="36">
        <v>4</v>
      </c>
      <c r="I134" s="16" t="s">
        <v>60</v>
      </c>
      <c r="J134" s="16" t="s">
        <v>60</v>
      </c>
      <c r="K134" s="164" t="s">
        <v>518</v>
      </c>
      <c r="L134" s="6" t="s">
        <v>506</v>
      </c>
      <c r="M134" s="13">
        <v>17850</v>
      </c>
      <c r="N134" s="165">
        <v>37859</v>
      </c>
      <c r="O134" s="166">
        <f t="shared" ca="1" si="54"/>
        <v>21</v>
      </c>
      <c r="P134" s="167">
        <v>8</v>
      </c>
      <c r="Q134" s="167" t="s">
        <v>634</v>
      </c>
      <c r="R134" s="167">
        <f t="shared" si="55"/>
        <v>16</v>
      </c>
      <c r="S134" s="167">
        <f t="shared" si="56"/>
        <v>21</v>
      </c>
      <c r="T134" s="165">
        <f t="shared" si="57"/>
        <v>45524</v>
      </c>
      <c r="U134" s="165"/>
      <c r="V134" s="6"/>
      <c r="W134" s="6"/>
      <c r="X134" s="168">
        <f t="shared" ca="1" si="59"/>
        <v>1.0625</v>
      </c>
      <c r="Y134" s="169">
        <f t="shared" ca="1" si="58"/>
        <v>2</v>
      </c>
      <c r="Z134" s="16" t="s">
        <v>563</v>
      </c>
      <c r="AA134" s="16" t="s">
        <v>24</v>
      </c>
      <c r="AB134" s="16"/>
      <c r="AC134" s="6"/>
    </row>
    <row r="135" spans="1:29" ht="30" customHeight="1">
      <c r="A135" s="238"/>
      <c r="B135" s="6" t="s">
        <v>1314</v>
      </c>
      <c r="C135" s="152"/>
      <c r="D135" s="6">
        <v>2</v>
      </c>
      <c r="E135" s="16" t="s">
        <v>47</v>
      </c>
      <c r="F135" s="16" t="s">
        <v>61</v>
      </c>
      <c r="G135" s="16" t="s">
        <v>61</v>
      </c>
      <c r="H135" s="36">
        <v>8</v>
      </c>
      <c r="I135" s="16" t="s">
        <v>63</v>
      </c>
      <c r="J135" s="16" t="s">
        <v>63</v>
      </c>
      <c r="K135" s="164" t="s">
        <v>518</v>
      </c>
      <c r="L135" s="6" t="s">
        <v>506</v>
      </c>
      <c r="M135" s="13">
        <v>31518</v>
      </c>
      <c r="N135" s="165">
        <v>34639</v>
      </c>
      <c r="O135" s="166">
        <f t="shared" ca="1" si="54"/>
        <v>30</v>
      </c>
      <c r="P135" s="167">
        <v>8</v>
      </c>
      <c r="Q135" s="167" t="s">
        <v>634</v>
      </c>
      <c r="R135" s="167">
        <f t="shared" si="55"/>
        <v>16</v>
      </c>
      <c r="S135" s="167">
        <f t="shared" si="56"/>
        <v>21</v>
      </c>
      <c r="T135" s="165">
        <f t="shared" si="57"/>
        <v>42304</v>
      </c>
      <c r="U135" s="165"/>
      <c r="V135" s="6"/>
      <c r="W135" s="6"/>
      <c r="X135" s="168">
        <f t="shared" ca="1" si="59"/>
        <v>-0.625</v>
      </c>
      <c r="Y135" s="169">
        <f t="shared" ca="1" si="58"/>
        <v>1</v>
      </c>
      <c r="Z135" s="16" t="s">
        <v>563</v>
      </c>
      <c r="AA135" s="16" t="s">
        <v>24</v>
      </c>
      <c r="AB135" s="16"/>
      <c r="AC135" s="6"/>
    </row>
    <row r="136" spans="1:29" ht="30" customHeight="1">
      <c r="A136" s="238"/>
      <c r="B136" s="6" t="s">
        <v>1314</v>
      </c>
      <c r="C136" s="152"/>
      <c r="D136" s="6">
        <v>2</v>
      </c>
      <c r="E136" s="16" t="s">
        <v>47</v>
      </c>
      <c r="F136" s="16" t="s">
        <v>61</v>
      </c>
      <c r="G136" s="16" t="s">
        <v>61</v>
      </c>
      <c r="H136" s="36">
        <v>9</v>
      </c>
      <c r="I136" s="16" t="s">
        <v>63</v>
      </c>
      <c r="J136" s="16" t="s">
        <v>63</v>
      </c>
      <c r="K136" s="164" t="s">
        <v>518</v>
      </c>
      <c r="L136" s="6" t="s">
        <v>506</v>
      </c>
      <c r="M136" s="13">
        <v>31518</v>
      </c>
      <c r="N136" s="165">
        <v>34639</v>
      </c>
      <c r="O136" s="166">
        <f t="shared" ca="1" si="54"/>
        <v>30</v>
      </c>
      <c r="P136" s="167">
        <v>8</v>
      </c>
      <c r="Q136" s="167" t="s">
        <v>634</v>
      </c>
      <c r="R136" s="167">
        <f t="shared" si="55"/>
        <v>16</v>
      </c>
      <c r="S136" s="167">
        <f t="shared" si="56"/>
        <v>21</v>
      </c>
      <c r="T136" s="165">
        <f t="shared" si="57"/>
        <v>42304</v>
      </c>
      <c r="U136" s="165"/>
      <c r="V136" s="6"/>
      <c r="W136" s="6"/>
      <c r="X136" s="168">
        <f t="shared" ca="1" si="59"/>
        <v>-0.625</v>
      </c>
      <c r="Y136" s="169">
        <f t="shared" ca="1" si="58"/>
        <v>1</v>
      </c>
      <c r="Z136" s="16" t="s">
        <v>563</v>
      </c>
      <c r="AA136" s="16" t="s">
        <v>24</v>
      </c>
      <c r="AB136" s="16"/>
      <c r="AC136" s="6"/>
    </row>
    <row r="137" spans="1:29" ht="30" customHeight="1">
      <c r="A137" s="238"/>
      <c r="B137" s="6" t="s">
        <v>1314</v>
      </c>
      <c r="C137" s="152"/>
      <c r="D137" s="6">
        <v>2</v>
      </c>
      <c r="E137" s="16" t="s">
        <v>47</v>
      </c>
      <c r="F137" s="16" t="s">
        <v>61</v>
      </c>
      <c r="G137" s="16" t="s">
        <v>61</v>
      </c>
      <c r="H137" s="36">
        <v>10</v>
      </c>
      <c r="I137" s="16" t="s">
        <v>63</v>
      </c>
      <c r="J137" s="16" t="s">
        <v>63</v>
      </c>
      <c r="K137" s="164" t="s">
        <v>518</v>
      </c>
      <c r="L137" s="6" t="s">
        <v>506</v>
      </c>
      <c r="M137" s="13">
        <v>31518</v>
      </c>
      <c r="N137" s="165">
        <v>34639</v>
      </c>
      <c r="O137" s="166">
        <f t="shared" ca="1" si="54"/>
        <v>30</v>
      </c>
      <c r="P137" s="167">
        <v>8</v>
      </c>
      <c r="Q137" s="167" t="s">
        <v>634</v>
      </c>
      <c r="R137" s="167">
        <f t="shared" si="55"/>
        <v>16</v>
      </c>
      <c r="S137" s="167">
        <f t="shared" si="56"/>
        <v>21</v>
      </c>
      <c r="T137" s="165">
        <f t="shared" si="57"/>
        <v>42304</v>
      </c>
      <c r="U137" s="165"/>
      <c r="V137" s="6"/>
      <c r="W137" s="6"/>
      <c r="X137" s="168">
        <f t="shared" ca="1" si="59"/>
        <v>-0.625</v>
      </c>
      <c r="Y137" s="169">
        <f t="shared" ca="1" si="58"/>
        <v>1</v>
      </c>
      <c r="Z137" s="16" t="s">
        <v>563</v>
      </c>
      <c r="AA137" s="16" t="s">
        <v>24</v>
      </c>
      <c r="AB137" s="16"/>
      <c r="AC137" s="6"/>
    </row>
    <row r="138" spans="1:29" ht="30" customHeight="1">
      <c r="A138" s="238"/>
      <c r="B138" s="6" t="s">
        <v>1314</v>
      </c>
      <c r="C138" s="152"/>
      <c r="D138" s="6">
        <v>2</v>
      </c>
      <c r="E138" s="16" t="s">
        <v>47</v>
      </c>
      <c r="F138" s="16" t="s">
        <v>61</v>
      </c>
      <c r="G138" s="16" t="s">
        <v>61</v>
      </c>
      <c r="H138" s="36">
        <v>33</v>
      </c>
      <c r="I138" s="16" t="s">
        <v>62</v>
      </c>
      <c r="J138" s="16" t="s">
        <v>62</v>
      </c>
      <c r="K138" s="164" t="s">
        <v>518</v>
      </c>
      <c r="L138" s="6" t="s">
        <v>506</v>
      </c>
      <c r="M138" s="13">
        <v>57855</v>
      </c>
      <c r="N138" s="165">
        <v>40275</v>
      </c>
      <c r="O138" s="166">
        <f ca="1">DATEDIF(N138,TODAY(),"y")</f>
        <v>15</v>
      </c>
      <c r="P138" s="167">
        <v>8</v>
      </c>
      <c r="Q138" s="167" t="s">
        <v>634</v>
      </c>
      <c r="R138" s="167">
        <f>P138*IF(Q138="水質",3.2,(IF(Q138="事務",2,IF(Q138="電子",2.1,IF(Q138="自動車",3.1,1.6)))))</f>
        <v>16</v>
      </c>
      <c r="S138" s="167">
        <f>ROUND(4/3*R138,0)</f>
        <v>21</v>
      </c>
      <c r="T138" s="165">
        <f>N138+365*IF(K138="事後",S138,R138)</f>
        <v>47940</v>
      </c>
      <c r="U138" s="165"/>
      <c r="V138" s="6"/>
      <c r="W138" s="6"/>
      <c r="X138" s="168">
        <f ca="1">(-3/R138*O138+5)</f>
        <v>2.1875</v>
      </c>
      <c r="Y138" s="169">
        <f ca="1">IF(X138&gt;1,ROUNDUP(X138,0),1)</f>
        <v>3</v>
      </c>
      <c r="Z138" s="16" t="s">
        <v>563</v>
      </c>
      <c r="AA138" s="16" t="s">
        <v>26</v>
      </c>
      <c r="AB138" s="16"/>
      <c r="AC138" s="6"/>
    </row>
    <row r="139" spans="1:29" ht="30" customHeight="1">
      <c r="A139" s="238"/>
      <c r="B139" s="6" t="s">
        <v>1314</v>
      </c>
      <c r="C139" s="152"/>
      <c r="D139" s="6">
        <v>2</v>
      </c>
      <c r="E139" s="16" t="s">
        <v>47</v>
      </c>
      <c r="F139" s="16" t="s">
        <v>61</v>
      </c>
      <c r="G139" s="16" t="s">
        <v>61</v>
      </c>
      <c r="H139" s="36">
        <v>34</v>
      </c>
      <c r="I139" s="16" t="s">
        <v>62</v>
      </c>
      <c r="J139" s="16" t="s">
        <v>62</v>
      </c>
      <c r="K139" s="164" t="s">
        <v>518</v>
      </c>
      <c r="L139" s="6" t="s">
        <v>506</v>
      </c>
      <c r="M139" s="13">
        <v>57855</v>
      </c>
      <c r="N139" s="165">
        <v>40275</v>
      </c>
      <c r="O139" s="166">
        <f t="shared" ca="1" si="54"/>
        <v>15</v>
      </c>
      <c r="P139" s="167">
        <v>8</v>
      </c>
      <c r="Q139" s="167" t="s">
        <v>634</v>
      </c>
      <c r="R139" s="167">
        <f t="shared" si="55"/>
        <v>16</v>
      </c>
      <c r="S139" s="167">
        <f t="shared" si="56"/>
        <v>21</v>
      </c>
      <c r="T139" s="165">
        <f t="shared" si="57"/>
        <v>47940</v>
      </c>
      <c r="U139" s="165"/>
      <c r="V139" s="6"/>
      <c r="W139" s="6"/>
      <c r="X139" s="168">
        <f t="shared" ca="1" si="59"/>
        <v>2.1875</v>
      </c>
      <c r="Y139" s="169">
        <f t="shared" ca="1" si="58"/>
        <v>3</v>
      </c>
      <c r="Z139" s="16" t="s">
        <v>563</v>
      </c>
      <c r="AA139" s="16" t="s">
        <v>24</v>
      </c>
      <c r="AB139" s="16"/>
      <c r="AC139" s="6"/>
    </row>
    <row r="140" spans="1:29" ht="30" customHeight="1">
      <c r="A140" s="238"/>
      <c r="B140" s="6" t="s">
        <v>1314</v>
      </c>
      <c r="C140" s="152"/>
      <c r="D140" s="6">
        <v>2</v>
      </c>
      <c r="E140" s="16" t="s">
        <v>47</v>
      </c>
      <c r="F140" s="16" t="s">
        <v>64</v>
      </c>
      <c r="G140" s="16" t="s">
        <v>64</v>
      </c>
      <c r="H140" s="36">
        <v>1</v>
      </c>
      <c r="I140" s="16" t="s">
        <v>67</v>
      </c>
      <c r="J140" s="16" t="s">
        <v>67</v>
      </c>
      <c r="K140" s="164" t="s">
        <v>518</v>
      </c>
      <c r="L140" s="6" t="s">
        <v>506</v>
      </c>
      <c r="M140" s="13">
        <v>3914</v>
      </c>
      <c r="N140" s="165">
        <v>34639</v>
      </c>
      <c r="O140" s="166">
        <f t="shared" ca="1" si="54"/>
        <v>30</v>
      </c>
      <c r="P140" s="167">
        <v>15</v>
      </c>
      <c r="Q140" s="167" t="s">
        <v>634</v>
      </c>
      <c r="R140" s="167">
        <f t="shared" si="55"/>
        <v>30</v>
      </c>
      <c r="S140" s="167">
        <f t="shared" si="56"/>
        <v>40</v>
      </c>
      <c r="T140" s="165">
        <f t="shared" si="57"/>
        <v>49239</v>
      </c>
      <c r="U140" s="165"/>
      <c r="V140" s="6"/>
      <c r="W140" s="6"/>
      <c r="X140" s="168">
        <f t="shared" ca="1" si="59"/>
        <v>2</v>
      </c>
      <c r="Y140" s="169">
        <f t="shared" ca="1" si="58"/>
        <v>2</v>
      </c>
      <c r="Z140" s="16" t="s">
        <v>563</v>
      </c>
      <c r="AA140" s="16" t="s">
        <v>24</v>
      </c>
      <c r="AB140" s="16"/>
      <c r="AC140" s="6"/>
    </row>
    <row r="141" spans="1:29" ht="30" customHeight="1">
      <c r="A141" s="238"/>
      <c r="B141" s="6" t="s">
        <v>1314</v>
      </c>
      <c r="C141" s="152"/>
      <c r="D141" s="6">
        <v>2</v>
      </c>
      <c r="E141" s="16" t="s">
        <v>47</v>
      </c>
      <c r="F141" s="16" t="s">
        <v>64</v>
      </c>
      <c r="G141" s="16" t="s">
        <v>64</v>
      </c>
      <c r="H141" s="36">
        <v>2</v>
      </c>
      <c r="I141" s="16" t="s">
        <v>67</v>
      </c>
      <c r="J141" s="16" t="s">
        <v>67</v>
      </c>
      <c r="K141" s="164" t="s">
        <v>518</v>
      </c>
      <c r="L141" s="6" t="s">
        <v>506</v>
      </c>
      <c r="M141" s="13">
        <v>3914</v>
      </c>
      <c r="N141" s="165">
        <v>34639</v>
      </c>
      <c r="O141" s="166">
        <f t="shared" ca="1" si="54"/>
        <v>30</v>
      </c>
      <c r="P141" s="167">
        <v>15</v>
      </c>
      <c r="Q141" s="167" t="s">
        <v>634</v>
      </c>
      <c r="R141" s="167">
        <f t="shared" si="55"/>
        <v>30</v>
      </c>
      <c r="S141" s="167">
        <f t="shared" si="56"/>
        <v>40</v>
      </c>
      <c r="T141" s="165">
        <f t="shared" si="57"/>
        <v>49239</v>
      </c>
      <c r="U141" s="165"/>
      <c r="V141" s="6"/>
      <c r="W141" s="6"/>
      <c r="X141" s="168">
        <f t="shared" ca="1" si="59"/>
        <v>2</v>
      </c>
      <c r="Y141" s="169">
        <f t="shared" ca="1" si="58"/>
        <v>2</v>
      </c>
      <c r="Z141" s="16" t="s">
        <v>563</v>
      </c>
      <c r="AA141" s="16" t="s">
        <v>24</v>
      </c>
      <c r="AB141" s="16"/>
      <c r="AC141" s="6"/>
    </row>
    <row r="142" spans="1:29" ht="30" customHeight="1">
      <c r="A142" s="238"/>
      <c r="B142" s="6" t="s">
        <v>1314</v>
      </c>
      <c r="C142" s="152"/>
      <c r="D142" s="6">
        <v>2</v>
      </c>
      <c r="E142" s="16" t="s">
        <v>47</v>
      </c>
      <c r="F142" s="16" t="s">
        <v>64</v>
      </c>
      <c r="G142" s="16" t="s">
        <v>64</v>
      </c>
      <c r="H142" s="36">
        <v>3</v>
      </c>
      <c r="I142" s="16" t="s">
        <v>67</v>
      </c>
      <c r="J142" s="16" t="s">
        <v>67</v>
      </c>
      <c r="K142" s="164" t="s">
        <v>518</v>
      </c>
      <c r="L142" s="6" t="s">
        <v>506</v>
      </c>
      <c r="M142" s="13">
        <v>3914</v>
      </c>
      <c r="N142" s="165">
        <v>34639</v>
      </c>
      <c r="O142" s="166">
        <f t="shared" ca="1" si="54"/>
        <v>30</v>
      </c>
      <c r="P142" s="167">
        <v>15</v>
      </c>
      <c r="Q142" s="167" t="s">
        <v>634</v>
      </c>
      <c r="R142" s="167">
        <f t="shared" si="55"/>
        <v>30</v>
      </c>
      <c r="S142" s="167">
        <f t="shared" si="56"/>
        <v>40</v>
      </c>
      <c r="T142" s="165">
        <f t="shared" si="57"/>
        <v>49239</v>
      </c>
      <c r="U142" s="165"/>
      <c r="V142" s="6"/>
      <c r="W142" s="6"/>
      <c r="X142" s="168">
        <f t="shared" ca="1" si="59"/>
        <v>2</v>
      </c>
      <c r="Y142" s="169">
        <f t="shared" ca="1" si="58"/>
        <v>2</v>
      </c>
      <c r="Z142" s="16" t="s">
        <v>563</v>
      </c>
      <c r="AA142" s="16" t="s">
        <v>24</v>
      </c>
      <c r="AB142" s="16"/>
      <c r="AC142" s="6"/>
    </row>
    <row r="143" spans="1:29" ht="30" customHeight="1">
      <c r="A143" s="238"/>
      <c r="B143" s="6" t="s">
        <v>1314</v>
      </c>
      <c r="C143" s="152"/>
      <c r="D143" s="6">
        <v>2</v>
      </c>
      <c r="E143" s="16" t="s">
        <v>47</v>
      </c>
      <c r="F143" s="16" t="s">
        <v>64</v>
      </c>
      <c r="G143" s="16" t="s">
        <v>64</v>
      </c>
      <c r="H143" s="36">
        <v>4</v>
      </c>
      <c r="I143" s="16" t="s">
        <v>67</v>
      </c>
      <c r="J143" s="16" t="s">
        <v>67</v>
      </c>
      <c r="K143" s="164" t="s">
        <v>518</v>
      </c>
      <c r="L143" s="6" t="s">
        <v>506</v>
      </c>
      <c r="M143" s="13">
        <v>3914</v>
      </c>
      <c r="N143" s="165">
        <v>34639</v>
      </c>
      <c r="O143" s="166">
        <f t="shared" ca="1" si="54"/>
        <v>30</v>
      </c>
      <c r="P143" s="167">
        <v>15</v>
      </c>
      <c r="Q143" s="167" t="s">
        <v>634</v>
      </c>
      <c r="R143" s="167">
        <f t="shared" si="55"/>
        <v>30</v>
      </c>
      <c r="S143" s="167">
        <f t="shared" si="56"/>
        <v>40</v>
      </c>
      <c r="T143" s="165">
        <f t="shared" si="57"/>
        <v>49239</v>
      </c>
      <c r="U143" s="165"/>
      <c r="V143" s="6"/>
      <c r="W143" s="6"/>
      <c r="X143" s="168">
        <f t="shared" ca="1" si="59"/>
        <v>2</v>
      </c>
      <c r="Y143" s="169">
        <f t="shared" ca="1" si="58"/>
        <v>2</v>
      </c>
      <c r="Z143" s="16" t="s">
        <v>563</v>
      </c>
      <c r="AA143" s="16" t="s">
        <v>24</v>
      </c>
      <c r="AB143" s="16"/>
      <c r="AC143" s="6"/>
    </row>
    <row r="144" spans="1:29" ht="30" customHeight="1">
      <c r="A144" s="238"/>
      <c r="B144" s="6" t="s">
        <v>1314</v>
      </c>
      <c r="C144" s="152"/>
      <c r="D144" s="6">
        <v>2</v>
      </c>
      <c r="E144" s="16" t="s">
        <v>47</v>
      </c>
      <c r="F144" s="16" t="s">
        <v>64</v>
      </c>
      <c r="G144" s="16" t="s">
        <v>64</v>
      </c>
      <c r="H144" s="36">
        <v>5</v>
      </c>
      <c r="I144" s="16" t="s">
        <v>67</v>
      </c>
      <c r="J144" s="16" t="s">
        <v>67</v>
      </c>
      <c r="K144" s="164" t="s">
        <v>518</v>
      </c>
      <c r="L144" s="6" t="s">
        <v>506</v>
      </c>
      <c r="M144" s="13">
        <v>3914</v>
      </c>
      <c r="N144" s="165">
        <v>34639</v>
      </c>
      <c r="O144" s="166">
        <f t="shared" ca="1" si="54"/>
        <v>30</v>
      </c>
      <c r="P144" s="167">
        <v>15</v>
      </c>
      <c r="Q144" s="167" t="s">
        <v>634</v>
      </c>
      <c r="R144" s="167">
        <f t="shared" si="55"/>
        <v>30</v>
      </c>
      <c r="S144" s="167">
        <f t="shared" si="56"/>
        <v>40</v>
      </c>
      <c r="T144" s="165">
        <f t="shared" si="57"/>
        <v>49239</v>
      </c>
      <c r="U144" s="165"/>
      <c r="V144" s="6"/>
      <c r="W144" s="6"/>
      <c r="X144" s="168">
        <f t="shared" ca="1" si="59"/>
        <v>2</v>
      </c>
      <c r="Y144" s="169">
        <f t="shared" ca="1" si="58"/>
        <v>2</v>
      </c>
      <c r="Z144" s="16" t="s">
        <v>563</v>
      </c>
      <c r="AA144" s="16" t="s">
        <v>24</v>
      </c>
      <c r="AB144" s="16"/>
      <c r="AC144" s="6"/>
    </row>
    <row r="145" spans="1:29" ht="30" customHeight="1">
      <c r="A145" s="238"/>
      <c r="B145" s="6" t="s">
        <v>1314</v>
      </c>
      <c r="C145" s="152"/>
      <c r="D145" s="6">
        <v>2</v>
      </c>
      <c r="E145" s="16" t="s">
        <v>47</v>
      </c>
      <c r="F145" s="16" t="s">
        <v>64</v>
      </c>
      <c r="G145" s="16" t="s">
        <v>64</v>
      </c>
      <c r="H145" s="36">
        <v>6</v>
      </c>
      <c r="I145" s="16" t="s">
        <v>67</v>
      </c>
      <c r="J145" s="16" t="s">
        <v>67</v>
      </c>
      <c r="K145" s="164" t="s">
        <v>518</v>
      </c>
      <c r="L145" s="6" t="s">
        <v>506</v>
      </c>
      <c r="M145" s="13">
        <v>3914</v>
      </c>
      <c r="N145" s="165">
        <v>34639</v>
      </c>
      <c r="O145" s="166">
        <f t="shared" ca="1" si="54"/>
        <v>30</v>
      </c>
      <c r="P145" s="167">
        <v>15</v>
      </c>
      <c r="Q145" s="167" t="s">
        <v>634</v>
      </c>
      <c r="R145" s="167">
        <f t="shared" si="55"/>
        <v>30</v>
      </c>
      <c r="S145" s="167">
        <f t="shared" si="56"/>
        <v>40</v>
      </c>
      <c r="T145" s="165">
        <f t="shared" si="57"/>
        <v>49239</v>
      </c>
      <c r="U145" s="165"/>
      <c r="V145" s="6"/>
      <c r="W145" s="6"/>
      <c r="X145" s="168">
        <f t="shared" ca="1" si="59"/>
        <v>2</v>
      </c>
      <c r="Y145" s="169">
        <f t="shared" ca="1" si="58"/>
        <v>2</v>
      </c>
      <c r="Z145" s="16" t="s">
        <v>563</v>
      </c>
      <c r="AA145" s="16" t="s">
        <v>24</v>
      </c>
      <c r="AB145" s="16"/>
      <c r="AC145" s="6"/>
    </row>
    <row r="146" spans="1:29" ht="30" customHeight="1">
      <c r="A146" s="238"/>
      <c r="B146" s="6" t="s">
        <v>1314</v>
      </c>
      <c r="C146" s="152"/>
      <c r="D146" s="6">
        <v>2</v>
      </c>
      <c r="E146" s="16" t="s">
        <v>47</v>
      </c>
      <c r="F146" s="16" t="s">
        <v>64</v>
      </c>
      <c r="G146" s="16" t="s">
        <v>64</v>
      </c>
      <c r="H146" s="36">
        <v>7</v>
      </c>
      <c r="I146" s="16" t="s">
        <v>67</v>
      </c>
      <c r="J146" s="16" t="s">
        <v>67</v>
      </c>
      <c r="K146" s="164" t="s">
        <v>518</v>
      </c>
      <c r="L146" s="6" t="s">
        <v>506</v>
      </c>
      <c r="M146" s="13">
        <v>3914</v>
      </c>
      <c r="N146" s="165">
        <v>34639</v>
      </c>
      <c r="O146" s="166">
        <f t="shared" ca="1" si="54"/>
        <v>30</v>
      </c>
      <c r="P146" s="167">
        <v>15</v>
      </c>
      <c r="Q146" s="167" t="s">
        <v>634</v>
      </c>
      <c r="R146" s="167">
        <f t="shared" si="55"/>
        <v>30</v>
      </c>
      <c r="S146" s="167">
        <f t="shared" si="56"/>
        <v>40</v>
      </c>
      <c r="T146" s="165">
        <f t="shared" si="57"/>
        <v>49239</v>
      </c>
      <c r="U146" s="165"/>
      <c r="V146" s="6"/>
      <c r="W146" s="6"/>
      <c r="X146" s="168">
        <f t="shared" ca="1" si="59"/>
        <v>2</v>
      </c>
      <c r="Y146" s="169">
        <f t="shared" ca="1" si="58"/>
        <v>2</v>
      </c>
      <c r="Z146" s="16" t="s">
        <v>563</v>
      </c>
      <c r="AA146" s="16" t="s">
        <v>24</v>
      </c>
      <c r="AB146" s="16"/>
      <c r="AC146" s="6"/>
    </row>
    <row r="147" spans="1:29" ht="30" customHeight="1">
      <c r="A147" s="238"/>
      <c r="B147" s="6" t="s">
        <v>1314</v>
      </c>
      <c r="C147" s="152"/>
      <c r="D147" s="6">
        <v>2</v>
      </c>
      <c r="E147" s="16" t="s">
        <v>47</v>
      </c>
      <c r="F147" s="16" t="s">
        <v>64</v>
      </c>
      <c r="G147" s="16" t="s">
        <v>64</v>
      </c>
      <c r="H147" s="36">
        <v>8</v>
      </c>
      <c r="I147" s="16" t="s">
        <v>67</v>
      </c>
      <c r="J147" s="16" t="s">
        <v>67</v>
      </c>
      <c r="K147" s="164" t="s">
        <v>518</v>
      </c>
      <c r="L147" s="6" t="s">
        <v>506</v>
      </c>
      <c r="M147" s="13">
        <v>3914</v>
      </c>
      <c r="N147" s="165">
        <v>34639</v>
      </c>
      <c r="O147" s="166">
        <f t="shared" ca="1" si="54"/>
        <v>30</v>
      </c>
      <c r="P147" s="167">
        <v>15</v>
      </c>
      <c r="Q147" s="167" t="s">
        <v>634</v>
      </c>
      <c r="R147" s="167">
        <f t="shared" si="55"/>
        <v>30</v>
      </c>
      <c r="S147" s="167">
        <f t="shared" si="56"/>
        <v>40</v>
      </c>
      <c r="T147" s="165">
        <f t="shared" si="57"/>
        <v>49239</v>
      </c>
      <c r="U147" s="165"/>
      <c r="V147" s="6"/>
      <c r="W147" s="6"/>
      <c r="X147" s="168">
        <f t="shared" ca="1" si="59"/>
        <v>2</v>
      </c>
      <c r="Y147" s="169">
        <f t="shared" ca="1" si="58"/>
        <v>2</v>
      </c>
      <c r="Z147" s="16" t="s">
        <v>563</v>
      </c>
      <c r="AA147" s="16" t="s">
        <v>24</v>
      </c>
      <c r="AB147" s="16"/>
      <c r="AC147" s="6"/>
    </row>
    <row r="148" spans="1:29" ht="30" customHeight="1">
      <c r="A148" s="238"/>
      <c r="B148" s="6" t="s">
        <v>1314</v>
      </c>
      <c r="C148" s="152"/>
      <c r="D148" s="6">
        <v>2</v>
      </c>
      <c r="E148" s="16" t="s">
        <v>47</v>
      </c>
      <c r="F148" s="16" t="s">
        <v>64</v>
      </c>
      <c r="G148" s="16" t="s">
        <v>64</v>
      </c>
      <c r="H148" s="36">
        <v>9</v>
      </c>
      <c r="I148" s="16" t="s">
        <v>67</v>
      </c>
      <c r="J148" s="16" t="s">
        <v>67</v>
      </c>
      <c r="K148" s="164" t="s">
        <v>518</v>
      </c>
      <c r="L148" s="6" t="s">
        <v>506</v>
      </c>
      <c r="M148" s="13">
        <v>3914</v>
      </c>
      <c r="N148" s="165">
        <v>34639</v>
      </c>
      <c r="O148" s="166">
        <f t="shared" ca="1" si="54"/>
        <v>30</v>
      </c>
      <c r="P148" s="167">
        <v>15</v>
      </c>
      <c r="Q148" s="167" t="s">
        <v>634</v>
      </c>
      <c r="R148" s="167">
        <f t="shared" si="55"/>
        <v>30</v>
      </c>
      <c r="S148" s="167">
        <f t="shared" si="56"/>
        <v>40</v>
      </c>
      <c r="T148" s="165">
        <f t="shared" si="57"/>
        <v>49239</v>
      </c>
      <c r="U148" s="165"/>
      <c r="V148" s="6"/>
      <c r="W148" s="6"/>
      <c r="X148" s="168">
        <f t="shared" ca="1" si="59"/>
        <v>2</v>
      </c>
      <c r="Y148" s="169">
        <f t="shared" ca="1" si="58"/>
        <v>2</v>
      </c>
      <c r="Z148" s="16" t="s">
        <v>563</v>
      </c>
      <c r="AA148" s="16" t="s">
        <v>24</v>
      </c>
      <c r="AB148" s="16"/>
      <c r="AC148" s="6"/>
    </row>
    <row r="149" spans="1:29" ht="30" customHeight="1">
      <c r="A149" s="238"/>
      <c r="B149" s="6" t="s">
        <v>1314</v>
      </c>
      <c r="C149" s="152"/>
      <c r="D149" s="6">
        <v>2</v>
      </c>
      <c r="E149" s="16" t="s">
        <v>47</v>
      </c>
      <c r="F149" s="16" t="s">
        <v>64</v>
      </c>
      <c r="G149" s="16" t="s">
        <v>64</v>
      </c>
      <c r="H149" s="36">
        <v>10</v>
      </c>
      <c r="I149" s="16" t="s">
        <v>67</v>
      </c>
      <c r="J149" s="16" t="s">
        <v>67</v>
      </c>
      <c r="K149" s="164" t="s">
        <v>518</v>
      </c>
      <c r="L149" s="6" t="s">
        <v>506</v>
      </c>
      <c r="M149" s="13">
        <v>3914</v>
      </c>
      <c r="N149" s="165">
        <v>34639</v>
      </c>
      <c r="O149" s="166">
        <f t="shared" ca="1" si="54"/>
        <v>30</v>
      </c>
      <c r="P149" s="167">
        <v>15</v>
      </c>
      <c r="Q149" s="167" t="s">
        <v>634</v>
      </c>
      <c r="R149" s="167">
        <f t="shared" si="55"/>
        <v>30</v>
      </c>
      <c r="S149" s="167">
        <f t="shared" si="56"/>
        <v>40</v>
      </c>
      <c r="T149" s="165">
        <f t="shared" si="57"/>
        <v>49239</v>
      </c>
      <c r="U149" s="165"/>
      <c r="V149" s="6"/>
      <c r="W149" s="6"/>
      <c r="X149" s="168">
        <f t="shared" ca="1" si="59"/>
        <v>2</v>
      </c>
      <c r="Y149" s="169">
        <f t="shared" ca="1" si="58"/>
        <v>2</v>
      </c>
      <c r="Z149" s="16" t="s">
        <v>563</v>
      </c>
      <c r="AA149" s="16" t="s">
        <v>24</v>
      </c>
      <c r="AB149" s="16"/>
      <c r="AC149" s="6"/>
    </row>
    <row r="150" spans="1:29" ht="30" customHeight="1">
      <c r="A150" s="238"/>
      <c r="B150" s="6" t="s">
        <v>1314</v>
      </c>
      <c r="C150" s="152"/>
      <c r="D150" s="6">
        <v>2</v>
      </c>
      <c r="E150" s="16" t="s">
        <v>47</v>
      </c>
      <c r="F150" s="16" t="s">
        <v>64</v>
      </c>
      <c r="G150" s="16" t="s">
        <v>64</v>
      </c>
      <c r="H150" s="36">
        <v>22</v>
      </c>
      <c r="I150" s="16" t="s">
        <v>881</v>
      </c>
      <c r="J150" s="16" t="s">
        <v>881</v>
      </c>
      <c r="K150" s="164" t="s">
        <v>518</v>
      </c>
      <c r="L150" s="6" t="s">
        <v>506</v>
      </c>
      <c r="M150" s="13">
        <v>3914</v>
      </c>
      <c r="N150" s="165">
        <v>34639</v>
      </c>
      <c r="O150" s="166">
        <f t="shared" ca="1" si="54"/>
        <v>30</v>
      </c>
      <c r="P150" s="167">
        <v>15</v>
      </c>
      <c r="Q150" s="167" t="s">
        <v>634</v>
      </c>
      <c r="R150" s="167">
        <f t="shared" si="55"/>
        <v>30</v>
      </c>
      <c r="S150" s="167">
        <f t="shared" si="56"/>
        <v>40</v>
      </c>
      <c r="T150" s="165">
        <f t="shared" si="57"/>
        <v>49239</v>
      </c>
      <c r="U150" s="165"/>
      <c r="V150" s="6"/>
      <c r="W150" s="6"/>
      <c r="X150" s="168">
        <f t="shared" ca="1" si="59"/>
        <v>2</v>
      </c>
      <c r="Y150" s="169">
        <f t="shared" ca="1" si="58"/>
        <v>2</v>
      </c>
      <c r="Z150" s="16" t="s">
        <v>563</v>
      </c>
      <c r="AA150" s="16" t="s">
        <v>24</v>
      </c>
      <c r="AB150" s="16"/>
      <c r="AC150" s="6"/>
    </row>
    <row r="151" spans="1:29" ht="30" customHeight="1">
      <c r="A151" s="238"/>
      <c r="B151" s="6" t="s">
        <v>1314</v>
      </c>
      <c r="C151" s="152"/>
      <c r="D151" s="6">
        <v>2</v>
      </c>
      <c r="E151" s="16" t="s">
        <v>47</v>
      </c>
      <c r="F151" s="16" t="s">
        <v>64</v>
      </c>
      <c r="G151" s="16" t="s">
        <v>64</v>
      </c>
      <c r="H151" s="36">
        <v>23</v>
      </c>
      <c r="I151" s="16" t="s">
        <v>883</v>
      </c>
      <c r="J151" s="16" t="s">
        <v>883</v>
      </c>
      <c r="K151" s="164" t="s">
        <v>518</v>
      </c>
      <c r="L151" s="6" t="s">
        <v>506</v>
      </c>
      <c r="M151" s="13">
        <v>3914</v>
      </c>
      <c r="N151" s="165">
        <v>34639</v>
      </c>
      <c r="O151" s="166">
        <f t="shared" ca="1" si="54"/>
        <v>30</v>
      </c>
      <c r="P151" s="167">
        <v>15</v>
      </c>
      <c r="Q151" s="167" t="s">
        <v>634</v>
      </c>
      <c r="R151" s="167">
        <f t="shared" si="55"/>
        <v>30</v>
      </c>
      <c r="S151" s="167">
        <f t="shared" si="56"/>
        <v>40</v>
      </c>
      <c r="T151" s="165">
        <f t="shared" si="57"/>
        <v>49239</v>
      </c>
      <c r="U151" s="165"/>
      <c r="V151" s="6"/>
      <c r="W151" s="6"/>
      <c r="X151" s="168">
        <f t="shared" ca="1" si="59"/>
        <v>2</v>
      </c>
      <c r="Y151" s="169">
        <f t="shared" ca="1" si="58"/>
        <v>2</v>
      </c>
      <c r="Z151" s="16" t="s">
        <v>563</v>
      </c>
      <c r="AA151" s="16" t="s">
        <v>24</v>
      </c>
      <c r="AB151" s="16"/>
      <c r="AC151" s="6"/>
    </row>
    <row r="152" spans="1:29" ht="30" customHeight="1">
      <c r="A152" s="238"/>
      <c r="B152" s="6" t="s">
        <v>1314</v>
      </c>
      <c r="C152" s="152"/>
      <c r="D152" s="6">
        <v>2</v>
      </c>
      <c r="E152" s="16" t="s">
        <v>47</v>
      </c>
      <c r="F152" s="16" t="s">
        <v>64</v>
      </c>
      <c r="G152" s="16" t="s">
        <v>64</v>
      </c>
      <c r="H152" s="36">
        <v>24</v>
      </c>
      <c r="I152" s="16" t="s">
        <v>881</v>
      </c>
      <c r="J152" s="16" t="s">
        <v>882</v>
      </c>
      <c r="K152" s="164" t="s">
        <v>518</v>
      </c>
      <c r="L152" s="6" t="s">
        <v>506</v>
      </c>
      <c r="M152" s="13">
        <v>3914</v>
      </c>
      <c r="N152" s="165">
        <v>34639</v>
      </c>
      <c r="O152" s="166">
        <f ca="1">DATEDIF(N152,TODAY(),"y")</f>
        <v>30</v>
      </c>
      <c r="P152" s="167">
        <v>15</v>
      </c>
      <c r="Q152" s="167" t="s">
        <v>634</v>
      </c>
      <c r="R152" s="167">
        <f>P152*IF(Q152="水質",3.2,(IF(Q152="事務",2,IF(Q152="電子",2.1,IF(Q152="自動車",3.1,1.6)))))</f>
        <v>30</v>
      </c>
      <c r="S152" s="167">
        <f>ROUND(4/3*R152,0)</f>
        <v>40</v>
      </c>
      <c r="T152" s="165">
        <f>N152+365*IF(K152="事後",S152,R152)</f>
        <v>49239</v>
      </c>
      <c r="U152" s="165"/>
      <c r="V152" s="6"/>
      <c r="W152" s="6"/>
      <c r="X152" s="168">
        <f ca="1">(-3/R152*O152+5)</f>
        <v>2</v>
      </c>
      <c r="Y152" s="169">
        <f ca="1">IF(X152&gt;1,ROUNDUP(X152,0),1)</f>
        <v>2</v>
      </c>
      <c r="Z152" s="16" t="s">
        <v>563</v>
      </c>
      <c r="AA152" s="16" t="s">
        <v>66</v>
      </c>
      <c r="AB152" s="16"/>
      <c r="AC152" s="6"/>
    </row>
    <row r="153" spans="1:29" ht="30" customHeight="1">
      <c r="A153" s="238"/>
      <c r="B153" s="6" t="s">
        <v>1312</v>
      </c>
      <c r="C153" s="152"/>
      <c r="D153" s="6">
        <v>3</v>
      </c>
      <c r="E153" s="16" t="s">
        <v>68</v>
      </c>
      <c r="F153" s="16" t="s">
        <v>69</v>
      </c>
      <c r="G153" s="16" t="s">
        <v>69</v>
      </c>
      <c r="H153" s="36">
        <v>3</v>
      </c>
      <c r="I153" s="16" t="s">
        <v>70</v>
      </c>
      <c r="J153" s="16" t="s">
        <v>70</v>
      </c>
      <c r="K153" s="164" t="s">
        <v>518</v>
      </c>
      <c r="L153" s="6" t="s">
        <v>506</v>
      </c>
      <c r="M153" s="13">
        <v>74057</v>
      </c>
      <c r="N153" s="165">
        <v>34639</v>
      </c>
      <c r="O153" s="166">
        <f t="shared" ca="1" si="54"/>
        <v>30</v>
      </c>
      <c r="P153" s="167">
        <v>8</v>
      </c>
      <c r="Q153" s="167" t="s">
        <v>634</v>
      </c>
      <c r="R153" s="167">
        <f t="shared" si="55"/>
        <v>16</v>
      </c>
      <c r="S153" s="167">
        <f t="shared" si="56"/>
        <v>21</v>
      </c>
      <c r="T153" s="165">
        <f t="shared" si="57"/>
        <v>42304</v>
      </c>
      <c r="U153" s="165"/>
      <c r="V153" s="6"/>
      <c r="W153" s="6"/>
      <c r="X153" s="168">
        <f t="shared" ca="1" si="59"/>
        <v>-0.625</v>
      </c>
      <c r="Y153" s="169">
        <f t="shared" ca="1" si="58"/>
        <v>1</v>
      </c>
      <c r="Z153" s="16" t="s">
        <v>563</v>
      </c>
      <c r="AA153" s="16" t="s">
        <v>41</v>
      </c>
      <c r="AB153" s="16"/>
      <c r="AC153" s="6"/>
    </row>
    <row r="154" spans="1:29" ht="30" customHeight="1">
      <c r="A154" s="238"/>
      <c r="B154" s="6" t="s">
        <v>1312</v>
      </c>
      <c r="C154" s="152"/>
      <c r="D154" s="6">
        <v>3</v>
      </c>
      <c r="E154" s="16" t="s">
        <v>68</v>
      </c>
      <c r="F154" s="16" t="s">
        <v>71</v>
      </c>
      <c r="G154" s="16" t="s">
        <v>71</v>
      </c>
      <c r="H154" s="36">
        <v>28</v>
      </c>
      <c r="I154" s="16" t="s">
        <v>72</v>
      </c>
      <c r="J154" s="16" t="s">
        <v>72</v>
      </c>
      <c r="K154" s="164" t="s">
        <v>518</v>
      </c>
      <c r="L154" s="6" t="s">
        <v>506</v>
      </c>
      <c r="M154" s="13">
        <v>65199</v>
      </c>
      <c r="N154" s="165">
        <v>34690</v>
      </c>
      <c r="O154" s="166">
        <f t="shared" ca="1" si="54"/>
        <v>30</v>
      </c>
      <c r="P154" s="167">
        <v>8</v>
      </c>
      <c r="Q154" s="167" t="s">
        <v>634</v>
      </c>
      <c r="R154" s="167">
        <f t="shared" si="55"/>
        <v>16</v>
      </c>
      <c r="S154" s="167">
        <f t="shared" si="56"/>
        <v>21</v>
      </c>
      <c r="T154" s="165">
        <f t="shared" si="57"/>
        <v>42355</v>
      </c>
      <c r="U154" s="165"/>
      <c r="V154" s="6"/>
      <c r="W154" s="6"/>
      <c r="X154" s="168">
        <f t="shared" ca="1" si="59"/>
        <v>-0.625</v>
      </c>
      <c r="Y154" s="169">
        <f t="shared" ca="1" si="58"/>
        <v>1</v>
      </c>
      <c r="Z154" s="16" t="s">
        <v>563</v>
      </c>
      <c r="AA154" s="16" t="s">
        <v>73</v>
      </c>
      <c r="AB154" s="16"/>
      <c r="AC154" s="6"/>
    </row>
    <row r="155" spans="1:29" ht="30" customHeight="1">
      <c r="A155" s="238"/>
      <c r="B155" s="6" t="s">
        <v>1312</v>
      </c>
      <c r="C155" s="152"/>
      <c r="D155" s="6">
        <v>3</v>
      </c>
      <c r="E155" s="16" t="s">
        <v>68</v>
      </c>
      <c r="F155" s="16" t="s">
        <v>71</v>
      </c>
      <c r="G155" s="16" t="s">
        <v>71</v>
      </c>
      <c r="H155" s="36">
        <v>32</v>
      </c>
      <c r="I155" s="16" t="s">
        <v>75</v>
      </c>
      <c r="J155" s="16" t="s">
        <v>75</v>
      </c>
      <c r="K155" s="164" t="s">
        <v>518</v>
      </c>
      <c r="L155" s="6" t="s">
        <v>506</v>
      </c>
      <c r="M155" s="13">
        <v>91052</v>
      </c>
      <c r="N155" s="165">
        <v>34730</v>
      </c>
      <c r="O155" s="166">
        <f t="shared" ca="1" si="54"/>
        <v>30</v>
      </c>
      <c r="P155" s="167">
        <v>15</v>
      </c>
      <c r="Q155" s="167" t="s">
        <v>634</v>
      </c>
      <c r="R155" s="167">
        <f t="shared" si="55"/>
        <v>30</v>
      </c>
      <c r="S155" s="167">
        <f t="shared" si="56"/>
        <v>40</v>
      </c>
      <c r="T155" s="165">
        <f t="shared" si="57"/>
        <v>49330</v>
      </c>
      <c r="U155" s="165"/>
      <c r="V155" s="6"/>
      <c r="W155" s="6"/>
      <c r="X155" s="168">
        <f t="shared" ca="1" si="59"/>
        <v>2</v>
      </c>
      <c r="Y155" s="169">
        <f t="shared" ca="1" si="58"/>
        <v>2</v>
      </c>
      <c r="Z155" s="16" t="s">
        <v>563</v>
      </c>
      <c r="AA155" s="16" t="s">
        <v>26</v>
      </c>
      <c r="AB155" s="16"/>
      <c r="AC155" s="6"/>
    </row>
    <row r="156" spans="1:29" ht="30" customHeight="1">
      <c r="A156" s="238"/>
      <c r="B156" s="6" t="s">
        <v>1312</v>
      </c>
      <c r="C156" s="152"/>
      <c r="D156" s="6">
        <v>3</v>
      </c>
      <c r="E156" s="16" t="s">
        <v>68</v>
      </c>
      <c r="F156" s="16" t="s">
        <v>71</v>
      </c>
      <c r="G156" s="16" t="s">
        <v>71</v>
      </c>
      <c r="H156" s="36">
        <v>54</v>
      </c>
      <c r="I156" s="16" t="s">
        <v>74</v>
      </c>
      <c r="J156" s="16" t="s">
        <v>74</v>
      </c>
      <c r="K156" s="164" t="s">
        <v>518</v>
      </c>
      <c r="L156" s="6" t="s">
        <v>506</v>
      </c>
      <c r="M156" s="13">
        <v>101661</v>
      </c>
      <c r="N156" s="165">
        <v>35156</v>
      </c>
      <c r="O156" s="166">
        <f ca="1">DATEDIF(N156,TODAY(),"y")</f>
        <v>29</v>
      </c>
      <c r="P156" s="167">
        <v>15</v>
      </c>
      <c r="Q156" s="167" t="s">
        <v>634</v>
      </c>
      <c r="R156" s="167">
        <f>P156*IF(Q156="水質",3.2,(IF(Q156="事務",2,IF(Q156="電子",2.1,IF(Q156="自動車",3.1,1.6)))))</f>
        <v>30</v>
      </c>
      <c r="S156" s="167">
        <f>ROUND(4/3*R156,0)</f>
        <v>40</v>
      </c>
      <c r="T156" s="165">
        <f>N156+365*IF(K156="事後",S156,R156)</f>
        <v>49756</v>
      </c>
      <c r="U156" s="165"/>
      <c r="V156" s="6"/>
      <c r="W156" s="6"/>
      <c r="X156" s="168">
        <f ca="1">(-3/R156*O156+5)</f>
        <v>2.0999999999999996</v>
      </c>
      <c r="Y156" s="169">
        <f ca="1">IF(X156&gt;1,ROUNDUP(X156,0),1)</f>
        <v>3</v>
      </c>
      <c r="Z156" s="16" t="s">
        <v>563</v>
      </c>
      <c r="AA156" s="16" t="s">
        <v>22</v>
      </c>
      <c r="AB156" s="16"/>
      <c r="AC156" s="6"/>
    </row>
    <row r="157" spans="1:29" ht="30" customHeight="1">
      <c r="A157" s="238"/>
      <c r="B157" s="6" t="s">
        <v>1312</v>
      </c>
      <c r="C157" s="153" t="s">
        <v>1154</v>
      </c>
      <c r="D157" s="6">
        <v>3</v>
      </c>
      <c r="E157" s="16" t="s">
        <v>68</v>
      </c>
      <c r="F157" s="16" t="s">
        <v>71</v>
      </c>
      <c r="G157" s="16" t="s">
        <v>71</v>
      </c>
      <c r="H157" s="36">
        <v>80</v>
      </c>
      <c r="I157" s="16" t="s">
        <v>78</v>
      </c>
      <c r="J157" s="16" t="s">
        <v>78</v>
      </c>
      <c r="K157" s="164" t="s">
        <v>518</v>
      </c>
      <c r="L157" s="6" t="s">
        <v>506</v>
      </c>
      <c r="M157" s="13">
        <v>322350</v>
      </c>
      <c r="N157" s="165">
        <v>41059</v>
      </c>
      <c r="O157" s="166">
        <f ca="1">DATEDIF(N157,TODAY(),"y")</f>
        <v>13</v>
      </c>
      <c r="P157" s="167">
        <v>15</v>
      </c>
      <c r="Q157" s="167" t="s">
        <v>634</v>
      </c>
      <c r="R157" s="167">
        <f>P157*IF(Q157="水質",3.2,(IF(Q157="事務",2,IF(Q157="電子",2.1,IF(Q157="自動車",3.1,1.6)))))</f>
        <v>30</v>
      </c>
      <c r="S157" s="167">
        <f>ROUND(4/3*R157,0)</f>
        <v>40</v>
      </c>
      <c r="T157" s="165">
        <f>N157+365*IF(K157="事後",S157,R157)</f>
        <v>55659</v>
      </c>
      <c r="U157" s="165"/>
      <c r="V157" s="6"/>
      <c r="W157" s="6"/>
      <c r="X157" s="168">
        <f ca="1">(-3/R157*O157+5)</f>
        <v>3.7</v>
      </c>
      <c r="Y157" s="169">
        <f ca="1">IF(X157&gt;1,ROUNDUP(X157,0),1)</f>
        <v>4</v>
      </c>
      <c r="Z157" s="16" t="s">
        <v>563</v>
      </c>
      <c r="AA157" s="16" t="s">
        <v>79</v>
      </c>
      <c r="AB157" s="16"/>
      <c r="AC157" s="6"/>
    </row>
    <row r="158" spans="1:29" ht="30" customHeight="1">
      <c r="A158" s="238"/>
      <c r="B158" s="6" t="s">
        <v>1312</v>
      </c>
      <c r="C158" s="152"/>
      <c r="D158" s="6">
        <v>3</v>
      </c>
      <c r="E158" s="16" t="s">
        <v>68</v>
      </c>
      <c r="F158" s="16" t="s">
        <v>71</v>
      </c>
      <c r="G158" s="16" t="s">
        <v>71</v>
      </c>
      <c r="H158" s="36">
        <v>81</v>
      </c>
      <c r="I158" s="16" t="s">
        <v>76</v>
      </c>
      <c r="J158" s="16" t="s">
        <v>76</v>
      </c>
      <c r="K158" s="164" t="s">
        <v>518</v>
      </c>
      <c r="L158" s="6" t="s">
        <v>506</v>
      </c>
      <c r="M158" s="13">
        <v>51870</v>
      </c>
      <c r="N158" s="165">
        <v>41059</v>
      </c>
      <c r="O158" s="166">
        <f t="shared" ca="1" si="54"/>
        <v>13</v>
      </c>
      <c r="P158" s="167">
        <v>15</v>
      </c>
      <c r="Q158" s="167" t="s">
        <v>634</v>
      </c>
      <c r="R158" s="167">
        <f t="shared" si="55"/>
        <v>30</v>
      </c>
      <c r="S158" s="167">
        <f t="shared" si="56"/>
        <v>40</v>
      </c>
      <c r="T158" s="165">
        <f t="shared" si="57"/>
        <v>55659</v>
      </c>
      <c r="U158" s="165"/>
      <c r="V158" s="6"/>
      <c r="W158" s="6"/>
      <c r="X158" s="168">
        <f t="shared" ca="1" si="59"/>
        <v>3.7</v>
      </c>
      <c r="Y158" s="169">
        <f t="shared" ca="1" si="58"/>
        <v>4</v>
      </c>
      <c r="Z158" s="16" t="s">
        <v>563</v>
      </c>
      <c r="AA158" s="16" t="s">
        <v>77</v>
      </c>
      <c r="AB158" s="16"/>
      <c r="AC158" s="6"/>
    </row>
    <row r="159" spans="1:29" ht="30" customHeight="1">
      <c r="A159" s="238"/>
      <c r="B159" s="6" t="s">
        <v>1312</v>
      </c>
      <c r="C159" s="152"/>
      <c r="D159" s="6">
        <v>3</v>
      </c>
      <c r="E159" s="16" t="s">
        <v>68</v>
      </c>
      <c r="F159" s="16" t="s">
        <v>71</v>
      </c>
      <c r="G159" s="16" t="s">
        <v>71</v>
      </c>
      <c r="H159" s="36">
        <v>82</v>
      </c>
      <c r="I159" s="16" t="s">
        <v>76</v>
      </c>
      <c r="J159" s="16" t="s">
        <v>76</v>
      </c>
      <c r="K159" s="164" t="s">
        <v>518</v>
      </c>
      <c r="L159" s="6" t="s">
        <v>506</v>
      </c>
      <c r="M159" s="13">
        <v>51870</v>
      </c>
      <c r="N159" s="165">
        <v>41059</v>
      </c>
      <c r="O159" s="166">
        <f t="shared" ca="1" si="54"/>
        <v>13</v>
      </c>
      <c r="P159" s="167">
        <v>15</v>
      </c>
      <c r="Q159" s="167" t="s">
        <v>634</v>
      </c>
      <c r="R159" s="167">
        <f t="shared" si="55"/>
        <v>30</v>
      </c>
      <c r="S159" s="167">
        <f t="shared" si="56"/>
        <v>40</v>
      </c>
      <c r="T159" s="165">
        <f t="shared" si="57"/>
        <v>55659</v>
      </c>
      <c r="U159" s="165"/>
      <c r="V159" s="6"/>
      <c r="W159" s="6"/>
      <c r="X159" s="168">
        <f t="shared" ca="1" si="59"/>
        <v>3.7</v>
      </c>
      <c r="Y159" s="169">
        <f t="shared" ca="1" si="58"/>
        <v>4</v>
      </c>
      <c r="Z159" s="16" t="s">
        <v>563</v>
      </c>
      <c r="AA159" s="16" t="s">
        <v>77</v>
      </c>
      <c r="AB159" s="16"/>
      <c r="AC159" s="6"/>
    </row>
    <row r="160" spans="1:29" ht="30" customHeight="1">
      <c r="A160" s="238"/>
      <c r="B160" s="6" t="s">
        <v>1312</v>
      </c>
      <c r="C160" s="152"/>
      <c r="D160" s="6">
        <v>3</v>
      </c>
      <c r="E160" s="16" t="s">
        <v>68</v>
      </c>
      <c r="F160" s="16" t="s">
        <v>81</v>
      </c>
      <c r="G160" s="16" t="s">
        <v>81</v>
      </c>
      <c r="H160" s="36">
        <v>9</v>
      </c>
      <c r="I160" s="16" t="s">
        <v>82</v>
      </c>
      <c r="J160" s="16" t="s">
        <v>82</v>
      </c>
      <c r="K160" s="164" t="s">
        <v>518</v>
      </c>
      <c r="L160" s="6" t="s">
        <v>506</v>
      </c>
      <c r="M160" s="13">
        <v>76014</v>
      </c>
      <c r="N160" s="165">
        <v>34639</v>
      </c>
      <c r="O160" s="166">
        <f t="shared" ca="1" si="54"/>
        <v>30</v>
      </c>
      <c r="P160" s="167">
        <v>15</v>
      </c>
      <c r="Q160" s="167" t="s">
        <v>634</v>
      </c>
      <c r="R160" s="167">
        <f t="shared" si="55"/>
        <v>30</v>
      </c>
      <c r="S160" s="167">
        <f t="shared" si="56"/>
        <v>40</v>
      </c>
      <c r="T160" s="165">
        <f t="shared" si="57"/>
        <v>49239</v>
      </c>
      <c r="U160" s="165"/>
      <c r="V160" s="6"/>
      <c r="W160" s="6"/>
      <c r="X160" s="168">
        <f t="shared" ca="1" si="59"/>
        <v>2</v>
      </c>
      <c r="Y160" s="169">
        <f t="shared" ca="1" si="58"/>
        <v>2</v>
      </c>
      <c r="Z160" s="16" t="s">
        <v>563</v>
      </c>
      <c r="AA160" s="16" t="s">
        <v>73</v>
      </c>
      <c r="AB160" s="16"/>
      <c r="AC160" s="6"/>
    </row>
    <row r="161" spans="1:31" ht="30" customHeight="1">
      <c r="A161" s="238"/>
      <c r="B161" s="6" t="s">
        <v>1293</v>
      </c>
      <c r="C161" s="152"/>
      <c r="D161" s="6">
        <v>3</v>
      </c>
      <c r="E161" s="16" t="s">
        <v>68</v>
      </c>
      <c r="F161" s="16" t="s">
        <v>539</v>
      </c>
      <c r="G161" s="16" t="s">
        <v>539</v>
      </c>
      <c r="H161" s="36">
        <v>189</v>
      </c>
      <c r="I161" s="16" t="s">
        <v>540</v>
      </c>
      <c r="J161" s="16" t="s">
        <v>540</v>
      </c>
      <c r="K161" s="164" t="s">
        <v>519</v>
      </c>
      <c r="L161" s="6" t="s">
        <v>509</v>
      </c>
      <c r="M161" s="13">
        <v>81000</v>
      </c>
      <c r="N161" s="165">
        <v>43094</v>
      </c>
      <c r="O161" s="166">
        <f t="shared" ca="1" si="54"/>
        <v>7</v>
      </c>
      <c r="P161" s="167">
        <v>6</v>
      </c>
      <c r="Q161" s="167" t="s">
        <v>635</v>
      </c>
      <c r="R161" s="167">
        <f t="shared" si="55"/>
        <v>19.200000000000003</v>
      </c>
      <c r="S161" s="167">
        <f t="shared" si="56"/>
        <v>26</v>
      </c>
      <c r="T161" s="165">
        <f t="shared" si="57"/>
        <v>50102</v>
      </c>
      <c r="U161" s="165"/>
      <c r="V161" s="6"/>
      <c r="W161" s="6"/>
      <c r="X161" s="168">
        <f t="shared" ca="1" si="59"/>
        <v>3.90625</v>
      </c>
      <c r="Y161" s="169">
        <f t="shared" ca="1" si="58"/>
        <v>4</v>
      </c>
      <c r="Z161" s="16" t="s">
        <v>563</v>
      </c>
      <c r="AA161" s="16" t="s">
        <v>24</v>
      </c>
      <c r="AB161" s="16" t="s">
        <v>949</v>
      </c>
      <c r="AC161" s="6"/>
    </row>
    <row r="162" spans="1:31" ht="30" customHeight="1">
      <c r="A162" s="36"/>
      <c r="B162" s="6" t="s">
        <v>1312</v>
      </c>
      <c r="C162" s="152"/>
      <c r="D162" s="6">
        <v>3</v>
      </c>
      <c r="E162" s="16" t="s">
        <v>68</v>
      </c>
      <c r="F162" s="16" t="s">
        <v>1069</v>
      </c>
      <c r="G162" s="16"/>
      <c r="H162" s="36">
        <v>213</v>
      </c>
      <c r="I162" s="16" t="s">
        <v>1071</v>
      </c>
      <c r="J162" s="16" t="s">
        <v>1071</v>
      </c>
      <c r="K162" s="164" t="s">
        <v>1070</v>
      </c>
      <c r="L162" s="6" t="s">
        <v>506</v>
      </c>
      <c r="M162" s="13">
        <v>97900</v>
      </c>
      <c r="N162" s="165">
        <v>44602</v>
      </c>
      <c r="O162" s="166">
        <f t="shared" ca="1" si="54"/>
        <v>3</v>
      </c>
      <c r="P162" s="167">
        <v>15</v>
      </c>
      <c r="Q162" s="167" t="s">
        <v>634</v>
      </c>
      <c r="R162" s="167">
        <f t="shared" si="55"/>
        <v>30</v>
      </c>
      <c r="S162" s="167">
        <f t="shared" si="56"/>
        <v>40</v>
      </c>
      <c r="T162" s="165">
        <f t="shared" si="57"/>
        <v>59202</v>
      </c>
      <c r="U162" s="165"/>
      <c r="V162" s="6"/>
      <c r="W162" s="6"/>
      <c r="X162" s="168">
        <f t="shared" ca="1" si="59"/>
        <v>4.7</v>
      </c>
      <c r="Y162" s="169">
        <f t="shared" ca="1" si="58"/>
        <v>5</v>
      </c>
      <c r="Z162" s="16" t="s">
        <v>563</v>
      </c>
      <c r="AA162" s="16" t="s">
        <v>1072</v>
      </c>
      <c r="AB162" s="16"/>
      <c r="AC162" s="6"/>
      <c r="AE162" s="183" t="s">
        <v>1125</v>
      </c>
    </row>
    <row r="163" spans="1:31" ht="30" customHeight="1">
      <c r="A163" s="36"/>
      <c r="B163" s="6" t="s">
        <v>1312</v>
      </c>
      <c r="C163" s="152"/>
      <c r="D163" s="6">
        <v>3</v>
      </c>
      <c r="E163" s="16" t="s">
        <v>68</v>
      </c>
      <c r="F163" s="16" t="s">
        <v>81</v>
      </c>
      <c r="G163" s="16" t="s">
        <v>81</v>
      </c>
      <c r="H163" s="36">
        <v>217</v>
      </c>
      <c r="I163" s="156" t="s">
        <v>1109</v>
      </c>
      <c r="J163" s="156" t="s">
        <v>1109</v>
      </c>
      <c r="K163" s="164" t="s">
        <v>518</v>
      </c>
      <c r="L163" s="6" t="s">
        <v>506</v>
      </c>
      <c r="M163" s="197">
        <v>40150</v>
      </c>
      <c r="N163" s="165">
        <v>44848</v>
      </c>
      <c r="O163" s="166">
        <f ca="1">DATEDIF(N163,TODAY(),"y")</f>
        <v>2</v>
      </c>
      <c r="P163" s="167">
        <v>15</v>
      </c>
      <c r="Q163" s="167" t="s">
        <v>634</v>
      </c>
      <c r="R163" s="167">
        <f>P163*IF(Q163="水質",3.2,(IF(Q163="事務",2,IF(Q163="電子",2.1,IF(Q163="自動車",3.1,1.6)))))</f>
        <v>30</v>
      </c>
      <c r="S163" s="167">
        <f>ROUND(4/3*R163,0)</f>
        <v>40</v>
      </c>
      <c r="T163" s="165">
        <f>N163+365*IF(K163="事後",S163,R163)</f>
        <v>59448</v>
      </c>
      <c r="U163" s="165"/>
      <c r="V163" s="6"/>
      <c r="W163" s="6"/>
      <c r="X163" s="168">
        <f ca="1">(-3/R163*O163+5)</f>
        <v>4.8</v>
      </c>
      <c r="Y163" s="169">
        <f ca="1">IF(X163&gt;1,ROUNDUP(X163,0),1)</f>
        <v>5</v>
      </c>
      <c r="Z163" s="16" t="s">
        <v>563</v>
      </c>
      <c r="AA163" s="16" t="s">
        <v>24</v>
      </c>
      <c r="AB163" s="16"/>
      <c r="AC163" s="6"/>
    </row>
    <row r="164" spans="1:31" ht="30" customHeight="1">
      <c r="A164" s="238"/>
      <c r="B164" s="6" t="s">
        <v>1313</v>
      </c>
      <c r="C164" s="152"/>
      <c r="D164" s="6">
        <v>4</v>
      </c>
      <c r="E164" s="16" t="s">
        <v>83</v>
      </c>
      <c r="F164" s="16" t="s">
        <v>84</v>
      </c>
      <c r="G164" s="16" t="s">
        <v>84</v>
      </c>
      <c r="H164" s="36">
        <v>1</v>
      </c>
      <c r="I164" s="16" t="s">
        <v>85</v>
      </c>
      <c r="J164" s="16" t="s">
        <v>85</v>
      </c>
      <c r="K164" s="164" t="s">
        <v>518</v>
      </c>
      <c r="L164" s="6" t="s">
        <v>506</v>
      </c>
      <c r="M164" s="13">
        <v>63757</v>
      </c>
      <c r="N164" s="165">
        <v>34690</v>
      </c>
      <c r="O164" s="166">
        <f t="shared" ca="1" si="54"/>
        <v>30</v>
      </c>
      <c r="P164" s="167">
        <v>15</v>
      </c>
      <c r="Q164" s="167" t="s">
        <v>636</v>
      </c>
      <c r="R164" s="167">
        <f t="shared" si="55"/>
        <v>24</v>
      </c>
      <c r="S164" s="167">
        <f t="shared" si="56"/>
        <v>32</v>
      </c>
      <c r="T164" s="165">
        <f t="shared" si="57"/>
        <v>46370</v>
      </c>
      <c r="U164" s="165"/>
      <c r="V164" s="6"/>
      <c r="W164" s="6"/>
      <c r="X164" s="168">
        <f t="shared" ca="1" si="59"/>
        <v>1.25</v>
      </c>
      <c r="Y164" s="169">
        <f t="shared" ca="1" si="58"/>
        <v>2</v>
      </c>
      <c r="Z164" s="16" t="s">
        <v>563</v>
      </c>
      <c r="AA164" s="16" t="s">
        <v>86</v>
      </c>
      <c r="AB164" s="16"/>
      <c r="AC164" s="6"/>
    </row>
    <row r="165" spans="1:31" ht="30" customHeight="1">
      <c r="A165" s="36"/>
      <c r="B165" s="6" t="s">
        <v>1277</v>
      </c>
      <c r="C165" s="153" t="s">
        <v>1145</v>
      </c>
      <c r="D165" s="6">
        <v>11</v>
      </c>
      <c r="E165" s="16" t="s">
        <v>90</v>
      </c>
      <c r="F165" s="16" t="s">
        <v>599</v>
      </c>
      <c r="G165" s="16" t="s">
        <v>601</v>
      </c>
      <c r="H165" s="36" t="s">
        <v>595</v>
      </c>
      <c r="I165" s="16" t="s">
        <v>1045</v>
      </c>
      <c r="J165" s="16" t="s">
        <v>602</v>
      </c>
      <c r="K165" s="164" t="s">
        <v>519</v>
      </c>
      <c r="L165" s="6" t="s">
        <v>507</v>
      </c>
      <c r="M165" s="199">
        <v>21450000</v>
      </c>
      <c r="N165" s="165">
        <v>44088</v>
      </c>
      <c r="O165" s="166">
        <f t="shared" ca="1" si="54"/>
        <v>4</v>
      </c>
      <c r="P165" s="167">
        <v>5</v>
      </c>
      <c r="Q165" s="167" t="s">
        <v>635</v>
      </c>
      <c r="R165" s="167">
        <f t="shared" si="55"/>
        <v>16</v>
      </c>
      <c r="S165" s="167">
        <f t="shared" si="56"/>
        <v>21</v>
      </c>
      <c r="T165" s="165">
        <f t="shared" si="57"/>
        <v>49928</v>
      </c>
      <c r="U165" s="165"/>
      <c r="V165" s="6"/>
      <c r="W165" s="6"/>
      <c r="X165" s="168">
        <f t="shared" ca="1" si="59"/>
        <v>4.25</v>
      </c>
      <c r="Y165" s="169">
        <f t="shared" ca="1" si="58"/>
        <v>5</v>
      </c>
      <c r="Z165" s="16" t="s">
        <v>563</v>
      </c>
      <c r="AA165" s="16" t="s">
        <v>24</v>
      </c>
      <c r="AB165" s="171"/>
      <c r="AC165" s="6"/>
    </row>
    <row r="166" spans="1:31" ht="30" customHeight="1">
      <c r="A166" s="238"/>
      <c r="B166" s="6" t="s">
        <v>1281</v>
      </c>
      <c r="C166" s="153" t="s">
        <v>1143</v>
      </c>
      <c r="D166" s="6">
        <v>11</v>
      </c>
      <c r="E166" s="16" t="s">
        <v>90</v>
      </c>
      <c r="F166" s="16" t="s">
        <v>884</v>
      </c>
      <c r="G166" s="16" t="s">
        <v>885</v>
      </c>
      <c r="H166" s="36" t="s">
        <v>595</v>
      </c>
      <c r="I166" s="16" t="s">
        <v>602</v>
      </c>
      <c r="J166" s="16" t="s">
        <v>602</v>
      </c>
      <c r="K166" s="164" t="s">
        <v>519</v>
      </c>
      <c r="L166" s="6" t="s">
        <v>507</v>
      </c>
      <c r="M166" s="13">
        <v>3255000</v>
      </c>
      <c r="N166" s="165">
        <v>39766</v>
      </c>
      <c r="O166" s="166">
        <f t="shared" ca="1" si="54"/>
        <v>16</v>
      </c>
      <c r="P166" s="167">
        <v>5</v>
      </c>
      <c r="Q166" s="167" t="s">
        <v>635</v>
      </c>
      <c r="R166" s="167">
        <f t="shared" si="55"/>
        <v>16</v>
      </c>
      <c r="S166" s="167">
        <f t="shared" si="56"/>
        <v>21</v>
      </c>
      <c r="T166" s="165">
        <f t="shared" si="57"/>
        <v>45606</v>
      </c>
      <c r="U166" s="165"/>
      <c r="V166" s="6"/>
      <c r="W166" s="6"/>
      <c r="X166" s="168">
        <f t="shared" ca="1" si="59"/>
        <v>2</v>
      </c>
      <c r="Y166" s="169">
        <f t="shared" ca="1" si="58"/>
        <v>2</v>
      </c>
      <c r="Z166" s="16" t="s">
        <v>563</v>
      </c>
      <c r="AA166" s="16" t="s">
        <v>24</v>
      </c>
      <c r="AB166" s="171" t="s">
        <v>886</v>
      </c>
      <c r="AC166" s="6"/>
    </row>
    <row r="167" spans="1:31" ht="30" customHeight="1">
      <c r="A167" s="238"/>
      <c r="B167" s="6" t="s">
        <v>1282</v>
      </c>
      <c r="C167" s="153" t="s">
        <v>1144</v>
      </c>
      <c r="D167" s="6">
        <v>11</v>
      </c>
      <c r="E167" s="16" t="s">
        <v>90</v>
      </c>
      <c r="F167" s="16" t="s">
        <v>603</v>
      </c>
      <c r="G167" s="16" t="s">
        <v>603</v>
      </c>
      <c r="H167" s="36" t="s">
        <v>595</v>
      </c>
      <c r="I167" s="16" t="s">
        <v>604</v>
      </c>
      <c r="J167" s="16" t="s">
        <v>604</v>
      </c>
      <c r="K167" s="164" t="s">
        <v>519</v>
      </c>
      <c r="L167" s="6" t="s">
        <v>507</v>
      </c>
      <c r="M167" s="13">
        <v>3465000</v>
      </c>
      <c r="N167" s="165">
        <v>39766</v>
      </c>
      <c r="O167" s="166">
        <f t="shared" ca="1" si="54"/>
        <v>16</v>
      </c>
      <c r="P167" s="167">
        <v>5</v>
      </c>
      <c r="Q167" s="167" t="s">
        <v>635</v>
      </c>
      <c r="R167" s="167">
        <f t="shared" si="55"/>
        <v>16</v>
      </c>
      <c r="S167" s="167">
        <f t="shared" si="56"/>
        <v>21</v>
      </c>
      <c r="T167" s="165">
        <f t="shared" si="57"/>
        <v>45606</v>
      </c>
      <c r="U167" s="165"/>
      <c r="V167" s="6"/>
      <c r="W167" s="6"/>
      <c r="X167" s="168">
        <f t="shared" ca="1" si="59"/>
        <v>2</v>
      </c>
      <c r="Y167" s="169">
        <f t="shared" ca="1" si="58"/>
        <v>2</v>
      </c>
      <c r="Z167" s="16" t="s">
        <v>563</v>
      </c>
      <c r="AA167" s="16" t="s">
        <v>24</v>
      </c>
      <c r="AB167" s="171" t="s">
        <v>887</v>
      </c>
      <c r="AC167" s="6"/>
    </row>
    <row r="168" spans="1:31" s="198" customFormat="1" ht="30" customHeight="1">
      <c r="A168" s="36"/>
      <c r="B168" s="6" t="s">
        <v>1282</v>
      </c>
      <c r="C168" s="36" t="s">
        <v>1320</v>
      </c>
      <c r="D168" s="6">
        <v>11</v>
      </c>
      <c r="E168" s="16" t="s">
        <v>90</v>
      </c>
      <c r="F168" s="231" t="s">
        <v>1323</v>
      </c>
      <c r="G168" s="16" t="s">
        <v>1250</v>
      </c>
      <c r="H168" s="36" t="s">
        <v>1131</v>
      </c>
      <c r="I168" s="156" t="s">
        <v>1140</v>
      </c>
      <c r="J168" s="156" t="s">
        <v>1140</v>
      </c>
      <c r="K168" s="164" t="s">
        <v>518</v>
      </c>
      <c r="L168" s="6" t="s">
        <v>507</v>
      </c>
      <c r="M168" s="236">
        <v>770000</v>
      </c>
      <c r="N168" s="165">
        <v>45351</v>
      </c>
      <c r="O168" s="166">
        <f ca="1">DATEDIF(N168,TODAY(),"y")</f>
        <v>1</v>
      </c>
      <c r="P168" s="167">
        <v>5</v>
      </c>
      <c r="Q168" s="167" t="s">
        <v>635</v>
      </c>
      <c r="R168" s="167">
        <f>P168*IF(Q168="水質",3.2,(IF(Q168="事務",2,IF(Q168="電子",2.1,IF(Q168="自動車",3.1,1.6)))))</f>
        <v>16</v>
      </c>
      <c r="S168" s="167">
        <f>ROUND(4/3*R168,0)</f>
        <v>21</v>
      </c>
      <c r="T168" s="165">
        <f>N168+365*IF(K168="事後",S168,R168)</f>
        <v>53016</v>
      </c>
      <c r="U168" s="165"/>
      <c r="V168" s="6"/>
      <c r="W168" s="6"/>
      <c r="X168" s="168"/>
      <c r="Y168" s="169"/>
      <c r="Z168" s="16" t="s">
        <v>563</v>
      </c>
      <c r="AA168" s="16" t="s">
        <v>24</v>
      </c>
      <c r="AB168" s="16"/>
      <c r="AC168" s="6"/>
    </row>
    <row r="169" spans="1:31" ht="30" customHeight="1">
      <c r="A169" s="36"/>
      <c r="B169" s="6" t="s">
        <v>1283</v>
      </c>
      <c r="C169" s="153" t="s">
        <v>1146</v>
      </c>
      <c r="D169" s="6">
        <v>11</v>
      </c>
      <c r="E169" s="16" t="s">
        <v>90</v>
      </c>
      <c r="F169" s="16" t="s">
        <v>605</v>
      </c>
      <c r="G169" s="16" t="s">
        <v>605</v>
      </c>
      <c r="H169" s="36" t="s">
        <v>595</v>
      </c>
      <c r="I169" s="16" t="s">
        <v>1061</v>
      </c>
      <c r="J169" s="16" t="s">
        <v>606</v>
      </c>
      <c r="K169" s="164" t="s">
        <v>519</v>
      </c>
      <c r="L169" s="6" t="s">
        <v>507</v>
      </c>
      <c r="M169" s="13">
        <v>17160000</v>
      </c>
      <c r="N169" s="165">
        <v>44623</v>
      </c>
      <c r="O169" s="166">
        <f t="shared" ca="1" si="54"/>
        <v>3</v>
      </c>
      <c r="P169" s="167">
        <v>5</v>
      </c>
      <c r="Q169" s="167" t="s">
        <v>635</v>
      </c>
      <c r="R169" s="167">
        <f t="shared" si="55"/>
        <v>16</v>
      </c>
      <c r="S169" s="167">
        <f t="shared" si="56"/>
        <v>21</v>
      </c>
      <c r="T169" s="165">
        <f t="shared" si="57"/>
        <v>50463</v>
      </c>
      <c r="U169" s="165"/>
      <c r="V169" s="6"/>
      <c r="W169" s="6"/>
      <c r="X169" s="168">
        <f t="shared" ca="1" si="59"/>
        <v>4.4375</v>
      </c>
      <c r="Y169" s="169">
        <f t="shared" ca="1" si="58"/>
        <v>5</v>
      </c>
      <c r="Z169" s="16" t="s">
        <v>563</v>
      </c>
      <c r="AA169" s="16" t="s">
        <v>24</v>
      </c>
      <c r="AB169" s="171" t="s">
        <v>888</v>
      </c>
      <c r="AC169" s="6"/>
    </row>
    <row r="170" spans="1:31" ht="30" customHeight="1">
      <c r="A170" s="238"/>
      <c r="B170" s="6" t="s">
        <v>1287</v>
      </c>
      <c r="C170" s="153" t="s">
        <v>1147</v>
      </c>
      <c r="D170" s="6">
        <v>11</v>
      </c>
      <c r="E170" s="16" t="s">
        <v>90</v>
      </c>
      <c r="F170" s="16" t="s">
        <v>889</v>
      </c>
      <c r="G170" s="16" t="s">
        <v>889</v>
      </c>
      <c r="H170" s="36" t="s">
        <v>595</v>
      </c>
      <c r="I170" s="16" t="s">
        <v>617</v>
      </c>
      <c r="J170" s="16" t="s">
        <v>617</v>
      </c>
      <c r="K170" s="164" t="s">
        <v>519</v>
      </c>
      <c r="L170" s="6" t="s">
        <v>507</v>
      </c>
      <c r="M170" s="13">
        <v>2289000</v>
      </c>
      <c r="N170" s="165">
        <v>39766</v>
      </c>
      <c r="O170" s="166">
        <f t="shared" ca="1" si="54"/>
        <v>16</v>
      </c>
      <c r="P170" s="167">
        <v>5</v>
      </c>
      <c r="Q170" s="167" t="s">
        <v>637</v>
      </c>
      <c r="R170" s="167">
        <f t="shared" si="55"/>
        <v>10.5</v>
      </c>
      <c r="S170" s="167">
        <f t="shared" si="56"/>
        <v>14</v>
      </c>
      <c r="T170" s="165">
        <f t="shared" si="57"/>
        <v>43598.5</v>
      </c>
      <c r="U170" s="165"/>
      <c r="V170" s="6"/>
      <c r="W170" s="6"/>
      <c r="X170" s="168">
        <f t="shared" ca="1" si="59"/>
        <v>0.42857142857142883</v>
      </c>
      <c r="Y170" s="169">
        <f t="shared" ca="1" si="58"/>
        <v>1</v>
      </c>
      <c r="Z170" s="16" t="s">
        <v>563</v>
      </c>
      <c r="AA170" s="16" t="s">
        <v>24</v>
      </c>
      <c r="AB170" s="171" t="s">
        <v>890</v>
      </c>
      <c r="AC170" s="9" t="s">
        <v>749</v>
      </c>
    </row>
    <row r="171" spans="1:31" ht="30" customHeight="1">
      <c r="A171" s="238"/>
      <c r="B171" s="6" t="s">
        <v>1284</v>
      </c>
      <c r="C171" s="153" t="s">
        <v>1148</v>
      </c>
      <c r="D171" s="6">
        <v>11</v>
      </c>
      <c r="E171" s="16" t="s">
        <v>90</v>
      </c>
      <c r="F171" s="16" t="s">
        <v>607</v>
      </c>
      <c r="G171" s="16" t="s">
        <v>607</v>
      </c>
      <c r="H171" s="36" t="s">
        <v>595</v>
      </c>
      <c r="I171" s="16" t="s">
        <v>608</v>
      </c>
      <c r="J171" s="16" t="s">
        <v>608</v>
      </c>
      <c r="K171" s="164" t="s">
        <v>519</v>
      </c>
      <c r="L171" s="6" t="s">
        <v>507</v>
      </c>
      <c r="M171" s="13">
        <v>1291500</v>
      </c>
      <c r="N171" s="165">
        <v>40736</v>
      </c>
      <c r="O171" s="166">
        <f t="shared" ca="1" si="54"/>
        <v>14</v>
      </c>
      <c r="P171" s="167">
        <v>5</v>
      </c>
      <c r="Q171" s="167" t="s">
        <v>635</v>
      </c>
      <c r="R171" s="167">
        <f t="shared" si="55"/>
        <v>16</v>
      </c>
      <c r="S171" s="167">
        <f t="shared" si="56"/>
        <v>21</v>
      </c>
      <c r="T171" s="165">
        <f t="shared" si="57"/>
        <v>46576</v>
      </c>
      <c r="U171" s="165"/>
      <c r="V171" s="6"/>
      <c r="W171" s="6"/>
      <c r="X171" s="168">
        <f t="shared" ca="1" si="59"/>
        <v>2.375</v>
      </c>
      <c r="Y171" s="169">
        <f t="shared" ca="1" si="58"/>
        <v>3</v>
      </c>
      <c r="Z171" s="16" t="s">
        <v>563</v>
      </c>
      <c r="AA171" s="16" t="s">
        <v>24</v>
      </c>
      <c r="AB171" s="16" t="s">
        <v>891</v>
      </c>
      <c r="AC171" s="9"/>
    </row>
    <row r="172" spans="1:31" s="198" customFormat="1" ht="30" customHeight="1">
      <c r="A172" s="238"/>
      <c r="B172" s="6" t="s">
        <v>1327</v>
      </c>
      <c r="C172" s="164"/>
      <c r="D172" s="6">
        <v>11</v>
      </c>
      <c r="E172" s="16" t="s">
        <v>90</v>
      </c>
      <c r="F172" s="16" t="s">
        <v>1326</v>
      </c>
      <c r="G172" s="16" t="s">
        <v>1327</v>
      </c>
      <c r="H172" s="156" t="s">
        <v>1328</v>
      </c>
      <c r="I172" s="16" t="s">
        <v>1337</v>
      </c>
      <c r="J172" s="16" t="s">
        <v>1337</v>
      </c>
      <c r="K172" s="164" t="s">
        <v>518</v>
      </c>
      <c r="L172" s="6" t="s">
        <v>506</v>
      </c>
      <c r="M172" s="13">
        <f>17900</f>
        <v>17900</v>
      </c>
      <c r="N172" s="165">
        <v>45597</v>
      </c>
      <c r="O172" s="166">
        <f t="shared" ca="1" si="54"/>
        <v>0</v>
      </c>
      <c r="P172" s="167">
        <v>5</v>
      </c>
      <c r="Q172" s="167" t="s">
        <v>637</v>
      </c>
      <c r="R172" s="167">
        <v>10.5</v>
      </c>
      <c r="S172" s="167">
        <v>14</v>
      </c>
      <c r="T172" s="165">
        <v>43598.5</v>
      </c>
      <c r="U172" s="165"/>
      <c r="V172" s="6"/>
      <c r="W172" s="6"/>
      <c r="X172" s="168">
        <f t="shared" ref="X172" ca="1" si="60">(-3/R172*O172+5)</f>
        <v>5</v>
      </c>
      <c r="Y172" s="169">
        <f t="shared" ref="Y172" ca="1" si="61">IF(X172&gt;1,ROUNDUP(X172,0),1)</f>
        <v>5</v>
      </c>
      <c r="Z172" s="16" t="s">
        <v>563</v>
      </c>
      <c r="AA172" s="16" t="s">
        <v>24</v>
      </c>
      <c r="AB172" s="16" t="s">
        <v>1329</v>
      </c>
      <c r="AC172" s="6"/>
    </row>
    <row r="173" spans="1:31" ht="30" customHeight="1">
      <c r="A173" s="238"/>
      <c r="B173" s="6" t="s">
        <v>1285</v>
      </c>
      <c r="C173" s="153" t="s">
        <v>1149</v>
      </c>
      <c r="D173" s="6">
        <v>11</v>
      </c>
      <c r="E173" s="16" t="s">
        <v>90</v>
      </c>
      <c r="F173" s="16" t="s">
        <v>892</v>
      </c>
      <c r="G173" s="16" t="s">
        <v>893</v>
      </c>
      <c r="H173" s="36" t="s">
        <v>595</v>
      </c>
      <c r="I173" s="16" t="s">
        <v>610</v>
      </c>
      <c r="J173" s="16" t="s">
        <v>610</v>
      </c>
      <c r="K173" s="164" t="s">
        <v>519</v>
      </c>
      <c r="L173" s="6" t="s">
        <v>507</v>
      </c>
      <c r="M173" s="13">
        <v>3672000</v>
      </c>
      <c r="N173" s="165">
        <v>42403</v>
      </c>
      <c r="O173" s="166">
        <f t="shared" ca="1" si="54"/>
        <v>9</v>
      </c>
      <c r="P173" s="167">
        <v>5</v>
      </c>
      <c r="Q173" s="167" t="s">
        <v>635</v>
      </c>
      <c r="R173" s="167">
        <f t="shared" si="55"/>
        <v>16</v>
      </c>
      <c r="S173" s="167">
        <f t="shared" si="56"/>
        <v>21</v>
      </c>
      <c r="T173" s="165">
        <f t="shared" si="57"/>
        <v>48243</v>
      </c>
      <c r="U173" s="165"/>
      <c r="V173" s="6"/>
      <c r="W173" s="6"/>
      <c r="X173" s="168">
        <f t="shared" ca="1" si="59"/>
        <v>3.3125</v>
      </c>
      <c r="Y173" s="169">
        <f t="shared" ca="1" si="58"/>
        <v>4</v>
      </c>
      <c r="Z173" s="16" t="s">
        <v>563</v>
      </c>
      <c r="AA173" s="16" t="s">
        <v>24</v>
      </c>
      <c r="AB173" s="171" t="s">
        <v>894</v>
      </c>
      <c r="AC173" s="9"/>
    </row>
    <row r="174" spans="1:31" ht="30" customHeight="1">
      <c r="A174" s="238"/>
      <c r="B174" s="6" t="s">
        <v>670</v>
      </c>
      <c r="C174" s="153" t="s">
        <v>1150</v>
      </c>
      <c r="D174" s="6">
        <v>11</v>
      </c>
      <c r="E174" s="16" t="s">
        <v>90</v>
      </c>
      <c r="F174" s="16" t="s">
        <v>611</v>
      </c>
      <c r="G174" s="16" t="s">
        <v>611</v>
      </c>
      <c r="H174" s="36" t="s">
        <v>595</v>
      </c>
      <c r="I174" s="16" t="s">
        <v>895</v>
      </c>
      <c r="J174" s="16" t="s">
        <v>896</v>
      </c>
      <c r="K174" s="164" t="s">
        <v>519</v>
      </c>
      <c r="L174" s="6" t="s">
        <v>507</v>
      </c>
      <c r="M174" s="13">
        <v>2410200</v>
      </c>
      <c r="N174" s="165">
        <v>34642</v>
      </c>
      <c r="O174" s="166">
        <f t="shared" ca="1" si="54"/>
        <v>30</v>
      </c>
      <c r="P174" s="167">
        <v>5</v>
      </c>
      <c r="Q174" s="167" t="s">
        <v>635</v>
      </c>
      <c r="R174" s="167">
        <f t="shared" si="55"/>
        <v>16</v>
      </c>
      <c r="S174" s="167">
        <f t="shared" si="56"/>
        <v>21</v>
      </c>
      <c r="T174" s="165">
        <f t="shared" si="57"/>
        <v>40482</v>
      </c>
      <c r="U174" s="165"/>
      <c r="V174" s="6"/>
      <c r="W174" s="6"/>
      <c r="X174" s="168">
        <f t="shared" ca="1" si="59"/>
        <v>-0.625</v>
      </c>
      <c r="Y174" s="169">
        <f t="shared" ca="1" si="58"/>
        <v>1</v>
      </c>
      <c r="Z174" s="16" t="s">
        <v>563</v>
      </c>
      <c r="AA174" s="16" t="s">
        <v>24</v>
      </c>
      <c r="AB174" s="16" t="s">
        <v>950</v>
      </c>
      <c r="AC174" s="9" t="s">
        <v>749</v>
      </c>
    </row>
    <row r="175" spans="1:31" ht="30" customHeight="1">
      <c r="A175" s="238"/>
      <c r="B175" s="6" t="s">
        <v>671</v>
      </c>
      <c r="C175" s="153" t="s">
        <v>1153</v>
      </c>
      <c r="D175" s="6">
        <v>11</v>
      </c>
      <c r="E175" s="16" t="s">
        <v>90</v>
      </c>
      <c r="F175" s="16" t="s">
        <v>613</v>
      </c>
      <c r="G175" s="16" t="s">
        <v>613</v>
      </c>
      <c r="H175" s="36" t="s">
        <v>595</v>
      </c>
      <c r="I175" s="16" t="s">
        <v>614</v>
      </c>
      <c r="J175" s="16" t="s">
        <v>614</v>
      </c>
      <c r="K175" s="164" t="s">
        <v>519</v>
      </c>
      <c r="L175" s="6" t="s">
        <v>507</v>
      </c>
      <c r="M175" s="13">
        <v>1944000</v>
      </c>
      <c r="N175" s="165">
        <v>43113</v>
      </c>
      <c r="O175" s="166">
        <f t="shared" ca="1" si="54"/>
        <v>7</v>
      </c>
      <c r="P175" s="167">
        <v>5</v>
      </c>
      <c r="Q175" s="167" t="s">
        <v>635</v>
      </c>
      <c r="R175" s="167">
        <f t="shared" si="55"/>
        <v>16</v>
      </c>
      <c r="S175" s="167">
        <f t="shared" si="56"/>
        <v>21</v>
      </c>
      <c r="T175" s="165">
        <f t="shared" si="57"/>
        <v>48953</v>
      </c>
      <c r="U175" s="165"/>
      <c r="V175" s="6"/>
      <c r="W175" s="6"/>
      <c r="X175" s="168">
        <f t="shared" ca="1" si="59"/>
        <v>3.6875</v>
      </c>
      <c r="Y175" s="169">
        <f t="shared" ca="1" si="58"/>
        <v>4</v>
      </c>
      <c r="Z175" s="16" t="s">
        <v>563</v>
      </c>
      <c r="AA175" s="16" t="s">
        <v>24</v>
      </c>
      <c r="AB175" s="16" t="s">
        <v>897</v>
      </c>
      <c r="AC175" s="6"/>
    </row>
    <row r="176" spans="1:31" ht="30" customHeight="1">
      <c r="A176" s="239" t="s">
        <v>15</v>
      </c>
      <c r="B176" s="6" t="s">
        <v>701</v>
      </c>
      <c r="C176" s="153" t="s">
        <v>1187</v>
      </c>
      <c r="D176" s="6">
        <v>11</v>
      </c>
      <c r="E176" s="16" t="s">
        <v>90</v>
      </c>
      <c r="F176" s="16" t="s">
        <v>92</v>
      </c>
      <c r="G176" s="16" t="s">
        <v>92</v>
      </c>
      <c r="H176" s="36">
        <v>166</v>
      </c>
      <c r="I176" s="16" t="s">
        <v>93</v>
      </c>
      <c r="J176" s="16" t="s">
        <v>93</v>
      </c>
      <c r="K176" s="164" t="s">
        <v>519</v>
      </c>
      <c r="L176" s="6" t="s">
        <v>507</v>
      </c>
      <c r="M176" s="13">
        <v>126144</v>
      </c>
      <c r="N176" s="165">
        <v>42717</v>
      </c>
      <c r="O176" s="166">
        <f t="shared" ca="1" si="54"/>
        <v>8</v>
      </c>
      <c r="P176" s="167">
        <v>5</v>
      </c>
      <c r="Q176" s="167" t="s">
        <v>635</v>
      </c>
      <c r="R176" s="167">
        <f t="shared" si="55"/>
        <v>16</v>
      </c>
      <c r="S176" s="167">
        <f t="shared" si="56"/>
        <v>21</v>
      </c>
      <c r="T176" s="165">
        <f t="shared" si="57"/>
        <v>48557</v>
      </c>
      <c r="U176" s="172"/>
      <c r="V176" s="6"/>
      <c r="W176" s="6"/>
      <c r="X176" s="168">
        <f t="shared" ca="1" si="59"/>
        <v>3.5</v>
      </c>
      <c r="Y176" s="169">
        <f t="shared" ca="1" si="58"/>
        <v>4</v>
      </c>
      <c r="Z176" s="16" t="s">
        <v>563</v>
      </c>
      <c r="AA176" s="16" t="s">
        <v>24</v>
      </c>
      <c r="AB176" s="16" t="s">
        <v>951</v>
      </c>
      <c r="AC176" s="6"/>
    </row>
    <row r="177" spans="1:31" ht="30" customHeight="1">
      <c r="A177" s="239" t="s">
        <v>15</v>
      </c>
      <c r="B177" s="6" t="s">
        <v>738</v>
      </c>
      <c r="C177" s="153" t="s">
        <v>1190</v>
      </c>
      <c r="D177" s="6">
        <v>11</v>
      </c>
      <c r="E177" s="16" t="s">
        <v>90</v>
      </c>
      <c r="F177" s="16" t="s">
        <v>94</v>
      </c>
      <c r="G177" s="16" t="s">
        <v>94</v>
      </c>
      <c r="H177" s="36">
        <v>201</v>
      </c>
      <c r="I177" s="16" t="s">
        <v>1031</v>
      </c>
      <c r="J177" s="16" t="s">
        <v>95</v>
      </c>
      <c r="K177" s="164" t="s">
        <v>518</v>
      </c>
      <c r="L177" s="6" t="s">
        <v>506</v>
      </c>
      <c r="M177" s="13">
        <v>283800</v>
      </c>
      <c r="N177" s="165">
        <v>43740</v>
      </c>
      <c r="O177" s="166">
        <f t="shared" ca="1" si="54"/>
        <v>5</v>
      </c>
      <c r="P177" s="167">
        <v>5</v>
      </c>
      <c r="Q177" s="167" t="s">
        <v>635</v>
      </c>
      <c r="R177" s="167">
        <f t="shared" si="55"/>
        <v>16</v>
      </c>
      <c r="S177" s="167">
        <f t="shared" si="56"/>
        <v>21</v>
      </c>
      <c r="T177" s="165">
        <f t="shared" si="57"/>
        <v>51405</v>
      </c>
      <c r="U177" s="172"/>
      <c r="V177" s="6"/>
      <c r="W177" s="6"/>
      <c r="X177" s="168">
        <f t="shared" ca="1" si="59"/>
        <v>4.0625</v>
      </c>
      <c r="Y177" s="169">
        <f t="shared" ca="1" si="58"/>
        <v>5</v>
      </c>
      <c r="Z177" s="16" t="s">
        <v>563</v>
      </c>
      <c r="AA177" s="16" t="s">
        <v>24</v>
      </c>
      <c r="AB177" s="16"/>
      <c r="AC177" s="6"/>
    </row>
    <row r="178" spans="1:31" ht="30" customHeight="1">
      <c r="A178" s="239" t="s">
        <v>15</v>
      </c>
      <c r="B178" s="6" t="s">
        <v>746</v>
      </c>
      <c r="C178" s="153" t="s">
        <v>1180</v>
      </c>
      <c r="D178" s="6">
        <v>11</v>
      </c>
      <c r="E178" s="16" t="s">
        <v>90</v>
      </c>
      <c r="F178" s="16" t="s">
        <v>96</v>
      </c>
      <c r="G178" s="16" t="s">
        <v>96</v>
      </c>
      <c r="H178" s="36">
        <v>118</v>
      </c>
      <c r="I178" s="16" t="s">
        <v>97</v>
      </c>
      <c r="J178" s="16" t="s">
        <v>97</v>
      </c>
      <c r="K178" s="164" t="s">
        <v>518</v>
      </c>
      <c r="L178" s="6" t="s">
        <v>506</v>
      </c>
      <c r="M178" s="13">
        <v>152670</v>
      </c>
      <c r="N178" s="165">
        <v>37425</v>
      </c>
      <c r="O178" s="166">
        <f t="shared" ca="1" si="54"/>
        <v>23</v>
      </c>
      <c r="P178" s="167">
        <v>5</v>
      </c>
      <c r="Q178" s="167" t="s">
        <v>635</v>
      </c>
      <c r="R178" s="167">
        <f t="shared" si="55"/>
        <v>16</v>
      </c>
      <c r="S178" s="167">
        <f t="shared" si="56"/>
        <v>21</v>
      </c>
      <c r="T178" s="165">
        <f t="shared" si="57"/>
        <v>45090</v>
      </c>
      <c r="U178" s="172"/>
      <c r="V178" s="6"/>
      <c r="W178" s="6" t="s">
        <v>98</v>
      </c>
      <c r="X178" s="168">
        <f t="shared" ca="1" si="59"/>
        <v>0.6875</v>
      </c>
      <c r="Y178" s="169">
        <f t="shared" ca="1" si="58"/>
        <v>1</v>
      </c>
      <c r="Z178" s="16" t="s">
        <v>563</v>
      </c>
      <c r="AA178" s="16" t="s">
        <v>24</v>
      </c>
      <c r="AB178" s="16"/>
      <c r="AC178" s="6"/>
    </row>
    <row r="179" spans="1:31" ht="30" customHeight="1">
      <c r="A179" s="239" t="s">
        <v>15</v>
      </c>
      <c r="B179" s="6" t="s">
        <v>672</v>
      </c>
      <c r="C179" s="153" t="s">
        <v>1171</v>
      </c>
      <c r="D179" s="6">
        <v>11</v>
      </c>
      <c r="E179" s="16" t="s">
        <v>90</v>
      </c>
      <c r="F179" s="16" t="s">
        <v>99</v>
      </c>
      <c r="G179" s="16" t="s">
        <v>99</v>
      </c>
      <c r="H179" s="36">
        <v>137</v>
      </c>
      <c r="I179" s="16" t="s">
        <v>100</v>
      </c>
      <c r="J179" s="16" t="s">
        <v>100</v>
      </c>
      <c r="K179" s="164" t="s">
        <v>519</v>
      </c>
      <c r="L179" s="6" t="s">
        <v>507</v>
      </c>
      <c r="M179" s="13">
        <v>387720</v>
      </c>
      <c r="N179" s="165">
        <v>41977</v>
      </c>
      <c r="O179" s="166">
        <f t="shared" ca="1" si="54"/>
        <v>10</v>
      </c>
      <c r="P179" s="167">
        <v>5</v>
      </c>
      <c r="Q179" s="167" t="s">
        <v>635</v>
      </c>
      <c r="R179" s="167">
        <f t="shared" si="55"/>
        <v>16</v>
      </c>
      <c r="S179" s="167">
        <f t="shared" si="56"/>
        <v>21</v>
      </c>
      <c r="T179" s="165">
        <f t="shared" si="57"/>
        <v>47817</v>
      </c>
      <c r="U179" s="172"/>
      <c r="V179" s="6"/>
      <c r="W179" s="6"/>
      <c r="X179" s="168">
        <f t="shared" ca="1" si="59"/>
        <v>3.125</v>
      </c>
      <c r="Y179" s="169">
        <f t="shared" ca="1" si="58"/>
        <v>4</v>
      </c>
      <c r="Z179" s="16" t="s">
        <v>563</v>
      </c>
      <c r="AA179" s="16" t="s">
        <v>101</v>
      </c>
      <c r="AB179" s="16" t="s">
        <v>898</v>
      </c>
      <c r="AC179" s="6"/>
    </row>
    <row r="180" spans="1:31" ht="30" customHeight="1">
      <c r="A180" s="6" t="s">
        <v>15</v>
      </c>
      <c r="B180" s="6" t="s">
        <v>674</v>
      </c>
      <c r="C180" s="153" t="s">
        <v>1191</v>
      </c>
      <c r="D180" s="6">
        <v>11</v>
      </c>
      <c r="E180" s="16" t="s">
        <v>90</v>
      </c>
      <c r="F180" s="16" t="s">
        <v>1062</v>
      </c>
      <c r="G180" s="16" t="s">
        <v>104</v>
      </c>
      <c r="H180" s="36">
        <v>22</v>
      </c>
      <c r="I180" s="16" t="s">
        <v>1063</v>
      </c>
      <c r="J180" s="16" t="s">
        <v>673</v>
      </c>
      <c r="K180" s="164" t="s">
        <v>519</v>
      </c>
      <c r="L180" s="6" t="s">
        <v>509</v>
      </c>
      <c r="M180" s="13">
        <v>517000</v>
      </c>
      <c r="N180" s="165">
        <v>44627</v>
      </c>
      <c r="O180" s="166">
        <f t="shared" ca="1" si="54"/>
        <v>3</v>
      </c>
      <c r="P180" s="167">
        <v>5</v>
      </c>
      <c r="Q180" s="167" t="s">
        <v>635</v>
      </c>
      <c r="R180" s="167">
        <f t="shared" si="55"/>
        <v>16</v>
      </c>
      <c r="S180" s="167">
        <f t="shared" si="56"/>
        <v>21</v>
      </c>
      <c r="T180" s="165">
        <f t="shared" si="57"/>
        <v>50467</v>
      </c>
      <c r="U180" s="172"/>
      <c r="V180" s="6"/>
      <c r="W180" s="6"/>
      <c r="X180" s="168">
        <f t="shared" ca="1" si="59"/>
        <v>4.4375</v>
      </c>
      <c r="Y180" s="169">
        <f t="shared" ca="1" si="58"/>
        <v>5</v>
      </c>
      <c r="Z180" s="16" t="s">
        <v>563</v>
      </c>
      <c r="AA180" s="16" t="s">
        <v>24</v>
      </c>
      <c r="AB180" s="171" t="s">
        <v>899</v>
      </c>
      <c r="AC180" s="6"/>
      <c r="AE180" s="183" t="s">
        <v>1125</v>
      </c>
    </row>
    <row r="181" spans="1:31" s="184" customFormat="1" ht="30" customHeight="1">
      <c r="A181" s="239" t="s">
        <v>15</v>
      </c>
      <c r="B181" s="148" t="s">
        <v>1286</v>
      </c>
      <c r="C181" s="153" t="s">
        <v>1158</v>
      </c>
      <c r="D181" s="148">
        <v>11</v>
      </c>
      <c r="E181" s="122" t="s">
        <v>90</v>
      </c>
      <c r="F181" s="122" t="s">
        <v>106</v>
      </c>
      <c r="G181" s="122" t="s">
        <v>106</v>
      </c>
      <c r="H181" s="173">
        <v>27</v>
      </c>
      <c r="I181" s="122" t="s">
        <v>107</v>
      </c>
      <c r="J181" s="122" t="s">
        <v>107</v>
      </c>
      <c r="K181" s="174" t="s">
        <v>518</v>
      </c>
      <c r="L181" s="148" t="s">
        <v>506</v>
      </c>
      <c r="M181" s="175">
        <v>233810</v>
      </c>
      <c r="N181" s="176">
        <v>34648</v>
      </c>
      <c r="O181" s="177">
        <f t="shared" ca="1" si="54"/>
        <v>30</v>
      </c>
      <c r="P181" s="178">
        <v>5</v>
      </c>
      <c r="Q181" s="178" t="s">
        <v>635</v>
      </c>
      <c r="R181" s="179">
        <f t="shared" si="55"/>
        <v>16</v>
      </c>
      <c r="S181" s="179">
        <f t="shared" si="56"/>
        <v>21</v>
      </c>
      <c r="T181" s="180">
        <f t="shared" si="57"/>
        <v>42313</v>
      </c>
      <c r="U181" s="172"/>
      <c r="V181" s="6"/>
      <c r="W181" s="6" t="s">
        <v>108</v>
      </c>
      <c r="X181" s="181">
        <f t="shared" ca="1" si="59"/>
        <v>-0.625</v>
      </c>
      <c r="Y181" s="182">
        <f t="shared" ca="1" si="58"/>
        <v>1</v>
      </c>
      <c r="Z181" s="122" t="s">
        <v>563</v>
      </c>
      <c r="AA181" s="122" t="s">
        <v>24</v>
      </c>
      <c r="AB181" s="122"/>
      <c r="AC181" s="127" t="s">
        <v>749</v>
      </c>
    </row>
    <row r="182" spans="1:31" s="184" customFormat="1" ht="30" customHeight="1">
      <c r="A182" s="239" t="s">
        <v>15</v>
      </c>
      <c r="B182" s="148" t="s">
        <v>581</v>
      </c>
      <c r="C182" s="153" t="s">
        <v>1155</v>
      </c>
      <c r="D182" s="148">
        <v>11</v>
      </c>
      <c r="E182" s="122" t="s">
        <v>90</v>
      </c>
      <c r="F182" s="122" t="s">
        <v>109</v>
      </c>
      <c r="G182" s="122" t="s">
        <v>109</v>
      </c>
      <c r="H182" s="173">
        <v>191</v>
      </c>
      <c r="I182" s="122" t="s">
        <v>991</v>
      </c>
      <c r="J182" s="122" t="s">
        <v>991</v>
      </c>
      <c r="K182" s="174" t="s">
        <v>519</v>
      </c>
      <c r="L182" s="148" t="s">
        <v>507</v>
      </c>
      <c r="M182" s="175">
        <v>1123200</v>
      </c>
      <c r="N182" s="176">
        <v>43280</v>
      </c>
      <c r="O182" s="177">
        <f t="shared" ca="1" si="54"/>
        <v>7</v>
      </c>
      <c r="P182" s="178">
        <v>5</v>
      </c>
      <c r="Q182" s="178" t="s">
        <v>635</v>
      </c>
      <c r="R182" s="178">
        <f t="shared" si="55"/>
        <v>16</v>
      </c>
      <c r="S182" s="178">
        <f t="shared" si="56"/>
        <v>21</v>
      </c>
      <c r="T182" s="176">
        <f t="shared" si="57"/>
        <v>49120</v>
      </c>
      <c r="U182" s="185"/>
      <c r="V182" s="148"/>
      <c r="W182" s="148"/>
      <c r="X182" s="186">
        <f t="shared" ca="1" si="59"/>
        <v>3.6875</v>
      </c>
      <c r="Y182" s="187">
        <f t="shared" ca="1" si="58"/>
        <v>4</v>
      </c>
      <c r="Z182" s="122" t="s">
        <v>563</v>
      </c>
      <c r="AA182" s="122" t="s">
        <v>24</v>
      </c>
      <c r="AB182" s="188" t="s">
        <v>900</v>
      </c>
      <c r="AC182" s="148"/>
    </row>
    <row r="183" spans="1:31" s="184" customFormat="1" ht="30" customHeight="1">
      <c r="A183" s="239" t="s">
        <v>15</v>
      </c>
      <c r="B183" s="148" t="s">
        <v>676</v>
      </c>
      <c r="C183" s="153" t="s">
        <v>1156</v>
      </c>
      <c r="D183" s="148">
        <v>11</v>
      </c>
      <c r="E183" s="122" t="s">
        <v>90</v>
      </c>
      <c r="F183" s="122" t="s">
        <v>111</v>
      </c>
      <c r="G183" s="122" t="s">
        <v>111</v>
      </c>
      <c r="H183" s="173">
        <v>144</v>
      </c>
      <c r="I183" s="122" t="s">
        <v>112</v>
      </c>
      <c r="J183" s="122" t="s">
        <v>112</v>
      </c>
      <c r="K183" s="174" t="s">
        <v>519</v>
      </c>
      <c r="L183" s="148" t="s">
        <v>509</v>
      </c>
      <c r="M183" s="175">
        <v>518400</v>
      </c>
      <c r="N183" s="176">
        <v>42305</v>
      </c>
      <c r="O183" s="177">
        <f t="shared" ca="1" si="54"/>
        <v>9</v>
      </c>
      <c r="P183" s="178">
        <v>5</v>
      </c>
      <c r="Q183" s="178" t="s">
        <v>635</v>
      </c>
      <c r="R183" s="178">
        <f t="shared" si="55"/>
        <v>16</v>
      </c>
      <c r="S183" s="178">
        <f t="shared" si="56"/>
        <v>21</v>
      </c>
      <c r="T183" s="176">
        <f t="shared" si="57"/>
        <v>48145</v>
      </c>
      <c r="U183" s="185"/>
      <c r="V183" s="148"/>
      <c r="W183" s="148"/>
      <c r="X183" s="186">
        <f t="shared" ca="1" si="59"/>
        <v>3.3125</v>
      </c>
      <c r="Y183" s="187">
        <f t="shared" ca="1" si="58"/>
        <v>4</v>
      </c>
      <c r="Z183" s="122" t="s">
        <v>563</v>
      </c>
      <c r="AA183" s="122" t="s">
        <v>24</v>
      </c>
      <c r="AB183" s="122" t="s">
        <v>898</v>
      </c>
      <c r="AC183" s="148"/>
    </row>
    <row r="184" spans="1:31" s="184" customFormat="1" ht="30" customHeight="1">
      <c r="A184" s="239"/>
      <c r="B184" s="148" t="s">
        <v>676</v>
      </c>
      <c r="C184" s="153" t="s">
        <v>1157</v>
      </c>
      <c r="D184" s="148">
        <v>11</v>
      </c>
      <c r="E184" s="122" t="s">
        <v>90</v>
      </c>
      <c r="F184" s="122" t="s">
        <v>111</v>
      </c>
      <c r="G184" s="122" t="s">
        <v>111</v>
      </c>
      <c r="H184" s="189">
        <v>193</v>
      </c>
      <c r="I184" s="122" t="s">
        <v>990</v>
      </c>
      <c r="J184" s="122" t="s">
        <v>1011</v>
      </c>
      <c r="K184" s="174" t="s">
        <v>519</v>
      </c>
      <c r="L184" s="148" t="s">
        <v>509</v>
      </c>
      <c r="M184" s="175">
        <v>613440</v>
      </c>
      <c r="N184" s="176">
        <v>43350</v>
      </c>
      <c r="O184" s="177">
        <f t="shared" ca="1" si="54"/>
        <v>6</v>
      </c>
      <c r="P184" s="178">
        <v>5</v>
      </c>
      <c r="Q184" s="178" t="s">
        <v>635</v>
      </c>
      <c r="R184" s="178">
        <f t="shared" si="55"/>
        <v>16</v>
      </c>
      <c r="S184" s="178">
        <f t="shared" si="56"/>
        <v>21</v>
      </c>
      <c r="T184" s="176">
        <f t="shared" si="57"/>
        <v>49190</v>
      </c>
      <c r="U184" s="185"/>
      <c r="V184" s="148"/>
      <c r="W184" s="148"/>
      <c r="X184" s="186">
        <f t="shared" ca="1" si="59"/>
        <v>3.875</v>
      </c>
      <c r="Y184" s="187">
        <f t="shared" ca="1" si="58"/>
        <v>4</v>
      </c>
      <c r="Z184" s="122" t="s">
        <v>563</v>
      </c>
      <c r="AA184" s="122" t="s">
        <v>24</v>
      </c>
      <c r="AB184" s="122" t="s">
        <v>898</v>
      </c>
      <c r="AC184" s="148"/>
    </row>
    <row r="185" spans="1:31" s="184" customFormat="1" ht="30" customHeight="1">
      <c r="A185" s="239" t="s">
        <v>15</v>
      </c>
      <c r="B185" s="148" t="s">
        <v>597</v>
      </c>
      <c r="C185" s="153" t="s">
        <v>1160</v>
      </c>
      <c r="D185" s="148">
        <v>11</v>
      </c>
      <c r="E185" s="122" t="s">
        <v>90</v>
      </c>
      <c r="F185" s="122" t="s">
        <v>113</v>
      </c>
      <c r="G185" s="122" t="s">
        <v>113</v>
      </c>
      <c r="H185" s="173">
        <v>133</v>
      </c>
      <c r="I185" s="122" t="s">
        <v>114</v>
      </c>
      <c r="J185" s="122" t="s">
        <v>114</v>
      </c>
      <c r="K185" s="174" t="s">
        <v>519</v>
      </c>
      <c r="L185" s="148" t="s">
        <v>507</v>
      </c>
      <c r="M185" s="175">
        <v>347760</v>
      </c>
      <c r="N185" s="176">
        <v>41893</v>
      </c>
      <c r="O185" s="177">
        <f t="shared" ca="1" si="54"/>
        <v>10</v>
      </c>
      <c r="P185" s="178">
        <v>5</v>
      </c>
      <c r="Q185" s="178" t="s">
        <v>635</v>
      </c>
      <c r="R185" s="178">
        <f t="shared" si="55"/>
        <v>16</v>
      </c>
      <c r="S185" s="178">
        <f t="shared" si="56"/>
        <v>21</v>
      </c>
      <c r="T185" s="176">
        <f t="shared" si="57"/>
        <v>47733</v>
      </c>
      <c r="U185" s="185"/>
      <c r="V185" s="148"/>
      <c r="W185" s="148"/>
      <c r="X185" s="186">
        <f t="shared" ca="1" si="59"/>
        <v>3.125</v>
      </c>
      <c r="Y185" s="187">
        <f t="shared" ca="1" si="58"/>
        <v>4</v>
      </c>
      <c r="Z185" s="122" t="s">
        <v>563</v>
      </c>
      <c r="AA185" s="122" t="s">
        <v>24</v>
      </c>
      <c r="AB185" s="122" t="s">
        <v>902</v>
      </c>
      <c r="AC185" s="148"/>
    </row>
    <row r="186" spans="1:31" s="184" customFormat="1" ht="30" customHeight="1">
      <c r="A186" s="239" t="s">
        <v>15</v>
      </c>
      <c r="B186" s="148" t="s">
        <v>677</v>
      </c>
      <c r="C186" s="153" t="s">
        <v>1165</v>
      </c>
      <c r="D186" s="6">
        <v>13</v>
      </c>
      <c r="E186" s="16" t="s">
        <v>119</v>
      </c>
      <c r="F186" s="122" t="s">
        <v>115</v>
      </c>
      <c r="G186" s="122" t="s">
        <v>115</v>
      </c>
      <c r="H186" s="173">
        <v>151</v>
      </c>
      <c r="I186" s="122" t="s">
        <v>116</v>
      </c>
      <c r="J186" s="122" t="s">
        <v>116</v>
      </c>
      <c r="K186" s="174" t="s">
        <v>518</v>
      </c>
      <c r="L186" s="148" t="s">
        <v>506</v>
      </c>
      <c r="M186" s="175">
        <v>163836</v>
      </c>
      <c r="N186" s="176">
        <v>42423</v>
      </c>
      <c r="O186" s="177">
        <f t="shared" ca="1" si="54"/>
        <v>9</v>
      </c>
      <c r="P186" s="178">
        <v>5</v>
      </c>
      <c r="Q186" s="178" t="s">
        <v>635</v>
      </c>
      <c r="R186" s="178">
        <f t="shared" si="55"/>
        <v>16</v>
      </c>
      <c r="S186" s="178">
        <f t="shared" si="56"/>
        <v>21</v>
      </c>
      <c r="T186" s="176">
        <f t="shared" si="57"/>
        <v>50088</v>
      </c>
      <c r="U186" s="185"/>
      <c r="V186" s="148"/>
      <c r="W186" s="148"/>
      <c r="X186" s="186">
        <f t="shared" ca="1" si="59"/>
        <v>3.3125</v>
      </c>
      <c r="Y186" s="187">
        <f t="shared" ca="1" si="58"/>
        <v>4</v>
      </c>
      <c r="Z186" s="122" t="s">
        <v>563</v>
      </c>
      <c r="AA186" s="122" t="s">
        <v>26</v>
      </c>
      <c r="AB186" s="122"/>
      <c r="AC186" s="148"/>
    </row>
    <row r="187" spans="1:31" s="184" customFormat="1" ht="30" customHeight="1">
      <c r="A187" s="239" t="s">
        <v>15</v>
      </c>
      <c r="B187" s="148" t="s">
        <v>678</v>
      </c>
      <c r="C187" s="153" t="s">
        <v>1168</v>
      </c>
      <c r="D187" s="148">
        <v>11</v>
      </c>
      <c r="E187" s="122" t="s">
        <v>90</v>
      </c>
      <c r="F187" s="122" t="s">
        <v>117</v>
      </c>
      <c r="G187" s="122" t="s">
        <v>117</v>
      </c>
      <c r="H187" s="173">
        <v>138</v>
      </c>
      <c r="I187" s="122" t="s">
        <v>118</v>
      </c>
      <c r="J187" s="122" t="s">
        <v>118</v>
      </c>
      <c r="K187" s="174" t="s">
        <v>519</v>
      </c>
      <c r="L187" s="148" t="s">
        <v>509</v>
      </c>
      <c r="M187" s="175">
        <v>939600</v>
      </c>
      <c r="N187" s="176">
        <v>42019</v>
      </c>
      <c r="O187" s="177">
        <f t="shared" ca="1" si="54"/>
        <v>10</v>
      </c>
      <c r="P187" s="178">
        <v>5</v>
      </c>
      <c r="Q187" s="178" t="s">
        <v>635</v>
      </c>
      <c r="R187" s="178">
        <f t="shared" si="55"/>
        <v>16</v>
      </c>
      <c r="S187" s="178">
        <f t="shared" si="56"/>
        <v>21</v>
      </c>
      <c r="T187" s="176">
        <f t="shared" si="57"/>
        <v>47859</v>
      </c>
      <c r="U187" s="185"/>
      <c r="V187" s="148"/>
      <c r="W187" s="148"/>
      <c r="X187" s="186">
        <f t="shared" ca="1" si="59"/>
        <v>3.125</v>
      </c>
      <c r="Y187" s="187">
        <f t="shared" ca="1" si="58"/>
        <v>4</v>
      </c>
      <c r="Z187" s="122" t="s">
        <v>563</v>
      </c>
      <c r="AA187" s="122" t="s">
        <v>24</v>
      </c>
      <c r="AB187" s="190" t="s">
        <v>903</v>
      </c>
      <c r="AC187" s="148"/>
    </row>
    <row r="188" spans="1:31" s="184" customFormat="1" ht="30" customHeight="1">
      <c r="A188" s="238"/>
      <c r="B188" s="148" t="s">
        <v>689</v>
      </c>
      <c r="C188" s="153" t="s">
        <v>1166</v>
      </c>
      <c r="D188" s="148">
        <v>11</v>
      </c>
      <c r="E188" s="122" t="s">
        <v>120</v>
      </c>
      <c r="F188" s="122" t="s">
        <v>144</v>
      </c>
      <c r="G188" s="122" t="s">
        <v>144</v>
      </c>
      <c r="H188" s="173">
        <v>190</v>
      </c>
      <c r="I188" s="122" t="s">
        <v>993</v>
      </c>
      <c r="J188" s="122" t="s">
        <v>993</v>
      </c>
      <c r="K188" s="174" t="s">
        <v>519</v>
      </c>
      <c r="L188" s="148" t="s">
        <v>509</v>
      </c>
      <c r="M188" s="175">
        <v>140184</v>
      </c>
      <c r="N188" s="176">
        <v>43272</v>
      </c>
      <c r="O188" s="177">
        <f t="shared" ca="1" si="54"/>
        <v>7</v>
      </c>
      <c r="P188" s="178">
        <v>5</v>
      </c>
      <c r="Q188" s="178" t="s">
        <v>635</v>
      </c>
      <c r="R188" s="178">
        <f t="shared" si="55"/>
        <v>16</v>
      </c>
      <c r="S188" s="178">
        <f t="shared" si="56"/>
        <v>21</v>
      </c>
      <c r="T188" s="176">
        <f t="shared" si="57"/>
        <v>49112</v>
      </c>
      <c r="U188" s="176"/>
      <c r="V188" s="148"/>
      <c r="W188" s="148" t="s">
        <v>98</v>
      </c>
      <c r="X188" s="186">
        <f t="shared" ca="1" si="59"/>
        <v>3.6875</v>
      </c>
      <c r="Y188" s="187">
        <f t="shared" ca="1" si="58"/>
        <v>4</v>
      </c>
      <c r="Z188" s="122" t="s">
        <v>563</v>
      </c>
      <c r="AA188" s="122" t="s">
        <v>122</v>
      </c>
      <c r="AB188" s="122" t="s">
        <v>904</v>
      </c>
      <c r="AC188" s="148"/>
    </row>
    <row r="189" spans="1:31" s="184" customFormat="1" ht="30" customHeight="1">
      <c r="A189" s="238"/>
      <c r="B189" s="148" t="s">
        <v>689</v>
      </c>
      <c r="C189" s="150"/>
      <c r="D189" s="148">
        <v>11</v>
      </c>
      <c r="E189" s="122" t="s">
        <v>1073</v>
      </c>
      <c r="F189" s="122" t="s">
        <v>789</v>
      </c>
      <c r="G189" s="122" t="s">
        <v>789</v>
      </c>
      <c r="H189" s="173">
        <v>80</v>
      </c>
      <c r="I189" s="122" t="s">
        <v>1074</v>
      </c>
      <c r="J189" s="122" t="s">
        <v>788</v>
      </c>
      <c r="K189" s="174" t="s">
        <v>519</v>
      </c>
      <c r="L189" s="148" t="s">
        <v>509</v>
      </c>
      <c r="M189" s="175">
        <v>146796</v>
      </c>
      <c r="N189" s="176">
        <v>39688</v>
      </c>
      <c r="O189" s="177">
        <f t="shared" ca="1" si="54"/>
        <v>16</v>
      </c>
      <c r="P189" s="178">
        <v>5</v>
      </c>
      <c r="Q189" s="178" t="s">
        <v>635</v>
      </c>
      <c r="R189" s="178">
        <f t="shared" si="55"/>
        <v>16</v>
      </c>
      <c r="S189" s="178">
        <f t="shared" si="56"/>
        <v>21</v>
      </c>
      <c r="T189" s="176">
        <f t="shared" si="57"/>
        <v>45528</v>
      </c>
      <c r="U189" s="176"/>
      <c r="V189" s="148"/>
      <c r="W189" s="148" t="s">
        <v>98</v>
      </c>
      <c r="X189" s="186">
        <f t="shared" ca="1" si="59"/>
        <v>2</v>
      </c>
      <c r="Y189" s="187">
        <f t="shared" ca="1" si="58"/>
        <v>2</v>
      </c>
      <c r="Z189" s="122" t="s">
        <v>563</v>
      </c>
      <c r="AA189" s="122" t="s">
        <v>122</v>
      </c>
      <c r="AB189" s="122" t="s">
        <v>905</v>
      </c>
      <c r="AC189" s="148"/>
    </row>
    <row r="190" spans="1:31" s="184" customFormat="1" ht="30" customHeight="1">
      <c r="A190" s="238"/>
      <c r="B190" s="148" t="s">
        <v>689</v>
      </c>
      <c r="C190" s="150"/>
      <c r="D190" s="148">
        <v>11</v>
      </c>
      <c r="E190" s="122" t="s">
        <v>120</v>
      </c>
      <c r="F190" s="122" t="s">
        <v>1079</v>
      </c>
      <c r="G190" s="122" t="s">
        <v>992</v>
      </c>
      <c r="H190" s="173">
        <v>121</v>
      </c>
      <c r="I190" s="122" t="s">
        <v>830</v>
      </c>
      <c r="J190" s="122" t="s">
        <v>790</v>
      </c>
      <c r="K190" s="174" t="s">
        <v>519</v>
      </c>
      <c r="L190" s="148" t="s">
        <v>509</v>
      </c>
      <c r="M190" s="175">
        <v>147567</v>
      </c>
      <c r="N190" s="176">
        <v>41225</v>
      </c>
      <c r="O190" s="177">
        <f t="shared" ca="1" si="54"/>
        <v>12</v>
      </c>
      <c r="P190" s="178">
        <v>5</v>
      </c>
      <c r="Q190" s="178" t="s">
        <v>635</v>
      </c>
      <c r="R190" s="178">
        <f t="shared" si="55"/>
        <v>16</v>
      </c>
      <c r="S190" s="178">
        <f t="shared" si="56"/>
        <v>21</v>
      </c>
      <c r="T190" s="176">
        <f t="shared" si="57"/>
        <v>47065</v>
      </c>
      <c r="U190" s="176"/>
      <c r="V190" s="148"/>
      <c r="W190" s="148"/>
      <c r="X190" s="186">
        <f t="shared" ca="1" si="59"/>
        <v>2.75</v>
      </c>
      <c r="Y190" s="187">
        <f t="shared" ca="1" si="58"/>
        <v>3</v>
      </c>
      <c r="Z190" s="122" t="s">
        <v>563</v>
      </c>
      <c r="AA190" s="122" t="s">
        <v>122</v>
      </c>
      <c r="AB190" s="122" t="s">
        <v>906</v>
      </c>
      <c r="AC190" s="148"/>
    </row>
    <row r="191" spans="1:31" s="184" customFormat="1" ht="30" customHeight="1">
      <c r="A191" s="238"/>
      <c r="B191" s="148" t="s">
        <v>1310</v>
      </c>
      <c r="C191" s="150"/>
      <c r="D191" s="148">
        <v>11</v>
      </c>
      <c r="E191" s="122" t="s">
        <v>1073</v>
      </c>
      <c r="F191" s="122" t="s">
        <v>1078</v>
      </c>
      <c r="G191" s="122" t="s">
        <v>793</v>
      </c>
      <c r="H191" s="173">
        <v>16</v>
      </c>
      <c r="I191" s="122" t="s">
        <v>792</v>
      </c>
      <c r="J191" s="122" t="s">
        <v>792</v>
      </c>
      <c r="K191" s="174" t="s">
        <v>518</v>
      </c>
      <c r="L191" s="148" t="s">
        <v>506</v>
      </c>
      <c r="M191" s="175">
        <v>11630</v>
      </c>
      <c r="N191" s="176">
        <v>34653</v>
      </c>
      <c r="O191" s="177">
        <f t="shared" ca="1" si="54"/>
        <v>30</v>
      </c>
      <c r="P191" s="178">
        <v>5</v>
      </c>
      <c r="Q191" s="178" t="s">
        <v>635</v>
      </c>
      <c r="R191" s="178">
        <f t="shared" si="55"/>
        <v>16</v>
      </c>
      <c r="S191" s="178">
        <f t="shared" si="56"/>
        <v>21</v>
      </c>
      <c r="T191" s="176">
        <f t="shared" si="57"/>
        <v>42318</v>
      </c>
      <c r="U191" s="176"/>
      <c r="V191" s="148"/>
      <c r="W191" s="148"/>
      <c r="X191" s="186">
        <f t="shared" ca="1" si="59"/>
        <v>-0.625</v>
      </c>
      <c r="Y191" s="187">
        <f t="shared" ca="1" si="58"/>
        <v>1</v>
      </c>
      <c r="Z191" s="122" t="s">
        <v>563</v>
      </c>
      <c r="AA191" s="122" t="s">
        <v>24</v>
      </c>
      <c r="AB191" s="122"/>
      <c r="AC191" s="127" t="s">
        <v>749</v>
      </c>
    </row>
    <row r="192" spans="1:31" s="184" customFormat="1" ht="30" customHeight="1">
      <c r="A192" s="238"/>
      <c r="B192" s="148" t="s">
        <v>1311</v>
      </c>
      <c r="C192" s="150"/>
      <c r="D192" s="148">
        <v>11</v>
      </c>
      <c r="E192" s="122" t="s">
        <v>1073</v>
      </c>
      <c r="F192" s="122" t="s">
        <v>1077</v>
      </c>
      <c r="G192" s="122" t="s">
        <v>907</v>
      </c>
      <c r="H192" s="173">
        <v>22</v>
      </c>
      <c r="I192" s="122" t="s">
        <v>794</v>
      </c>
      <c r="J192" s="122" t="s">
        <v>794</v>
      </c>
      <c r="K192" s="174" t="s">
        <v>518</v>
      </c>
      <c r="L192" s="148" t="s">
        <v>506</v>
      </c>
      <c r="M192" s="175">
        <v>191580</v>
      </c>
      <c r="N192" s="176">
        <v>34653</v>
      </c>
      <c r="O192" s="177">
        <f t="shared" ca="1" si="54"/>
        <v>30</v>
      </c>
      <c r="P192" s="178">
        <v>5</v>
      </c>
      <c r="Q192" s="178" t="s">
        <v>635</v>
      </c>
      <c r="R192" s="178">
        <f t="shared" si="55"/>
        <v>16</v>
      </c>
      <c r="S192" s="178">
        <f t="shared" si="56"/>
        <v>21</v>
      </c>
      <c r="T192" s="176">
        <f t="shared" si="57"/>
        <v>42318</v>
      </c>
      <c r="U192" s="176"/>
      <c r="V192" s="148"/>
      <c r="W192" s="148" t="s">
        <v>108</v>
      </c>
      <c r="X192" s="186">
        <f t="shared" ca="1" si="59"/>
        <v>-0.625</v>
      </c>
      <c r="Y192" s="187">
        <f t="shared" ca="1" si="58"/>
        <v>1</v>
      </c>
      <c r="Z192" s="122" t="s">
        <v>563</v>
      </c>
      <c r="AA192" s="122" t="s">
        <v>24</v>
      </c>
      <c r="AB192" s="122"/>
      <c r="AC192" s="127" t="s">
        <v>749</v>
      </c>
    </row>
    <row r="193" spans="1:31" ht="30" customHeight="1">
      <c r="A193" s="238"/>
      <c r="B193" s="6" t="s">
        <v>1032</v>
      </c>
      <c r="C193" s="153" t="s">
        <v>1161</v>
      </c>
      <c r="D193" s="6">
        <v>11</v>
      </c>
      <c r="E193" s="16" t="s">
        <v>1073</v>
      </c>
      <c r="F193" s="16" t="s">
        <v>1032</v>
      </c>
      <c r="G193" s="16" t="s">
        <v>797</v>
      </c>
      <c r="H193" s="36">
        <v>202</v>
      </c>
      <c r="I193" s="16" t="s">
        <v>1033</v>
      </c>
      <c r="J193" s="16" t="s">
        <v>796</v>
      </c>
      <c r="K193" s="164" t="s">
        <v>519</v>
      </c>
      <c r="L193" s="6" t="s">
        <v>507</v>
      </c>
      <c r="M193" s="13">
        <f>283800+99044</f>
        <v>382844</v>
      </c>
      <c r="N193" s="165">
        <v>43740</v>
      </c>
      <c r="O193" s="166">
        <f t="shared" ca="1" si="54"/>
        <v>5</v>
      </c>
      <c r="P193" s="167">
        <v>5</v>
      </c>
      <c r="Q193" s="167" t="s">
        <v>635</v>
      </c>
      <c r="R193" s="167">
        <f t="shared" si="55"/>
        <v>16</v>
      </c>
      <c r="S193" s="167">
        <f t="shared" si="56"/>
        <v>21</v>
      </c>
      <c r="T193" s="165">
        <f t="shared" si="57"/>
        <v>49580</v>
      </c>
      <c r="U193" s="165"/>
      <c r="V193" s="6"/>
      <c r="W193" s="6"/>
      <c r="X193" s="168">
        <f t="shared" ca="1" si="59"/>
        <v>4.0625</v>
      </c>
      <c r="Y193" s="169">
        <f t="shared" ca="1" si="58"/>
        <v>5</v>
      </c>
      <c r="Z193" s="16" t="s">
        <v>563</v>
      </c>
      <c r="AA193" s="16" t="s">
        <v>24</v>
      </c>
      <c r="AB193" s="191" t="s">
        <v>908</v>
      </c>
      <c r="AC193" s="9"/>
    </row>
    <row r="194" spans="1:31" ht="30" customHeight="1">
      <c r="A194" s="239"/>
      <c r="B194" s="6" t="s">
        <v>694</v>
      </c>
      <c r="C194" s="152"/>
      <c r="D194" s="6">
        <v>11</v>
      </c>
      <c r="E194" s="16" t="s">
        <v>90</v>
      </c>
      <c r="F194" s="16" t="s">
        <v>158</v>
      </c>
      <c r="G194" s="16" t="s">
        <v>158</v>
      </c>
      <c r="H194" s="36">
        <v>196</v>
      </c>
      <c r="I194" s="16" t="s">
        <v>1019</v>
      </c>
      <c r="J194" s="16" t="s">
        <v>1019</v>
      </c>
      <c r="K194" s="164" t="s">
        <v>519</v>
      </c>
      <c r="L194" s="6" t="s">
        <v>507</v>
      </c>
      <c r="M194" s="13">
        <v>92232</v>
      </c>
      <c r="N194" s="165">
        <v>43500</v>
      </c>
      <c r="O194" s="166">
        <f t="shared" ca="1" si="54"/>
        <v>6</v>
      </c>
      <c r="P194" s="167">
        <v>5</v>
      </c>
      <c r="Q194" s="167" t="s">
        <v>635</v>
      </c>
      <c r="R194" s="167">
        <f t="shared" si="55"/>
        <v>16</v>
      </c>
      <c r="S194" s="167">
        <f t="shared" si="56"/>
        <v>21</v>
      </c>
      <c r="T194" s="165">
        <f t="shared" si="57"/>
        <v>49340</v>
      </c>
      <c r="U194" s="172"/>
      <c r="V194" s="6"/>
      <c r="W194" s="6"/>
      <c r="X194" s="168">
        <f t="shared" ca="1" si="59"/>
        <v>3.875</v>
      </c>
      <c r="Y194" s="169">
        <f t="shared" ca="1" si="58"/>
        <v>4</v>
      </c>
      <c r="Z194" s="16" t="s">
        <v>563</v>
      </c>
      <c r="AA194" s="16" t="s">
        <v>24</v>
      </c>
      <c r="AB194" s="16" t="s">
        <v>989</v>
      </c>
      <c r="AC194" s="6"/>
    </row>
    <row r="195" spans="1:31" ht="30" customHeight="1">
      <c r="A195" s="239"/>
      <c r="B195" s="6" t="s">
        <v>694</v>
      </c>
      <c r="C195" s="153" t="s">
        <v>1189</v>
      </c>
      <c r="D195" s="6">
        <v>11</v>
      </c>
      <c r="E195" s="16" t="s">
        <v>1036</v>
      </c>
      <c r="F195" s="16" t="s">
        <v>1037</v>
      </c>
      <c r="G195" s="16"/>
      <c r="H195" s="36">
        <v>204</v>
      </c>
      <c r="I195" s="16" t="s">
        <v>1038</v>
      </c>
      <c r="J195" s="16"/>
      <c r="K195" s="164" t="s">
        <v>1039</v>
      </c>
      <c r="L195" s="6" t="s">
        <v>1040</v>
      </c>
      <c r="M195" s="13">
        <v>119460</v>
      </c>
      <c r="N195" s="165">
        <v>43860</v>
      </c>
      <c r="O195" s="166">
        <f t="shared" ca="1" si="54"/>
        <v>5</v>
      </c>
      <c r="P195" s="167">
        <v>10</v>
      </c>
      <c r="Q195" s="167" t="s">
        <v>1044</v>
      </c>
      <c r="R195" s="167">
        <f t="shared" si="55"/>
        <v>21</v>
      </c>
      <c r="S195" s="167">
        <f t="shared" si="56"/>
        <v>28</v>
      </c>
      <c r="T195" s="165">
        <f t="shared" si="57"/>
        <v>51525</v>
      </c>
      <c r="U195" s="172"/>
      <c r="V195" s="6"/>
      <c r="W195" s="6"/>
      <c r="X195" s="168">
        <f t="shared" ca="1" si="59"/>
        <v>4.2857142857142856</v>
      </c>
      <c r="Y195" s="169">
        <f t="shared" ca="1" si="58"/>
        <v>5</v>
      </c>
      <c r="Z195" s="16" t="s">
        <v>563</v>
      </c>
      <c r="AA195" s="16" t="s">
        <v>24</v>
      </c>
      <c r="AB195" s="16"/>
      <c r="AC195" s="6"/>
    </row>
    <row r="196" spans="1:31" ht="30" customHeight="1">
      <c r="A196" s="239" t="s">
        <v>15</v>
      </c>
      <c r="B196" s="6" t="s">
        <v>694</v>
      </c>
      <c r="C196" s="153" t="s">
        <v>1186</v>
      </c>
      <c r="D196" s="6">
        <v>11</v>
      </c>
      <c r="E196" s="16" t="s">
        <v>90</v>
      </c>
      <c r="F196" s="16" t="s">
        <v>158</v>
      </c>
      <c r="G196" s="16" t="s">
        <v>158</v>
      </c>
      <c r="H196" s="36">
        <v>168</v>
      </c>
      <c r="I196" s="16" t="s">
        <v>159</v>
      </c>
      <c r="J196" s="16" t="s">
        <v>159</v>
      </c>
      <c r="K196" s="164" t="s">
        <v>519</v>
      </c>
      <c r="L196" s="6" t="s">
        <v>507</v>
      </c>
      <c r="M196" s="13">
        <v>313200</v>
      </c>
      <c r="N196" s="165">
        <v>42720</v>
      </c>
      <c r="O196" s="166">
        <f ca="1">DATEDIF(N196,TODAY(),"y")</f>
        <v>8</v>
      </c>
      <c r="P196" s="167">
        <v>5</v>
      </c>
      <c r="Q196" s="167" t="s">
        <v>635</v>
      </c>
      <c r="R196" s="167">
        <f>P196*IF(Q196="水質",3.2,(IF(Q196="事務",2,IF(Q196="電子",2.1,IF(Q196="自動車",3.1,1.6)))))</f>
        <v>16</v>
      </c>
      <c r="S196" s="167">
        <f>ROUND(4/3*R196,0)</f>
        <v>21</v>
      </c>
      <c r="T196" s="165">
        <f>N196+365*IF(K196="事後",S196,R196)</f>
        <v>48560</v>
      </c>
      <c r="U196" s="172"/>
      <c r="V196" s="6"/>
      <c r="W196" s="6"/>
      <c r="X196" s="168">
        <f ca="1">(-3/R196*O196+5)</f>
        <v>3.5</v>
      </c>
      <c r="Y196" s="169">
        <f ca="1">IF(X196&gt;1,ROUNDUP(X196,0),1)</f>
        <v>4</v>
      </c>
      <c r="Z196" s="16" t="s">
        <v>563</v>
      </c>
      <c r="AA196" s="16" t="s">
        <v>24</v>
      </c>
      <c r="AB196" s="16" t="s">
        <v>989</v>
      </c>
      <c r="AC196" s="6"/>
    </row>
    <row r="197" spans="1:31" ht="30" customHeight="1">
      <c r="A197" s="239"/>
      <c r="B197" s="6" t="s">
        <v>694</v>
      </c>
      <c r="C197" s="152"/>
      <c r="D197" s="6">
        <v>11</v>
      </c>
      <c r="E197" s="16" t="s">
        <v>90</v>
      </c>
      <c r="F197" s="16" t="s">
        <v>552</v>
      </c>
      <c r="G197" s="16" t="s">
        <v>552</v>
      </c>
      <c r="H197" s="6" t="s">
        <v>901</v>
      </c>
      <c r="I197" s="16" t="s">
        <v>922</v>
      </c>
      <c r="J197" s="16" t="s">
        <v>923</v>
      </c>
      <c r="K197" s="164" t="s">
        <v>519</v>
      </c>
      <c r="L197" s="6" t="s">
        <v>507</v>
      </c>
      <c r="M197" s="155" t="s">
        <v>924</v>
      </c>
      <c r="N197" s="165">
        <v>34618</v>
      </c>
      <c r="O197" s="166">
        <f ca="1">DATEDIF(N197,TODAY(),"y")</f>
        <v>30</v>
      </c>
      <c r="P197" s="167">
        <v>5</v>
      </c>
      <c r="Q197" s="167" t="s">
        <v>635</v>
      </c>
      <c r="R197" s="167">
        <f>P197*IF(Q197="水質",3.2,(IF(Q197="事務",2,IF(Q197="電子",2.1,IF(Q197="自動車",3.1,1.6)))))</f>
        <v>16</v>
      </c>
      <c r="S197" s="167">
        <f>ROUND(4/3*R197,0)</f>
        <v>21</v>
      </c>
      <c r="T197" s="165">
        <f>N197+365*IF(K197="事後",S197,R197)</f>
        <v>40458</v>
      </c>
      <c r="U197" s="172"/>
      <c r="V197" s="6"/>
      <c r="W197" s="6"/>
      <c r="X197" s="168">
        <f ca="1">(-3/R197*O197+5)</f>
        <v>-0.625</v>
      </c>
      <c r="Y197" s="169">
        <f ca="1">IF(X197&gt;1,ROUNDUP(X197,0),1)</f>
        <v>1</v>
      </c>
      <c r="Z197" s="16" t="s">
        <v>563</v>
      </c>
      <c r="AA197" s="16" t="s">
        <v>24</v>
      </c>
      <c r="AB197" s="16" t="s">
        <v>758</v>
      </c>
      <c r="AC197" s="9" t="s">
        <v>749</v>
      </c>
    </row>
    <row r="198" spans="1:31" s="198" customFormat="1" ht="30" customHeight="1">
      <c r="A198" s="36"/>
      <c r="B198" s="6" t="s">
        <v>712</v>
      </c>
      <c r="C198" s="36" t="s">
        <v>1319</v>
      </c>
      <c r="D198" s="6">
        <v>11</v>
      </c>
      <c r="E198" s="16" t="s">
        <v>90</v>
      </c>
      <c r="F198" s="231" t="s">
        <v>1133</v>
      </c>
      <c r="G198" s="16" t="s">
        <v>1252</v>
      </c>
      <c r="H198" s="36">
        <v>219</v>
      </c>
      <c r="I198" s="156" t="s">
        <v>1139</v>
      </c>
      <c r="J198" s="156" t="s">
        <v>1139</v>
      </c>
      <c r="K198" s="164" t="s">
        <v>518</v>
      </c>
      <c r="L198" s="6" t="s">
        <v>509</v>
      </c>
      <c r="M198" s="236">
        <v>152570</v>
      </c>
      <c r="N198" s="165">
        <v>45370</v>
      </c>
      <c r="O198" s="166">
        <f ca="1">DATEDIF(N198,TODAY(),"y")</f>
        <v>1</v>
      </c>
      <c r="P198" s="167">
        <v>5</v>
      </c>
      <c r="Q198" s="167" t="s">
        <v>635</v>
      </c>
      <c r="R198" s="167">
        <f>P198*IF(Q198="水質",3.2,(IF(Q198="事務",2,IF(Q198="電子",2.1,IF(Q198="自動車",3.1,1.6)))))</f>
        <v>16</v>
      </c>
      <c r="S198" s="167">
        <f>ROUND(4/3*R198,0)</f>
        <v>21</v>
      </c>
      <c r="T198" s="165">
        <f>N198+365*IF(K198="事後",S198,R198)</f>
        <v>53035</v>
      </c>
      <c r="U198" s="165"/>
      <c r="V198" s="6"/>
      <c r="W198" s="6"/>
      <c r="X198" s="168"/>
      <c r="Y198" s="169"/>
      <c r="Z198" s="16" t="s">
        <v>563</v>
      </c>
      <c r="AA198" s="16" t="s">
        <v>24</v>
      </c>
      <c r="AB198" s="16"/>
      <c r="AC198" s="6"/>
    </row>
    <row r="199" spans="1:31" s="184" customFormat="1" ht="30" customHeight="1">
      <c r="A199" s="173"/>
      <c r="B199" s="148" t="s">
        <v>712</v>
      </c>
      <c r="C199" s="153" t="s">
        <v>1182</v>
      </c>
      <c r="D199" s="6">
        <v>11</v>
      </c>
      <c r="E199" s="16" t="s">
        <v>1073</v>
      </c>
      <c r="F199" s="16" t="s">
        <v>1080</v>
      </c>
      <c r="G199" s="16" t="s">
        <v>801</v>
      </c>
      <c r="H199" s="36">
        <v>214</v>
      </c>
      <c r="I199" s="16" t="s">
        <v>1052</v>
      </c>
      <c r="J199" s="16" t="s">
        <v>800</v>
      </c>
      <c r="K199" s="164" t="s">
        <v>519</v>
      </c>
      <c r="L199" s="6" t="s">
        <v>509</v>
      </c>
      <c r="M199" s="13">
        <v>288200</v>
      </c>
      <c r="N199" s="165">
        <v>44623</v>
      </c>
      <c r="O199" s="166">
        <f t="shared" ca="1" si="54"/>
        <v>3</v>
      </c>
      <c r="P199" s="167">
        <v>5</v>
      </c>
      <c r="Q199" s="167" t="s">
        <v>635</v>
      </c>
      <c r="R199" s="167">
        <f t="shared" si="55"/>
        <v>16</v>
      </c>
      <c r="S199" s="167">
        <f t="shared" si="56"/>
        <v>21</v>
      </c>
      <c r="T199" s="165">
        <f t="shared" si="57"/>
        <v>50463</v>
      </c>
      <c r="U199" s="165"/>
      <c r="V199" s="6"/>
      <c r="W199" s="6"/>
      <c r="X199" s="168">
        <f t="shared" ca="1" si="59"/>
        <v>4.4375</v>
      </c>
      <c r="Y199" s="169">
        <f t="shared" ca="1" si="58"/>
        <v>5</v>
      </c>
      <c r="Z199" s="16" t="s">
        <v>563</v>
      </c>
      <c r="AA199" s="16" t="s">
        <v>24</v>
      </c>
      <c r="AB199" s="171" t="s">
        <v>909</v>
      </c>
      <c r="AC199" s="9"/>
      <c r="AE199" s="183" t="s">
        <v>1125</v>
      </c>
    </row>
    <row r="200" spans="1:31" s="184" customFormat="1" ht="30" customHeight="1">
      <c r="A200" s="238"/>
      <c r="B200" s="148" t="s">
        <v>679</v>
      </c>
      <c r="C200" s="150"/>
      <c r="D200" s="148">
        <v>11</v>
      </c>
      <c r="E200" s="122" t="s">
        <v>1073</v>
      </c>
      <c r="F200" s="122" t="s">
        <v>1086</v>
      </c>
      <c r="G200" s="122" t="s">
        <v>802</v>
      </c>
      <c r="H200" s="173">
        <v>31</v>
      </c>
      <c r="I200" s="122" t="s">
        <v>1085</v>
      </c>
      <c r="J200" s="122" t="s">
        <v>130</v>
      </c>
      <c r="K200" s="174" t="s">
        <v>518</v>
      </c>
      <c r="L200" s="148" t="s">
        <v>506</v>
      </c>
      <c r="M200" s="175">
        <v>61800</v>
      </c>
      <c r="N200" s="176">
        <v>34799</v>
      </c>
      <c r="O200" s="177">
        <f t="shared" ref="O200:O267" ca="1" si="62">DATEDIF(N200,TODAY(),"y")</f>
        <v>30</v>
      </c>
      <c r="P200" s="178">
        <v>5</v>
      </c>
      <c r="Q200" s="178" t="s">
        <v>635</v>
      </c>
      <c r="R200" s="178">
        <f t="shared" ref="R200:R267" si="63">P200*IF(Q200="水質",3.2,(IF(Q200="事務",2,IF(Q200="電子",2.1,IF(Q200="自動車",3.1,1.6)))))</f>
        <v>16</v>
      </c>
      <c r="S200" s="178">
        <f t="shared" ref="S200:S267" si="64">ROUND(4/3*R200,0)</f>
        <v>21</v>
      </c>
      <c r="T200" s="176">
        <f t="shared" ref="T200:T267" si="65">N200+365*IF(K200="事後",S200,R200)</f>
        <v>42464</v>
      </c>
      <c r="U200" s="176"/>
      <c r="V200" s="148"/>
      <c r="W200" s="148"/>
      <c r="X200" s="186">
        <f t="shared" ca="1" si="59"/>
        <v>-0.625</v>
      </c>
      <c r="Y200" s="187">
        <f t="shared" ref="Y200:Y267" ca="1" si="66">IF(X200&gt;1,ROUNDUP(X200,0),1)</f>
        <v>1</v>
      </c>
      <c r="Z200" s="122" t="s">
        <v>563</v>
      </c>
      <c r="AA200" s="122" t="s">
        <v>24</v>
      </c>
      <c r="AB200" s="122"/>
      <c r="AC200" s="127" t="s">
        <v>749</v>
      </c>
    </row>
    <row r="201" spans="1:31" s="184" customFormat="1" ht="30" customHeight="1">
      <c r="A201" s="238"/>
      <c r="B201" s="148" t="s">
        <v>680</v>
      </c>
      <c r="C201" s="150"/>
      <c r="D201" s="148">
        <v>11</v>
      </c>
      <c r="E201" s="122" t="s">
        <v>1073</v>
      </c>
      <c r="F201" s="122" t="s">
        <v>1084</v>
      </c>
      <c r="G201" s="122" t="s">
        <v>910</v>
      </c>
      <c r="H201" s="173">
        <v>32</v>
      </c>
      <c r="I201" s="122" t="s">
        <v>804</v>
      </c>
      <c r="J201" s="122" t="s">
        <v>804</v>
      </c>
      <c r="K201" s="174" t="s">
        <v>518</v>
      </c>
      <c r="L201" s="148" t="s">
        <v>506</v>
      </c>
      <c r="M201" s="175">
        <v>57680</v>
      </c>
      <c r="N201" s="176">
        <v>34817</v>
      </c>
      <c r="O201" s="177">
        <f t="shared" ca="1" si="62"/>
        <v>30</v>
      </c>
      <c r="P201" s="178">
        <v>5</v>
      </c>
      <c r="Q201" s="178" t="s">
        <v>635</v>
      </c>
      <c r="R201" s="178">
        <f t="shared" si="63"/>
        <v>16</v>
      </c>
      <c r="S201" s="178">
        <f t="shared" si="64"/>
        <v>21</v>
      </c>
      <c r="T201" s="176">
        <f t="shared" si="65"/>
        <v>42482</v>
      </c>
      <c r="U201" s="176"/>
      <c r="V201" s="148" t="s">
        <v>880</v>
      </c>
      <c r="W201" s="148" t="s">
        <v>911</v>
      </c>
      <c r="X201" s="186">
        <f t="shared" ref="X201:X268" ca="1" si="67">(-3/R201*O201+5)</f>
        <v>-0.625</v>
      </c>
      <c r="Y201" s="187">
        <f t="shared" ca="1" si="66"/>
        <v>1</v>
      </c>
      <c r="Z201" s="122" t="s">
        <v>563</v>
      </c>
      <c r="AA201" s="122" t="s">
        <v>24</v>
      </c>
      <c r="AB201" s="122"/>
      <c r="AC201" s="148"/>
    </row>
    <row r="202" spans="1:31" s="184" customFormat="1" ht="30" customHeight="1">
      <c r="A202" s="238"/>
      <c r="B202" s="148" t="s">
        <v>681</v>
      </c>
      <c r="C202" s="150"/>
      <c r="D202" s="148">
        <v>11</v>
      </c>
      <c r="E202" s="122" t="s">
        <v>1073</v>
      </c>
      <c r="F202" s="122" t="s">
        <v>1083</v>
      </c>
      <c r="G202" s="122" t="s">
        <v>805</v>
      </c>
      <c r="H202" s="173">
        <v>36</v>
      </c>
      <c r="I202" s="122" t="s">
        <v>133</v>
      </c>
      <c r="J202" s="122" t="s">
        <v>133</v>
      </c>
      <c r="K202" s="174" t="s">
        <v>518</v>
      </c>
      <c r="L202" s="148" t="s">
        <v>506</v>
      </c>
      <c r="M202" s="175">
        <v>65817</v>
      </c>
      <c r="N202" s="176">
        <v>35013</v>
      </c>
      <c r="O202" s="177">
        <f t="shared" ca="1" si="62"/>
        <v>29</v>
      </c>
      <c r="P202" s="178">
        <v>5</v>
      </c>
      <c r="Q202" s="178" t="s">
        <v>635</v>
      </c>
      <c r="R202" s="178">
        <f t="shared" si="63"/>
        <v>16</v>
      </c>
      <c r="S202" s="178">
        <f t="shared" si="64"/>
        <v>21</v>
      </c>
      <c r="T202" s="176">
        <f t="shared" si="65"/>
        <v>42678</v>
      </c>
      <c r="U202" s="176"/>
      <c r="V202" s="148"/>
      <c r="W202" s="148"/>
      <c r="X202" s="186">
        <f t="shared" ca="1" si="67"/>
        <v>-0.4375</v>
      </c>
      <c r="Y202" s="187">
        <f t="shared" ca="1" si="66"/>
        <v>1</v>
      </c>
      <c r="Z202" s="122" t="s">
        <v>563</v>
      </c>
      <c r="AA202" s="122" t="s">
        <v>24</v>
      </c>
      <c r="AB202" s="122"/>
      <c r="AC202" s="148"/>
    </row>
    <row r="203" spans="1:31" s="184" customFormat="1" ht="30" customHeight="1">
      <c r="A203" s="238"/>
      <c r="B203" s="148" t="s">
        <v>681</v>
      </c>
      <c r="C203" s="150"/>
      <c r="D203" s="148">
        <v>11</v>
      </c>
      <c r="E203" s="122" t="s">
        <v>1073</v>
      </c>
      <c r="F203" s="122" t="s">
        <v>1082</v>
      </c>
      <c r="G203" s="122" t="s">
        <v>134</v>
      </c>
      <c r="H203" s="173">
        <v>61</v>
      </c>
      <c r="I203" s="122" t="s">
        <v>134</v>
      </c>
      <c r="J203" s="122" t="s">
        <v>134</v>
      </c>
      <c r="K203" s="174" t="s">
        <v>518</v>
      </c>
      <c r="L203" s="148" t="s">
        <v>506</v>
      </c>
      <c r="M203" s="175">
        <v>57680</v>
      </c>
      <c r="N203" s="176">
        <v>35212</v>
      </c>
      <c r="O203" s="177">
        <f t="shared" ca="1" si="62"/>
        <v>29</v>
      </c>
      <c r="P203" s="178">
        <v>5</v>
      </c>
      <c r="Q203" s="178" t="s">
        <v>635</v>
      </c>
      <c r="R203" s="178">
        <f t="shared" si="63"/>
        <v>16</v>
      </c>
      <c r="S203" s="178">
        <f t="shared" si="64"/>
        <v>21</v>
      </c>
      <c r="T203" s="176">
        <f t="shared" si="65"/>
        <v>42877</v>
      </c>
      <c r="U203" s="176"/>
      <c r="V203" s="148"/>
      <c r="W203" s="148"/>
      <c r="X203" s="186">
        <f t="shared" ca="1" si="67"/>
        <v>-0.4375</v>
      </c>
      <c r="Y203" s="187">
        <f t="shared" ca="1" si="66"/>
        <v>1</v>
      </c>
      <c r="Z203" s="122" t="s">
        <v>563</v>
      </c>
      <c r="AA203" s="122" t="s">
        <v>24</v>
      </c>
      <c r="AB203" s="122"/>
      <c r="AC203" s="148"/>
    </row>
    <row r="204" spans="1:31" s="193" customFormat="1" ht="30" customHeight="1">
      <c r="A204" s="238"/>
      <c r="B204" s="148" t="s">
        <v>681</v>
      </c>
      <c r="C204" s="173"/>
      <c r="D204" s="148">
        <v>11</v>
      </c>
      <c r="E204" s="122" t="s">
        <v>1073</v>
      </c>
      <c r="F204" s="122" t="s">
        <v>1082</v>
      </c>
      <c r="G204" s="122" t="s">
        <v>134</v>
      </c>
      <c r="H204" s="173">
        <v>62</v>
      </c>
      <c r="I204" s="122" t="s">
        <v>134</v>
      </c>
      <c r="J204" s="122" t="s">
        <v>134</v>
      </c>
      <c r="K204" s="174" t="s">
        <v>518</v>
      </c>
      <c r="L204" s="148" t="s">
        <v>506</v>
      </c>
      <c r="M204" s="175">
        <v>57680</v>
      </c>
      <c r="N204" s="176">
        <v>35212</v>
      </c>
      <c r="O204" s="177">
        <f t="shared" ca="1" si="62"/>
        <v>29</v>
      </c>
      <c r="P204" s="178">
        <v>5</v>
      </c>
      <c r="Q204" s="178" t="s">
        <v>635</v>
      </c>
      <c r="R204" s="178">
        <f t="shared" si="63"/>
        <v>16</v>
      </c>
      <c r="S204" s="178">
        <f t="shared" si="64"/>
        <v>21</v>
      </c>
      <c r="T204" s="176">
        <f t="shared" si="65"/>
        <v>42877</v>
      </c>
      <c r="U204" s="176"/>
      <c r="V204" s="148"/>
      <c r="W204" s="148"/>
      <c r="X204" s="186">
        <f t="shared" ca="1" si="67"/>
        <v>-0.4375</v>
      </c>
      <c r="Y204" s="187">
        <f t="shared" ca="1" si="66"/>
        <v>1</v>
      </c>
      <c r="Z204" s="122" t="s">
        <v>563</v>
      </c>
      <c r="AA204" s="122" t="s">
        <v>24</v>
      </c>
      <c r="AB204" s="122"/>
      <c r="AC204" s="148"/>
    </row>
    <row r="205" spans="1:31" s="184" customFormat="1" ht="30" customHeight="1">
      <c r="A205" s="238"/>
      <c r="B205" s="148" t="s">
        <v>530</v>
      </c>
      <c r="C205" s="153" t="s">
        <v>1167</v>
      </c>
      <c r="D205" s="148">
        <v>11</v>
      </c>
      <c r="E205" s="122" t="s">
        <v>120</v>
      </c>
      <c r="F205" s="122" t="s">
        <v>1023</v>
      </c>
      <c r="G205" s="122" t="s">
        <v>912</v>
      </c>
      <c r="H205" s="173">
        <v>195</v>
      </c>
      <c r="I205" s="122" t="s">
        <v>1016</v>
      </c>
      <c r="J205" s="122" t="s">
        <v>1017</v>
      </c>
      <c r="K205" s="174" t="s">
        <v>519</v>
      </c>
      <c r="L205" s="148" t="s">
        <v>509</v>
      </c>
      <c r="M205" s="175">
        <v>178200</v>
      </c>
      <c r="N205" s="176">
        <v>43412</v>
      </c>
      <c r="O205" s="177">
        <f t="shared" ca="1" si="62"/>
        <v>6</v>
      </c>
      <c r="P205" s="178">
        <v>5</v>
      </c>
      <c r="Q205" s="178" t="s">
        <v>635</v>
      </c>
      <c r="R205" s="178">
        <f t="shared" si="63"/>
        <v>16</v>
      </c>
      <c r="S205" s="178">
        <f t="shared" si="64"/>
        <v>21</v>
      </c>
      <c r="T205" s="176">
        <f t="shared" si="65"/>
        <v>49252</v>
      </c>
      <c r="U205" s="176"/>
      <c r="V205" s="148"/>
      <c r="W205" s="148"/>
      <c r="X205" s="186">
        <f t="shared" ca="1" si="67"/>
        <v>3.875</v>
      </c>
      <c r="Y205" s="187">
        <f t="shared" ca="1" si="66"/>
        <v>4</v>
      </c>
      <c r="Z205" s="122" t="s">
        <v>563</v>
      </c>
      <c r="AA205" s="122" t="s">
        <v>24</v>
      </c>
      <c r="AB205" s="122" t="s">
        <v>1018</v>
      </c>
      <c r="AC205" s="148"/>
    </row>
    <row r="206" spans="1:31" s="193" customFormat="1" ht="30" customHeight="1">
      <c r="A206" s="238"/>
      <c r="B206" s="241" t="s">
        <v>530</v>
      </c>
      <c r="C206" s="173" t="s">
        <v>1349</v>
      </c>
      <c r="D206" s="241">
        <v>11</v>
      </c>
      <c r="E206" s="122" t="s">
        <v>1073</v>
      </c>
      <c r="F206" s="122" t="s">
        <v>1023</v>
      </c>
      <c r="G206" s="122" t="s">
        <v>811</v>
      </c>
      <c r="H206" s="173">
        <v>226</v>
      </c>
      <c r="I206" s="122" t="s">
        <v>1340</v>
      </c>
      <c r="J206" s="122" t="s">
        <v>1341</v>
      </c>
      <c r="K206" s="174" t="s">
        <v>519</v>
      </c>
      <c r="L206" s="241" t="s">
        <v>509</v>
      </c>
      <c r="M206" s="175">
        <v>183920.00000000003</v>
      </c>
      <c r="N206" s="176">
        <v>45715</v>
      </c>
      <c r="O206" s="177">
        <f ca="1">DATEDIF(N206,TODAY(),"y")</f>
        <v>0</v>
      </c>
      <c r="P206" s="178">
        <v>5</v>
      </c>
      <c r="Q206" s="178" t="s">
        <v>635</v>
      </c>
      <c r="R206" s="178">
        <f>P206*IF(Q206="水質",3.2,(IF(Q206="事務",2,IF(Q206="電子",2.1,IF(Q206="自動車",3.1,1.6)))))</f>
        <v>16</v>
      </c>
      <c r="S206" s="178">
        <f>ROUND(4/3*R206,0)</f>
        <v>21</v>
      </c>
      <c r="T206" s="176">
        <f>N206+365*IF(K206="事後",S206,R206)</f>
        <v>51555</v>
      </c>
      <c r="U206" s="176"/>
      <c r="V206" s="241"/>
      <c r="W206" s="241"/>
      <c r="X206" s="186">
        <f ca="1">(-3/R206*O206+5)</f>
        <v>5</v>
      </c>
      <c r="Y206" s="187">
        <f ca="1">IF(X206&gt;1,ROUNDUP(X206,0),1)</f>
        <v>5</v>
      </c>
      <c r="Z206" s="122" t="s">
        <v>563</v>
      </c>
      <c r="AA206" s="122" t="s">
        <v>24</v>
      </c>
      <c r="AB206" s="122" t="s">
        <v>953</v>
      </c>
      <c r="AC206" s="241"/>
    </row>
    <row r="207" spans="1:31" s="193" customFormat="1" ht="30" customHeight="1">
      <c r="A207" s="238"/>
      <c r="B207" s="241" t="s">
        <v>683</v>
      </c>
      <c r="C207" s="173" t="s">
        <v>1350</v>
      </c>
      <c r="D207" s="241">
        <v>11</v>
      </c>
      <c r="E207" s="122" t="s">
        <v>1073</v>
      </c>
      <c r="F207" s="122" t="s">
        <v>807</v>
      </c>
      <c r="G207" s="122" t="s">
        <v>807</v>
      </c>
      <c r="H207" s="173">
        <v>227</v>
      </c>
      <c r="I207" s="190" t="s">
        <v>1330</v>
      </c>
      <c r="J207" s="190" t="s">
        <v>1330</v>
      </c>
      <c r="K207" s="174" t="s">
        <v>519</v>
      </c>
      <c r="L207" s="241" t="s">
        <v>509</v>
      </c>
      <c r="M207" s="175">
        <v>364320.00000000006</v>
      </c>
      <c r="N207" s="176">
        <v>45688</v>
      </c>
      <c r="O207" s="177">
        <v>24</v>
      </c>
      <c r="P207" s="178">
        <v>5</v>
      </c>
      <c r="Q207" s="178" t="s">
        <v>635</v>
      </c>
      <c r="R207" s="178">
        <v>16</v>
      </c>
      <c r="S207" s="178">
        <v>21</v>
      </c>
      <c r="T207" s="176">
        <v>42456</v>
      </c>
      <c r="U207" s="176"/>
      <c r="V207" s="241"/>
      <c r="W207" s="241"/>
      <c r="X207" s="186">
        <v>0.5</v>
      </c>
      <c r="Y207" s="187">
        <v>1</v>
      </c>
      <c r="Z207" s="122" t="s">
        <v>563</v>
      </c>
      <c r="AA207" s="122" t="s">
        <v>24</v>
      </c>
      <c r="AB207" s="122" t="s">
        <v>952</v>
      </c>
      <c r="AC207" s="241"/>
    </row>
    <row r="208" spans="1:31" s="198" customFormat="1" ht="30" customHeight="1">
      <c r="A208" s="36"/>
      <c r="B208" s="224" t="s">
        <v>683</v>
      </c>
      <c r="C208" s="36" t="s">
        <v>1321</v>
      </c>
      <c r="D208" s="6">
        <v>11</v>
      </c>
      <c r="E208" s="16" t="s">
        <v>90</v>
      </c>
      <c r="F208" s="231" t="s">
        <v>809</v>
      </c>
      <c r="G208" s="16" t="s">
        <v>1253</v>
      </c>
      <c r="H208" s="36">
        <v>222</v>
      </c>
      <c r="I208" s="156" t="s">
        <v>1136</v>
      </c>
      <c r="J208" s="16" t="s">
        <v>1136</v>
      </c>
      <c r="K208" s="164" t="s">
        <v>518</v>
      </c>
      <c r="L208" s="6" t="s">
        <v>509</v>
      </c>
      <c r="M208" s="236">
        <v>706200</v>
      </c>
      <c r="N208" s="165">
        <v>45306</v>
      </c>
      <c r="O208" s="166">
        <f ca="1">DATEDIF(N208,TODAY(),"y")</f>
        <v>1</v>
      </c>
      <c r="P208" s="167">
        <v>5</v>
      </c>
      <c r="Q208" s="167" t="s">
        <v>635</v>
      </c>
      <c r="R208" s="167">
        <f>P208*IF(Q208="水質",3.2,(IF(Q208="事務",2,IF(Q208="電子",2.1,IF(Q208="自動車",3.1,1.6)))))</f>
        <v>16</v>
      </c>
      <c r="S208" s="167">
        <f>ROUND(4/3*R208,0)</f>
        <v>21</v>
      </c>
      <c r="T208" s="165">
        <f>N208+365*IF(K208="事後",S208,R208)</f>
        <v>52971</v>
      </c>
      <c r="U208" s="165"/>
      <c r="V208" s="6"/>
      <c r="W208" s="6"/>
      <c r="X208" s="168"/>
      <c r="Y208" s="169"/>
      <c r="Z208" s="16" t="s">
        <v>563</v>
      </c>
      <c r="AA208" s="16" t="s">
        <v>24</v>
      </c>
      <c r="AB208" s="16"/>
      <c r="AC208" s="6"/>
      <c r="AE208" s="198" t="s">
        <v>1276</v>
      </c>
    </row>
    <row r="209" spans="1:29" s="198" customFormat="1" ht="30" customHeight="1">
      <c r="A209" s="36"/>
      <c r="B209" s="224" t="s">
        <v>683</v>
      </c>
      <c r="C209" s="36" t="s">
        <v>1351</v>
      </c>
      <c r="D209" s="6">
        <v>11</v>
      </c>
      <c r="E209" s="16" t="s">
        <v>90</v>
      </c>
      <c r="F209" s="231" t="s">
        <v>1342</v>
      </c>
      <c r="G209" s="16" t="s">
        <v>1343</v>
      </c>
      <c r="H209" s="36">
        <v>228</v>
      </c>
      <c r="I209" s="156" t="s">
        <v>1344</v>
      </c>
      <c r="J209" s="171" t="s">
        <v>1344</v>
      </c>
      <c r="K209" s="164" t="s">
        <v>518</v>
      </c>
      <c r="L209" s="6" t="s">
        <v>509</v>
      </c>
      <c r="M209" s="236">
        <v>352770</v>
      </c>
      <c r="N209" s="165">
        <v>45715</v>
      </c>
      <c r="O209" s="177">
        <f t="shared" ref="O209" ca="1" si="68">DATEDIF(N209,TODAY(),"y")</f>
        <v>0</v>
      </c>
      <c r="P209" s="178">
        <v>5</v>
      </c>
      <c r="Q209" s="178" t="s">
        <v>635</v>
      </c>
      <c r="R209" s="178">
        <f t="shared" ref="R209" si="69">P209*IF(Q209="水質",3.2,(IF(Q209="事務",2,IF(Q209="電子",2.1,IF(Q209="自動車",3.1,1.6)))))</f>
        <v>16</v>
      </c>
      <c r="S209" s="178">
        <f t="shared" ref="S209" si="70">ROUND(4/3*R209,0)</f>
        <v>21</v>
      </c>
      <c r="T209" s="176">
        <f t="shared" ref="T209" si="71">N209+365*IF(K209="事後",S209,R209)</f>
        <v>53380</v>
      </c>
      <c r="U209" s="176"/>
      <c r="V209" s="241"/>
      <c r="W209" s="241"/>
      <c r="X209" s="186">
        <f t="shared" ref="X209" ca="1" si="72">(-3/R209*O209+5)</f>
        <v>5</v>
      </c>
      <c r="Y209" s="187">
        <f t="shared" ref="Y209" ca="1" si="73">IF(X209&gt;1,ROUNDUP(X209,0),1)</f>
        <v>5</v>
      </c>
      <c r="Z209" s="122" t="s">
        <v>563</v>
      </c>
      <c r="AA209" s="122" t="s">
        <v>24</v>
      </c>
      <c r="AB209" s="16"/>
      <c r="AC209" s="6"/>
    </row>
    <row r="210" spans="1:29" s="193" customFormat="1" ht="30" customHeight="1">
      <c r="A210" s="238"/>
      <c r="B210" s="241" t="s">
        <v>739</v>
      </c>
      <c r="C210" s="173" t="s">
        <v>1352</v>
      </c>
      <c r="D210" s="241">
        <v>11</v>
      </c>
      <c r="E210" s="122" t="s">
        <v>1073</v>
      </c>
      <c r="F210" s="122" t="s">
        <v>1081</v>
      </c>
      <c r="G210" s="122" t="s">
        <v>813</v>
      </c>
      <c r="H210" s="173">
        <v>229</v>
      </c>
      <c r="I210" s="122" t="s">
        <v>1339</v>
      </c>
      <c r="J210" s="122" t="s">
        <v>1338</v>
      </c>
      <c r="K210" s="174" t="s">
        <v>519</v>
      </c>
      <c r="L210" s="241" t="s">
        <v>507</v>
      </c>
      <c r="M210" s="175">
        <v>231990.00000000003</v>
      </c>
      <c r="N210" s="176">
        <v>45715</v>
      </c>
      <c r="O210" s="177">
        <f t="shared" ref="O210" ca="1" si="74">DATEDIF(N210,TODAY(),"y")</f>
        <v>0</v>
      </c>
      <c r="P210" s="178">
        <v>5</v>
      </c>
      <c r="Q210" s="178" t="s">
        <v>635</v>
      </c>
      <c r="R210" s="178">
        <f t="shared" ref="R210" si="75">P210*IF(Q210="水質",3.2,(IF(Q210="事務",2,IF(Q210="電子",2.1,IF(Q210="自動車",3.1,1.6)))))</f>
        <v>16</v>
      </c>
      <c r="S210" s="178">
        <f t="shared" ref="S210" si="76">ROUND(4/3*R210,0)</f>
        <v>21</v>
      </c>
      <c r="T210" s="176">
        <f t="shared" ref="T210" si="77">N210+365*IF(K210="事後",S210,R210)</f>
        <v>51555</v>
      </c>
      <c r="U210" s="176"/>
      <c r="V210" s="241"/>
      <c r="W210" s="241"/>
      <c r="X210" s="186">
        <f t="shared" ref="X210" ca="1" si="78">(-3/R210*O210+5)</f>
        <v>5</v>
      </c>
      <c r="Y210" s="187">
        <f t="shared" ref="Y210" ca="1" si="79">IF(X210&gt;1,ROUNDUP(X210,0),1)</f>
        <v>5</v>
      </c>
      <c r="Z210" s="122" t="s">
        <v>563</v>
      </c>
      <c r="AA210" s="122" t="s">
        <v>24</v>
      </c>
      <c r="AB210" s="122" t="s">
        <v>954</v>
      </c>
      <c r="AC210" s="241"/>
    </row>
    <row r="211" spans="1:29" s="198" customFormat="1" ht="30" customHeight="1">
      <c r="A211" s="36"/>
      <c r="B211" s="6" t="s">
        <v>544</v>
      </c>
      <c r="C211" s="36"/>
      <c r="D211" s="6">
        <v>11</v>
      </c>
      <c r="E211" s="16" t="s">
        <v>90</v>
      </c>
      <c r="F211" s="231" t="s">
        <v>1134</v>
      </c>
      <c r="G211" s="16" t="s">
        <v>1251</v>
      </c>
      <c r="H211" s="36">
        <v>220</v>
      </c>
      <c r="I211" s="156" t="s">
        <v>1141</v>
      </c>
      <c r="J211" s="156" t="s">
        <v>1141</v>
      </c>
      <c r="K211" s="164" t="s">
        <v>518</v>
      </c>
      <c r="L211" s="6" t="s">
        <v>509</v>
      </c>
      <c r="M211" s="236">
        <v>87120</v>
      </c>
      <c r="N211" s="165">
        <v>45358</v>
      </c>
      <c r="O211" s="166">
        <f ca="1">DATEDIF(N211,TODAY(),"y")</f>
        <v>1</v>
      </c>
      <c r="P211" s="167">
        <v>5</v>
      </c>
      <c r="Q211" s="167" t="s">
        <v>635</v>
      </c>
      <c r="R211" s="167">
        <f>P211*IF(Q211="水質",3.2,(IF(Q211="事務",2,IF(Q211="電子",2.1,IF(Q211="自動車",3.1,1.6)))))</f>
        <v>16</v>
      </c>
      <c r="S211" s="167">
        <f>ROUND(4/3*R211,0)</f>
        <v>21</v>
      </c>
      <c r="T211" s="165">
        <f>N211+365*IF(K211="事後",S211,R211)</f>
        <v>53023</v>
      </c>
      <c r="U211" s="165"/>
      <c r="V211" s="6"/>
      <c r="W211" s="6"/>
      <c r="X211" s="168"/>
      <c r="Y211" s="169"/>
      <c r="Z211" s="16" t="s">
        <v>563</v>
      </c>
      <c r="AA211" s="16" t="s">
        <v>24</v>
      </c>
      <c r="AB211" s="16"/>
      <c r="AC211" s="6"/>
    </row>
    <row r="212" spans="1:29" ht="30" customHeight="1">
      <c r="A212" s="239"/>
      <c r="B212" s="6" t="s">
        <v>939</v>
      </c>
      <c r="C212" s="152"/>
      <c r="D212" s="6">
        <v>11</v>
      </c>
      <c r="E212" s="16" t="s">
        <v>90</v>
      </c>
      <c r="F212" s="194" t="s">
        <v>940</v>
      </c>
      <c r="G212" s="194" t="s">
        <v>941</v>
      </c>
      <c r="H212" s="152">
        <v>183</v>
      </c>
      <c r="I212" s="16" t="s">
        <v>547</v>
      </c>
      <c r="J212" s="16" t="s">
        <v>547</v>
      </c>
      <c r="K212" s="164" t="s">
        <v>519</v>
      </c>
      <c r="L212" s="6" t="s">
        <v>509</v>
      </c>
      <c r="M212" s="13">
        <v>80892</v>
      </c>
      <c r="N212" s="165">
        <v>43113</v>
      </c>
      <c r="O212" s="166">
        <f ca="1">DATEDIF(N212,TODAY(),"y")</f>
        <v>7</v>
      </c>
      <c r="P212" s="167">
        <v>5</v>
      </c>
      <c r="Q212" s="167" t="s">
        <v>635</v>
      </c>
      <c r="R212" s="167">
        <f>P212*IF(Q212="水質",3.2,(IF(Q212="事務",2,IF(Q212="電子",2.1,IF(Q212="自動車",3.1,1.6)))))</f>
        <v>16</v>
      </c>
      <c r="S212" s="167">
        <f>ROUND(4/3*R212,0)</f>
        <v>21</v>
      </c>
      <c r="T212" s="165">
        <f>N212+365*IF(K212="事後",S212,R212)</f>
        <v>48953</v>
      </c>
      <c r="U212" s="172"/>
      <c r="V212" s="6"/>
      <c r="W212" s="6"/>
      <c r="X212" s="168">
        <f ca="1">(-3/R212*O212+5)</f>
        <v>3.6875</v>
      </c>
      <c r="Y212" s="169">
        <f ca="1">IF(X212&gt;1,ROUNDUP(X212,0),1)</f>
        <v>4</v>
      </c>
      <c r="Z212" s="16" t="s">
        <v>563</v>
      </c>
      <c r="AA212" s="16" t="s">
        <v>24</v>
      </c>
      <c r="AB212" s="16" t="s">
        <v>956</v>
      </c>
      <c r="AC212" s="6"/>
    </row>
    <row r="213" spans="1:29" ht="30" customHeight="1">
      <c r="A213" s="238"/>
      <c r="B213" s="6" t="s">
        <v>686</v>
      </c>
      <c r="C213" s="152"/>
      <c r="D213" s="6">
        <v>11</v>
      </c>
      <c r="E213" s="16" t="s">
        <v>1073</v>
      </c>
      <c r="F213" s="16" t="s">
        <v>1076</v>
      </c>
      <c r="G213" s="16" t="s">
        <v>817</v>
      </c>
      <c r="H213" s="36">
        <v>123</v>
      </c>
      <c r="I213" s="16" t="s">
        <v>816</v>
      </c>
      <c r="J213" s="16" t="s">
        <v>816</v>
      </c>
      <c r="K213" s="164" t="s">
        <v>519</v>
      </c>
      <c r="L213" s="6" t="s">
        <v>507</v>
      </c>
      <c r="M213" s="13">
        <v>183750</v>
      </c>
      <c r="N213" s="165">
        <v>41564</v>
      </c>
      <c r="O213" s="166">
        <f t="shared" ca="1" si="62"/>
        <v>11</v>
      </c>
      <c r="P213" s="167">
        <v>5</v>
      </c>
      <c r="Q213" s="167" t="s">
        <v>635</v>
      </c>
      <c r="R213" s="167">
        <f t="shared" si="63"/>
        <v>16</v>
      </c>
      <c r="S213" s="167">
        <f t="shared" si="64"/>
        <v>21</v>
      </c>
      <c r="T213" s="165">
        <f t="shared" si="65"/>
        <v>47404</v>
      </c>
      <c r="U213" s="165"/>
      <c r="V213" s="6"/>
      <c r="W213" s="6"/>
      <c r="X213" s="168">
        <f t="shared" ca="1" si="67"/>
        <v>2.9375</v>
      </c>
      <c r="Y213" s="169">
        <f t="shared" ca="1" si="66"/>
        <v>3</v>
      </c>
      <c r="Z213" s="16" t="s">
        <v>563</v>
      </c>
      <c r="AA213" s="16" t="s">
        <v>24</v>
      </c>
      <c r="AB213" s="171" t="s">
        <v>913</v>
      </c>
      <c r="AC213" s="6"/>
    </row>
    <row r="214" spans="1:29" ht="30" customHeight="1">
      <c r="A214" s="238"/>
      <c r="B214" s="6" t="s">
        <v>572</v>
      </c>
      <c r="C214" s="152"/>
      <c r="D214" s="6">
        <v>11</v>
      </c>
      <c r="E214" s="16" t="s">
        <v>1073</v>
      </c>
      <c r="F214" s="16" t="s">
        <v>1075</v>
      </c>
      <c r="G214" s="16" t="s">
        <v>914</v>
      </c>
      <c r="H214" s="36">
        <v>124</v>
      </c>
      <c r="I214" s="16" t="s">
        <v>818</v>
      </c>
      <c r="J214" s="16" t="s">
        <v>915</v>
      </c>
      <c r="K214" s="164" t="s">
        <v>519</v>
      </c>
      <c r="L214" s="6" t="s">
        <v>507</v>
      </c>
      <c r="M214" s="13">
        <v>294000</v>
      </c>
      <c r="N214" s="165">
        <v>41564</v>
      </c>
      <c r="O214" s="166">
        <f t="shared" ca="1" si="62"/>
        <v>11</v>
      </c>
      <c r="P214" s="167">
        <v>5</v>
      </c>
      <c r="Q214" s="167" t="s">
        <v>635</v>
      </c>
      <c r="R214" s="167">
        <f t="shared" si="63"/>
        <v>16</v>
      </c>
      <c r="S214" s="167">
        <f t="shared" si="64"/>
        <v>21</v>
      </c>
      <c r="T214" s="165">
        <f t="shared" si="65"/>
        <v>47404</v>
      </c>
      <c r="U214" s="165"/>
      <c r="V214" s="6"/>
      <c r="W214" s="6"/>
      <c r="X214" s="168">
        <f t="shared" ca="1" si="67"/>
        <v>2.9375</v>
      </c>
      <c r="Y214" s="169">
        <f t="shared" ca="1" si="66"/>
        <v>3</v>
      </c>
      <c r="Z214" s="16" t="s">
        <v>563</v>
      </c>
      <c r="AA214" s="16" t="s">
        <v>24</v>
      </c>
      <c r="AB214" s="171" t="s">
        <v>916</v>
      </c>
      <c r="AC214" s="6"/>
    </row>
    <row r="215" spans="1:29" s="198" customFormat="1" ht="30" customHeight="1">
      <c r="A215" s="36"/>
      <c r="B215" s="6" t="s">
        <v>687</v>
      </c>
      <c r="C215" s="36" t="s">
        <v>1318</v>
      </c>
      <c r="D215" s="6">
        <v>11</v>
      </c>
      <c r="E215" s="16" t="s">
        <v>90</v>
      </c>
      <c r="F215" s="231" t="s">
        <v>1132</v>
      </c>
      <c r="G215" s="16" t="s">
        <v>1254</v>
      </c>
      <c r="H215" s="36">
        <v>218</v>
      </c>
      <c r="I215" s="156" t="s">
        <v>1138</v>
      </c>
      <c r="J215" s="156" t="s">
        <v>1138</v>
      </c>
      <c r="K215" s="164" t="s">
        <v>518</v>
      </c>
      <c r="L215" s="6" t="s">
        <v>507</v>
      </c>
      <c r="M215" s="236">
        <v>207900</v>
      </c>
      <c r="N215" s="165">
        <v>45362</v>
      </c>
      <c r="O215" s="166">
        <f ca="1">DATEDIF(N215,TODAY(),"y")</f>
        <v>1</v>
      </c>
      <c r="P215" s="167">
        <v>5</v>
      </c>
      <c r="Q215" s="167" t="s">
        <v>635</v>
      </c>
      <c r="R215" s="167">
        <f>P215*IF(Q215="水質",3.2,(IF(Q215="事務",2,IF(Q215="電子",2.1,IF(Q215="自動車",3.1,1.6)))))</f>
        <v>16</v>
      </c>
      <c r="S215" s="167">
        <f>ROUND(4/3*R215,0)</f>
        <v>21</v>
      </c>
      <c r="T215" s="165">
        <f>N215+365*IF(K215="事後",S215,R215)</f>
        <v>53027</v>
      </c>
      <c r="U215" s="165"/>
      <c r="V215" s="6"/>
      <c r="W215" s="6"/>
      <c r="X215" s="168"/>
      <c r="Y215" s="169"/>
      <c r="Z215" s="16" t="s">
        <v>563</v>
      </c>
      <c r="AA215" s="16" t="s">
        <v>24</v>
      </c>
      <c r="AB215" s="16"/>
      <c r="AC215" s="6"/>
    </row>
    <row r="216" spans="1:29" ht="30" customHeight="1">
      <c r="A216" s="238"/>
      <c r="B216" s="6" t="s">
        <v>688</v>
      </c>
      <c r="C216" s="152"/>
      <c r="D216" s="6">
        <v>11</v>
      </c>
      <c r="E216" s="16" t="s">
        <v>1073</v>
      </c>
      <c r="F216" s="16" t="s">
        <v>821</v>
      </c>
      <c r="G216" s="16" t="s">
        <v>821</v>
      </c>
      <c r="H216" s="36">
        <v>69</v>
      </c>
      <c r="I216" s="16" t="s">
        <v>143</v>
      </c>
      <c r="J216" s="16" t="s">
        <v>823</v>
      </c>
      <c r="K216" s="164" t="s">
        <v>518</v>
      </c>
      <c r="L216" s="6" t="s">
        <v>506</v>
      </c>
      <c r="M216" s="13">
        <v>54810</v>
      </c>
      <c r="N216" s="165">
        <v>36552</v>
      </c>
      <c r="O216" s="166">
        <f t="shared" ca="1" si="62"/>
        <v>25</v>
      </c>
      <c r="P216" s="167">
        <v>5</v>
      </c>
      <c r="Q216" s="167" t="s">
        <v>637</v>
      </c>
      <c r="R216" s="167">
        <f t="shared" si="63"/>
        <v>10.5</v>
      </c>
      <c r="S216" s="167">
        <f t="shared" si="64"/>
        <v>14</v>
      </c>
      <c r="T216" s="165">
        <f t="shared" si="65"/>
        <v>41662</v>
      </c>
      <c r="U216" s="165"/>
      <c r="V216" s="6"/>
      <c r="W216" s="6"/>
      <c r="X216" s="168">
        <f t="shared" ca="1" si="67"/>
        <v>-2.1428571428571423</v>
      </c>
      <c r="Y216" s="169">
        <f t="shared" ca="1" si="66"/>
        <v>1</v>
      </c>
      <c r="Z216" s="16" t="s">
        <v>563</v>
      </c>
      <c r="AA216" s="16" t="s">
        <v>26</v>
      </c>
      <c r="AB216" s="16"/>
      <c r="AC216" s="9" t="s">
        <v>749</v>
      </c>
    </row>
    <row r="217" spans="1:29" ht="30" customHeight="1">
      <c r="A217" s="239" t="s">
        <v>15</v>
      </c>
      <c r="B217" s="6" t="s">
        <v>689</v>
      </c>
      <c r="C217" s="153" t="s">
        <v>1164</v>
      </c>
      <c r="D217" s="6">
        <v>11</v>
      </c>
      <c r="E217" s="16" t="s">
        <v>1073</v>
      </c>
      <c r="F217" s="16" t="s">
        <v>144</v>
      </c>
      <c r="G217" s="16" t="s">
        <v>144</v>
      </c>
      <c r="H217" s="36">
        <v>162</v>
      </c>
      <c r="I217" s="16" t="s">
        <v>145</v>
      </c>
      <c r="J217" s="16" t="s">
        <v>145</v>
      </c>
      <c r="K217" s="164" t="s">
        <v>519</v>
      </c>
      <c r="L217" s="6" t="s">
        <v>509</v>
      </c>
      <c r="M217" s="13">
        <v>143100</v>
      </c>
      <c r="N217" s="165">
        <v>42705</v>
      </c>
      <c r="O217" s="166">
        <f t="shared" ca="1" si="62"/>
        <v>8</v>
      </c>
      <c r="P217" s="167">
        <v>5</v>
      </c>
      <c r="Q217" s="167" t="s">
        <v>635</v>
      </c>
      <c r="R217" s="167">
        <f t="shared" si="63"/>
        <v>16</v>
      </c>
      <c r="S217" s="167">
        <f t="shared" si="64"/>
        <v>21</v>
      </c>
      <c r="T217" s="165">
        <f t="shared" si="65"/>
        <v>48545</v>
      </c>
      <c r="U217" s="172"/>
      <c r="V217" s="6"/>
      <c r="W217" s="6"/>
      <c r="X217" s="168">
        <f t="shared" ca="1" si="67"/>
        <v>3.5</v>
      </c>
      <c r="Y217" s="169">
        <f t="shared" ca="1" si="66"/>
        <v>4</v>
      </c>
      <c r="Z217" s="16" t="s">
        <v>563</v>
      </c>
      <c r="AA217" s="16" t="s">
        <v>122</v>
      </c>
      <c r="AB217" s="16" t="s">
        <v>917</v>
      </c>
      <c r="AC217" s="6"/>
    </row>
    <row r="218" spans="1:29" ht="30" customHeight="1">
      <c r="A218" s="36"/>
      <c r="B218" s="6" t="s">
        <v>1288</v>
      </c>
      <c r="C218" s="153" t="s">
        <v>1163</v>
      </c>
      <c r="D218" s="6">
        <v>11</v>
      </c>
      <c r="E218" s="16" t="s">
        <v>1073</v>
      </c>
      <c r="F218" s="16" t="s">
        <v>1055</v>
      </c>
      <c r="G218" s="16" t="s">
        <v>146</v>
      </c>
      <c r="H218" s="36">
        <v>209</v>
      </c>
      <c r="I218" s="16" t="s">
        <v>1056</v>
      </c>
      <c r="J218" s="16" t="s">
        <v>147</v>
      </c>
      <c r="K218" s="164" t="s">
        <v>518</v>
      </c>
      <c r="L218" s="6" t="s">
        <v>506</v>
      </c>
      <c r="M218" s="13">
        <v>146795</v>
      </c>
      <c r="N218" s="165">
        <v>44229</v>
      </c>
      <c r="O218" s="166">
        <f t="shared" ca="1" si="62"/>
        <v>4</v>
      </c>
      <c r="P218" s="167">
        <v>5</v>
      </c>
      <c r="Q218" s="167" t="s">
        <v>637</v>
      </c>
      <c r="R218" s="167">
        <f t="shared" si="63"/>
        <v>10.5</v>
      </c>
      <c r="S218" s="167">
        <f t="shared" si="64"/>
        <v>14</v>
      </c>
      <c r="T218" s="165">
        <f t="shared" si="65"/>
        <v>49339</v>
      </c>
      <c r="U218" s="165"/>
      <c r="V218" s="6" t="s">
        <v>53</v>
      </c>
      <c r="W218" s="6"/>
      <c r="X218" s="168">
        <f t="shared" ca="1" si="67"/>
        <v>3.8571428571428572</v>
      </c>
      <c r="Y218" s="169">
        <f t="shared" ca="1" si="66"/>
        <v>4</v>
      </c>
      <c r="Z218" s="16" t="s">
        <v>563</v>
      </c>
      <c r="AA218" s="16" t="s">
        <v>26</v>
      </c>
      <c r="AB218" s="16"/>
      <c r="AC218" s="6"/>
    </row>
    <row r="219" spans="1:29" ht="30" customHeight="1">
      <c r="A219" s="239" t="s">
        <v>15</v>
      </c>
      <c r="B219" s="6" t="s">
        <v>597</v>
      </c>
      <c r="C219" s="153" t="s">
        <v>1159</v>
      </c>
      <c r="D219" s="6">
        <v>11</v>
      </c>
      <c r="E219" s="16" t="s">
        <v>90</v>
      </c>
      <c r="F219" s="16" t="s">
        <v>150</v>
      </c>
      <c r="G219" s="16" t="s">
        <v>150</v>
      </c>
      <c r="H219" s="36">
        <v>126</v>
      </c>
      <c r="I219" s="16" t="s">
        <v>151</v>
      </c>
      <c r="J219" s="16" t="s">
        <v>151</v>
      </c>
      <c r="K219" s="164" t="s">
        <v>519</v>
      </c>
      <c r="L219" s="6" t="s">
        <v>509</v>
      </c>
      <c r="M219" s="13">
        <v>607950</v>
      </c>
      <c r="N219" s="165">
        <v>41122</v>
      </c>
      <c r="O219" s="166">
        <f t="shared" ca="1" si="62"/>
        <v>13</v>
      </c>
      <c r="P219" s="167">
        <v>5</v>
      </c>
      <c r="Q219" s="167" t="s">
        <v>635</v>
      </c>
      <c r="R219" s="167">
        <f t="shared" si="63"/>
        <v>16</v>
      </c>
      <c r="S219" s="167">
        <f t="shared" si="64"/>
        <v>21</v>
      </c>
      <c r="T219" s="165">
        <f t="shared" si="65"/>
        <v>46962</v>
      </c>
      <c r="U219" s="172"/>
      <c r="V219" s="6"/>
      <c r="W219" s="6"/>
      <c r="X219" s="168">
        <f t="shared" ca="1" si="67"/>
        <v>2.5625</v>
      </c>
      <c r="Y219" s="169">
        <f t="shared" ca="1" si="66"/>
        <v>3</v>
      </c>
      <c r="Z219" s="16" t="s">
        <v>563</v>
      </c>
      <c r="AA219" s="16" t="s">
        <v>24</v>
      </c>
      <c r="AB219" s="171" t="s">
        <v>918</v>
      </c>
      <c r="AC219" s="6"/>
    </row>
    <row r="220" spans="1:29" ht="30" customHeight="1">
      <c r="A220" s="239" t="s">
        <v>15</v>
      </c>
      <c r="B220" s="6" t="s">
        <v>691</v>
      </c>
      <c r="C220" s="153" t="s">
        <v>1178</v>
      </c>
      <c r="D220" s="6">
        <v>11</v>
      </c>
      <c r="E220" s="16" t="s">
        <v>90</v>
      </c>
      <c r="F220" s="16" t="s">
        <v>152</v>
      </c>
      <c r="G220" s="16" t="s">
        <v>152</v>
      </c>
      <c r="H220" s="36">
        <v>130</v>
      </c>
      <c r="I220" s="16" t="s">
        <v>153</v>
      </c>
      <c r="J220" s="16" t="s">
        <v>153</v>
      </c>
      <c r="K220" s="164" t="s">
        <v>519</v>
      </c>
      <c r="L220" s="6" t="s">
        <v>507</v>
      </c>
      <c r="M220" s="13">
        <v>537180</v>
      </c>
      <c r="N220" s="165">
        <v>41507</v>
      </c>
      <c r="O220" s="166">
        <f t="shared" ca="1" si="62"/>
        <v>11</v>
      </c>
      <c r="P220" s="167">
        <v>5</v>
      </c>
      <c r="Q220" s="167" t="s">
        <v>635</v>
      </c>
      <c r="R220" s="167">
        <f t="shared" si="63"/>
        <v>16</v>
      </c>
      <c r="S220" s="167">
        <f t="shared" si="64"/>
        <v>21</v>
      </c>
      <c r="T220" s="165">
        <f t="shared" si="65"/>
        <v>47347</v>
      </c>
      <c r="U220" s="172"/>
      <c r="V220" s="6"/>
      <c r="W220" s="6"/>
      <c r="X220" s="168">
        <f t="shared" ca="1" si="67"/>
        <v>2.9375</v>
      </c>
      <c r="Y220" s="169">
        <f t="shared" ca="1" si="66"/>
        <v>3</v>
      </c>
      <c r="Z220" s="16" t="s">
        <v>563</v>
      </c>
      <c r="AA220" s="16" t="s">
        <v>24</v>
      </c>
      <c r="AB220" s="171" t="s">
        <v>919</v>
      </c>
      <c r="AC220" s="6"/>
    </row>
    <row r="221" spans="1:29" ht="30" customHeight="1">
      <c r="A221" s="6" t="s">
        <v>15</v>
      </c>
      <c r="B221" s="6" t="s">
        <v>690</v>
      </c>
      <c r="C221" s="153" t="s">
        <v>1183</v>
      </c>
      <c r="D221" s="6">
        <v>11</v>
      </c>
      <c r="E221" s="16" t="s">
        <v>90</v>
      </c>
      <c r="F221" s="16" t="s">
        <v>154</v>
      </c>
      <c r="G221" s="16" t="s">
        <v>154</v>
      </c>
      <c r="H221" s="36">
        <v>206</v>
      </c>
      <c r="I221" s="16" t="s">
        <v>1051</v>
      </c>
      <c r="J221" s="16" t="s">
        <v>155</v>
      </c>
      <c r="K221" s="164" t="s">
        <v>518</v>
      </c>
      <c r="L221" s="6" t="s">
        <v>506</v>
      </c>
      <c r="M221" s="13">
        <v>133430</v>
      </c>
      <c r="N221" s="165">
        <v>44161</v>
      </c>
      <c r="O221" s="166">
        <f t="shared" ca="1" si="62"/>
        <v>4</v>
      </c>
      <c r="P221" s="167">
        <v>5</v>
      </c>
      <c r="Q221" s="167" t="s">
        <v>635</v>
      </c>
      <c r="R221" s="167">
        <f t="shared" si="63"/>
        <v>16</v>
      </c>
      <c r="S221" s="167">
        <f t="shared" si="64"/>
        <v>21</v>
      </c>
      <c r="T221" s="165">
        <f t="shared" si="65"/>
        <v>51826</v>
      </c>
      <c r="U221" s="172"/>
      <c r="V221" s="6"/>
      <c r="W221" s="6"/>
      <c r="X221" s="168">
        <f t="shared" ca="1" si="67"/>
        <v>4.25</v>
      </c>
      <c r="Y221" s="169">
        <f t="shared" ca="1" si="66"/>
        <v>5</v>
      </c>
      <c r="Z221" s="16" t="s">
        <v>563</v>
      </c>
      <c r="AA221" s="16" t="s">
        <v>24</v>
      </c>
      <c r="AB221" s="16"/>
      <c r="AC221" s="6"/>
    </row>
    <row r="222" spans="1:29" ht="30" customHeight="1">
      <c r="A222" s="239" t="s">
        <v>15</v>
      </c>
      <c r="B222" s="6" t="s">
        <v>920</v>
      </c>
      <c r="C222" s="153" t="s">
        <v>1185</v>
      </c>
      <c r="D222" s="6">
        <v>11</v>
      </c>
      <c r="E222" s="16" t="s">
        <v>90</v>
      </c>
      <c r="F222" s="16" t="s">
        <v>154</v>
      </c>
      <c r="G222" s="16" t="s">
        <v>154</v>
      </c>
      <c r="H222" s="36">
        <v>157</v>
      </c>
      <c r="I222" s="16" t="s">
        <v>155</v>
      </c>
      <c r="J222" s="16" t="s">
        <v>155</v>
      </c>
      <c r="K222" s="164" t="s">
        <v>518</v>
      </c>
      <c r="L222" s="6" t="s">
        <v>506</v>
      </c>
      <c r="M222" s="13">
        <v>113292</v>
      </c>
      <c r="N222" s="165">
        <v>42674</v>
      </c>
      <c r="O222" s="166">
        <f t="shared" ca="1" si="62"/>
        <v>8</v>
      </c>
      <c r="P222" s="167">
        <v>5</v>
      </c>
      <c r="Q222" s="167" t="s">
        <v>635</v>
      </c>
      <c r="R222" s="167">
        <f t="shared" si="63"/>
        <v>16</v>
      </c>
      <c r="S222" s="167">
        <f t="shared" si="64"/>
        <v>21</v>
      </c>
      <c r="T222" s="165">
        <f t="shared" si="65"/>
        <v>50339</v>
      </c>
      <c r="U222" s="172"/>
      <c r="V222" s="6"/>
      <c r="W222" s="6"/>
      <c r="X222" s="168">
        <f t="shared" ca="1" si="67"/>
        <v>3.5</v>
      </c>
      <c r="Y222" s="169">
        <f t="shared" ca="1" si="66"/>
        <v>4</v>
      </c>
      <c r="Z222" s="16" t="s">
        <v>563</v>
      </c>
      <c r="AA222" s="16" t="s">
        <v>24</v>
      </c>
      <c r="AB222" s="16"/>
      <c r="AC222" s="6"/>
    </row>
    <row r="223" spans="1:29" ht="30" customHeight="1">
      <c r="A223" s="239" t="s">
        <v>15</v>
      </c>
      <c r="B223" s="6" t="s">
        <v>693</v>
      </c>
      <c r="C223" s="153" t="s">
        <v>1195</v>
      </c>
      <c r="D223" s="6">
        <v>11</v>
      </c>
      <c r="E223" s="16" t="s">
        <v>90</v>
      </c>
      <c r="F223" s="16" t="s">
        <v>156</v>
      </c>
      <c r="G223" s="16" t="s">
        <v>156</v>
      </c>
      <c r="H223" s="36">
        <v>169</v>
      </c>
      <c r="I223" s="16" t="s">
        <v>157</v>
      </c>
      <c r="J223" s="16" t="s">
        <v>157</v>
      </c>
      <c r="K223" s="164" t="s">
        <v>519</v>
      </c>
      <c r="L223" s="6" t="s">
        <v>507</v>
      </c>
      <c r="M223" s="13">
        <v>356400</v>
      </c>
      <c r="N223" s="165">
        <v>42720</v>
      </c>
      <c r="O223" s="166">
        <f t="shared" ca="1" si="62"/>
        <v>8</v>
      </c>
      <c r="P223" s="167">
        <v>5</v>
      </c>
      <c r="Q223" s="167" t="s">
        <v>635</v>
      </c>
      <c r="R223" s="167">
        <f t="shared" si="63"/>
        <v>16</v>
      </c>
      <c r="S223" s="167">
        <f t="shared" si="64"/>
        <v>21</v>
      </c>
      <c r="T223" s="165">
        <f t="shared" si="65"/>
        <v>48560</v>
      </c>
      <c r="U223" s="172"/>
      <c r="V223" s="6"/>
      <c r="W223" s="6"/>
      <c r="X223" s="168">
        <f t="shared" ca="1" si="67"/>
        <v>3.5</v>
      </c>
      <c r="Y223" s="169">
        <f t="shared" ca="1" si="66"/>
        <v>4</v>
      </c>
      <c r="Z223" s="16" t="s">
        <v>563</v>
      </c>
      <c r="AA223" s="16" t="s">
        <v>24</v>
      </c>
      <c r="AB223" s="16" t="s">
        <v>921</v>
      </c>
      <c r="AC223" s="6"/>
    </row>
    <row r="224" spans="1:29" ht="30" customHeight="1">
      <c r="A224" s="239" t="s">
        <v>15</v>
      </c>
      <c r="B224" s="6" t="s">
        <v>925</v>
      </c>
      <c r="C224" s="152"/>
      <c r="D224" s="6">
        <v>11</v>
      </c>
      <c r="E224" s="16" t="s">
        <v>90</v>
      </c>
      <c r="F224" s="16" t="s">
        <v>1034</v>
      </c>
      <c r="G224" s="16" t="s">
        <v>160</v>
      </c>
      <c r="H224" s="36">
        <v>203</v>
      </c>
      <c r="I224" s="16" t="s">
        <v>1035</v>
      </c>
      <c r="J224" s="16" t="s">
        <v>161</v>
      </c>
      <c r="K224" s="164" t="s">
        <v>519</v>
      </c>
      <c r="L224" s="6" t="s">
        <v>507</v>
      </c>
      <c r="M224" s="13">
        <v>74096</v>
      </c>
      <c r="N224" s="165">
        <v>43775</v>
      </c>
      <c r="O224" s="166">
        <f t="shared" ca="1" si="62"/>
        <v>5</v>
      </c>
      <c r="P224" s="167">
        <v>5</v>
      </c>
      <c r="Q224" s="167" t="s">
        <v>635</v>
      </c>
      <c r="R224" s="167">
        <f t="shared" si="63"/>
        <v>16</v>
      </c>
      <c r="S224" s="167">
        <f t="shared" si="64"/>
        <v>21</v>
      </c>
      <c r="T224" s="165">
        <f t="shared" si="65"/>
        <v>49615</v>
      </c>
      <c r="U224" s="172"/>
      <c r="V224" s="6"/>
      <c r="W224" s="6"/>
      <c r="X224" s="168">
        <f t="shared" ca="1" si="67"/>
        <v>4.0625</v>
      </c>
      <c r="Y224" s="169">
        <f t="shared" ca="1" si="66"/>
        <v>5</v>
      </c>
      <c r="Z224" s="16" t="s">
        <v>563</v>
      </c>
      <c r="AA224" s="16" t="s">
        <v>24</v>
      </c>
      <c r="AB224" s="16" t="s">
        <v>926</v>
      </c>
      <c r="AC224" s="6"/>
    </row>
    <row r="225" spans="1:29" ht="30" customHeight="1">
      <c r="A225" s="6" t="s">
        <v>15</v>
      </c>
      <c r="B225" s="6" t="s">
        <v>735</v>
      </c>
      <c r="C225" s="153" t="s">
        <v>1179</v>
      </c>
      <c r="D225" s="6">
        <v>11</v>
      </c>
      <c r="E225" s="16" t="s">
        <v>90</v>
      </c>
      <c r="F225" s="16" t="s">
        <v>1048</v>
      </c>
      <c r="G225" s="16" t="s">
        <v>162</v>
      </c>
      <c r="H225" s="36">
        <v>207</v>
      </c>
      <c r="I225" s="16" t="s">
        <v>1049</v>
      </c>
      <c r="J225" s="16" t="s">
        <v>163</v>
      </c>
      <c r="K225" s="164" t="s">
        <v>519</v>
      </c>
      <c r="L225" s="6" t="s">
        <v>507</v>
      </c>
      <c r="M225" s="13">
        <v>119240</v>
      </c>
      <c r="N225" s="165">
        <v>44161</v>
      </c>
      <c r="O225" s="166">
        <f t="shared" ca="1" si="62"/>
        <v>4</v>
      </c>
      <c r="P225" s="167">
        <v>5</v>
      </c>
      <c r="Q225" s="167" t="s">
        <v>635</v>
      </c>
      <c r="R225" s="167">
        <f t="shared" si="63"/>
        <v>16</v>
      </c>
      <c r="S225" s="167">
        <f t="shared" si="64"/>
        <v>21</v>
      </c>
      <c r="T225" s="165">
        <f t="shared" si="65"/>
        <v>50001</v>
      </c>
      <c r="U225" s="172"/>
      <c r="V225" s="6"/>
      <c r="W225" s="6"/>
      <c r="X225" s="168">
        <f t="shared" ca="1" si="67"/>
        <v>4.25</v>
      </c>
      <c r="Y225" s="169">
        <f t="shared" ca="1" si="66"/>
        <v>5</v>
      </c>
      <c r="Z225" s="16" t="s">
        <v>563</v>
      </c>
      <c r="AA225" s="16" t="s">
        <v>24</v>
      </c>
      <c r="AB225" s="16" t="s">
        <v>955</v>
      </c>
      <c r="AC225" s="6"/>
    </row>
    <row r="226" spans="1:29" ht="30" customHeight="1">
      <c r="A226" s="239" t="s">
        <v>15</v>
      </c>
      <c r="B226" s="6" t="s">
        <v>927</v>
      </c>
      <c r="C226" s="153" t="s">
        <v>1169</v>
      </c>
      <c r="D226" s="6">
        <v>11</v>
      </c>
      <c r="E226" s="16" t="s">
        <v>90</v>
      </c>
      <c r="F226" s="219" t="s">
        <v>1099</v>
      </c>
      <c r="G226" s="16" t="s">
        <v>164</v>
      </c>
      <c r="H226" s="36">
        <v>140</v>
      </c>
      <c r="I226" s="16" t="s">
        <v>1098</v>
      </c>
      <c r="J226" s="16" t="s">
        <v>165</v>
      </c>
      <c r="K226" s="164" t="s">
        <v>518</v>
      </c>
      <c r="L226" s="6" t="s">
        <v>506</v>
      </c>
      <c r="M226" s="13">
        <v>181440</v>
      </c>
      <c r="N226" s="165">
        <v>42277</v>
      </c>
      <c r="O226" s="166">
        <f t="shared" ca="1" si="62"/>
        <v>9</v>
      </c>
      <c r="P226" s="167">
        <v>5</v>
      </c>
      <c r="Q226" s="167" t="s">
        <v>635</v>
      </c>
      <c r="R226" s="167">
        <f t="shared" si="63"/>
        <v>16</v>
      </c>
      <c r="S226" s="167">
        <f t="shared" si="64"/>
        <v>21</v>
      </c>
      <c r="T226" s="165">
        <f t="shared" si="65"/>
        <v>49942</v>
      </c>
      <c r="U226" s="172"/>
      <c r="V226" s="6"/>
      <c r="W226" s="6"/>
      <c r="X226" s="168">
        <f t="shared" ca="1" si="67"/>
        <v>3.3125</v>
      </c>
      <c r="Y226" s="169">
        <f t="shared" ca="1" si="66"/>
        <v>4</v>
      </c>
      <c r="Z226" s="16" t="s">
        <v>563</v>
      </c>
      <c r="AA226" s="16" t="s">
        <v>26</v>
      </c>
      <c r="AB226" s="16"/>
      <c r="AC226" s="6"/>
    </row>
    <row r="227" spans="1:29" ht="30" customHeight="1">
      <c r="A227" s="239" t="s">
        <v>15</v>
      </c>
      <c r="B227" s="6" t="s">
        <v>928</v>
      </c>
      <c r="C227" s="153" t="s">
        <v>1170</v>
      </c>
      <c r="D227" s="6">
        <v>11</v>
      </c>
      <c r="E227" s="16" t="s">
        <v>90</v>
      </c>
      <c r="F227" s="219" t="s">
        <v>1099</v>
      </c>
      <c r="G227" s="16" t="s">
        <v>166</v>
      </c>
      <c r="H227" s="36">
        <v>152</v>
      </c>
      <c r="I227" s="16" t="s">
        <v>1100</v>
      </c>
      <c r="J227" s="16" t="s">
        <v>167</v>
      </c>
      <c r="K227" s="164" t="s">
        <v>518</v>
      </c>
      <c r="L227" s="6" t="s">
        <v>506</v>
      </c>
      <c r="M227" s="13">
        <v>219456</v>
      </c>
      <c r="N227" s="165">
        <v>42423</v>
      </c>
      <c r="O227" s="166">
        <f t="shared" ca="1" si="62"/>
        <v>9</v>
      </c>
      <c r="P227" s="167">
        <v>5</v>
      </c>
      <c r="Q227" s="167" t="s">
        <v>635</v>
      </c>
      <c r="R227" s="167">
        <f t="shared" si="63"/>
        <v>16</v>
      </c>
      <c r="S227" s="167">
        <f t="shared" si="64"/>
        <v>21</v>
      </c>
      <c r="T227" s="165">
        <f t="shared" si="65"/>
        <v>50088</v>
      </c>
      <c r="U227" s="172"/>
      <c r="V227" s="6"/>
      <c r="W227" s="6"/>
      <c r="X227" s="168">
        <f t="shared" ca="1" si="67"/>
        <v>3.3125</v>
      </c>
      <c r="Y227" s="169">
        <f t="shared" ca="1" si="66"/>
        <v>4</v>
      </c>
      <c r="Z227" s="16" t="s">
        <v>563</v>
      </c>
      <c r="AA227" s="16" t="s">
        <v>26</v>
      </c>
      <c r="AB227" s="16"/>
      <c r="AC227" s="6"/>
    </row>
    <row r="228" spans="1:29" ht="30" customHeight="1">
      <c r="A228" s="239"/>
      <c r="B228" s="6" t="s">
        <v>572</v>
      </c>
      <c r="C228" s="153" t="s">
        <v>1176</v>
      </c>
      <c r="D228" s="6">
        <v>11</v>
      </c>
      <c r="E228" s="16" t="s">
        <v>90</v>
      </c>
      <c r="F228" s="194" t="s">
        <v>998</v>
      </c>
      <c r="G228" s="194" t="s">
        <v>998</v>
      </c>
      <c r="H228" s="195">
        <v>194</v>
      </c>
      <c r="I228" s="16" t="s">
        <v>999</v>
      </c>
      <c r="J228" s="16" t="s">
        <v>999</v>
      </c>
      <c r="K228" s="164" t="s">
        <v>518</v>
      </c>
      <c r="L228" s="6" t="s">
        <v>506</v>
      </c>
      <c r="M228" s="196">
        <v>115776</v>
      </c>
      <c r="N228" s="165">
        <v>43412</v>
      </c>
      <c r="O228" s="166">
        <f t="shared" ca="1" si="62"/>
        <v>6</v>
      </c>
      <c r="P228" s="167">
        <v>5</v>
      </c>
      <c r="Q228" s="167" t="s">
        <v>635</v>
      </c>
      <c r="R228" s="167">
        <f t="shared" si="63"/>
        <v>16</v>
      </c>
      <c r="S228" s="167">
        <f t="shared" si="64"/>
        <v>21</v>
      </c>
      <c r="T228" s="165">
        <f t="shared" si="65"/>
        <v>51077</v>
      </c>
      <c r="U228" s="172"/>
      <c r="V228" s="6"/>
      <c r="W228" s="6"/>
      <c r="X228" s="168">
        <f t="shared" ca="1" si="67"/>
        <v>3.875</v>
      </c>
      <c r="Y228" s="169">
        <f t="shared" ca="1" si="66"/>
        <v>4</v>
      </c>
      <c r="Z228" s="16" t="s">
        <v>563</v>
      </c>
      <c r="AA228" s="16" t="s">
        <v>24</v>
      </c>
      <c r="AB228" s="16"/>
      <c r="AC228" s="6"/>
    </row>
    <row r="229" spans="1:29" ht="30" customHeight="1">
      <c r="A229" s="239" t="s">
        <v>15</v>
      </c>
      <c r="B229" s="6" t="s">
        <v>929</v>
      </c>
      <c r="C229" s="153" t="s">
        <v>1177</v>
      </c>
      <c r="D229" s="6">
        <v>11</v>
      </c>
      <c r="E229" s="16" t="s">
        <v>90</v>
      </c>
      <c r="F229" s="16" t="s">
        <v>930</v>
      </c>
      <c r="G229" s="16" t="s">
        <v>699</v>
      </c>
      <c r="H229" s="36">
        <v>200</v>
      </c>
      <c r="I229" s="16" t="s">
        <v>1028</v>
      </c>
      <c r="J229" s="16" t="s">
        <v>1028</v>
      </c>
      <c r="K229" s="164" t="s">
        <v>1029</v>
      </c>
      <c r="L229" s="6" t="s">
        <v>1030</v>
      </c>
      <c r="M229" s="13">
        <v>403040</v>
      </c>
      <c r="N229" s="165">
        <v>43740</v>
      </c>
      <c r="O229" s="166">
        <f t="shared" ca="1" si="62"/>
        <v>5</v>
      </c>
      <c r="P229" s="167">
        <v>5</v>
      </c>
      <c r="Q229" s="167" t="s">
        <v>635</v>
      </c>
      <c r="R229" s="167">
        <f t="shared" si="63"/>
        <v>16</v>
      </c>
      <c r="S229" s="167">
        <f t="shared" si="64"/>
        <v>21</v>
      </c>
      <c r="T229" s="165">
        <f t="shared" si="65"/>
        <v>49580</v>
      </c>
      <c r="U229" s="172"/>
      <c r="V229" s="6"/>
      <c r="W229" s="6"/>
      <c r="X229" s="168">
        <f t="shared" ca="1" si="67"/>
        <v>4.0625</v>
      </c>
      <c r="Y229" s="169">
        <f t="shared" ca="1" si="66"/>
        <v>5</v>
      </c>
      <c r="Z229" s="16" t="s">
        <v>563</v>
      </c>
      <c r="AA229" s="16" t="s">
        <v>24</v>
      </c>
      <c r="AB229" s="171" t="s">
        <v>931</v>
      </c>
      <c r="AC229" s="6"/>
    </row>
    <row r="230" spans="1:29" ht="30" customHeight="1">
      <c r="A230" s="239"/>
      <c r="B230" s="6" t="s">
        <v>700</v>
      </c>
      <c r="C230" s="153" t="s">
        <v>1151</v>
      </c>
      <c r="D230" s="6">
        <v>11</v>
      </c>
      <c r="E230" s="16" t="s">
        <v>90</v>
      </c>
      <c r="F230" s="194" t="s">
        <v>541</v>
      </c>
      <c r="G230" s="194" t="s">
        <v>541</v>
      </c>
      <c r="H230" s="152">
        <v>174</v>
      </c>
      <c r="I230" s="16" t="s">
        <v>545</v>
      </c>
      <c r="J230" s="16" t="s">
        <v>545</v>
      </c>
      <c r="K230" s="164" t="s">
        <v>519</v>
      </c>
      <c r="L230" s="6" t="s">
        <v>507</v>
      </c>
      <c r="M230" s="13">
        <v>367200</v>
      </c>
      <c r="N230" s="165">
        <v>43113</v>
      </c>
      <c r="O230" s="166">
        <f t="shared" ca="1" si="62"/>
        <v>7</v>
      </c>
      <c r="P230" s="167">
        <v>5</v>
      </c>
      <c r="Q230" s="167" t="s">
        <v>635</v>
      </c>
      <c r="R230" s="167">
        <f t="shared" si="63"/>
        <v>16</v>
      </c>
      <c r="S230" s="167">
        <f t="shared" si="64"/>
        <v>21</v>
      </c>
      <c r="T230" s="165">
        <f t="shared" si="65"/>
        <v>48953</v>
      </c>
      <c r="U230" s="172"/>
      <c r="V230" s="6"/>
      <c r="W230" s="6"/>
      <c r="X230" s="168">
        <f t="shared" ca="1" si="67"/>
        <v>3.6875</v>
      </c>
      <c r="Y230" s="169">
        <f t="shared" ca="1" si="66"/>
        <v>4</v>
      </c>
      <c r="Z230" s="16" t="s">
        <v>563</v>
      </c>
      <c r="AA230" s="16" t="s">
        <v>24</v>
      </c>
      <c r="AB230" s="16" t="s">
        <v>932</v>
      </c>
      <c r="AC230" s="6"/>
    </row>
    <row r="231" spans="1:29" ht="30" customHeight="1">
      <c r="A231" s="239"/>
      <c r="B231" s="6" t="s">
        <v>741</v>
      </c>
      <c r="C231" s="153" t="s">
        <v>1152</v>
      </c>
      <c r="D231" s="6">
        <v>11</v>
      </c>
      <c r="E231" s="16" t="s">
        <v>90</v>
      </c>
      <c r="F231" s="194" t="s">
        <v>542</v>
      </c>
      <c r="G231" s="194" t="s">
        <v>542</v>
      </c>
      <c r="H231" s="152">
        <v>175</v>
      </c>
      <c r="I231" s="16" t="s">
        <v>546</v>
      </c>
      <c r="J231" s="16" t="s">
        <v>546</v>
      </c>
      <c r="K231" s="164" t="s">
        <v>519</v>
      </c>
      <c r="L231" s="6" t="s">
        <v>507</v>
      </c>
      <c r="M231" s="13">
        <v>594000</v>
      </c>
      <c r="N231" s="165">
        <v>43113</v>
      </c>
      <c r="O231" s="166">
        <f t="shared" ca="1" si="62"/>
        <v>7</v>
      </c>
      <c r="P231" s="167">
        <v>5</v>
      </c>
      <c r="Q231" s="167" t="s">
        <v>635</v>
      </c>
      <c r="R231" s="167">
        <f t="shared" si="63"/>
        <v>16</v>
      </c>
      <c r="S231" s="167">
        <f t="shared" si="64"/>
        <v>21</v>
      </c>
      <c r="T231" s="165">
        <f t="shared" si="65"/>
        <v>48953</v>
      </c>
      <c r="U231" s="172"/>
      <c r="V231" s="6"/>
      <c r="W231" s="6"/>
      <c r="X231" s="168">
        <f t="shared" ca="1" si="67"/>
        <v>3.6875</v>
      </c>
      <c r="Y231" s="169">
        <f t="shared" ca="1" si="66"/>
        <v>4</v>
      </c>
      <c r="Z231" s="16" t="s">
        <v>563</v>
      </c>
      <c r="AA231" s="16" t="s">
        <v>24</v>
      </c>
      <c r="AB231" s="16" t="s">
        <v>933</v>
      </c>
      <c r="AC231" s="6"/>
    </row>
    <row r="232" spans="1:29" ht="30" customHeight="1">
      <c r="A232" s="239"/>
      <c r="B232" s="6" t="s">
        <v>934</v>
      </c>
      <c r="C232" s="152"/>
      <c r="D232" s="6">
        <v>11</v>
      </c>
      <c r="E232" s="16" t="s">
        <v>90</v>
      </c>
      <c r="F232" s="194" t="s">
        <v>935</v>
      </c>
      <c r="G232" s="194" t="s">
        <v>936</v>
      </c>
      <c r="H232" s="152">
        <v>181</v>
      </c>
      <c r="I232" s="16" t="s">
        <v>548</v>
      </c>
      <c r="J232" s="16" t="s">
        <v>548</v>
      </c>
      <c r="K232" s="164" t="s">
        <v>519</v>
      </c>
      <c r="L232" s="6" t="s">
        <v>509</v>
      </c>
      <c r="M232" s="13">
        <v>64800</v>
      </c>
      <c r="N232" s="165">
        <v>43113</v>
      </c>
      <c r="O232" s="166">
        <f t="shared" ca="1" si="62"/>
        <v>7</v>
      </c>
      <c r="P232" s="167">
        <v>5</v>
      </c>
      <c r="Q232" s="167" t="s">
        <v>635</v>
      </c>
      <c r="R232" s="167">
        <f t="shared" si="63"/>
        <v>16</v>
      </c>
      <c r="S232" s="167">
        <f t="shared" si="64"/>
        <v>21</v>
      </c>
      <c r="T232" s="165">
        <f t="shared" si="65"/>
        <v>48953</v>
      </c>
      <c r="U232" s="172"/>
      <c r="V232" s="6"/>
      <c r="W232" s="6"/>
      <c r="X232" s="168">
        <f t="shared" ca="1" si="67"/>
        <v>3.6875</v>
      </c>
      <c r="Y232" s="169">
        <f t="shared" ca="1" si="66"/>
        <v>4</v>
      </c>
      <c r="Z232" s="16" t="s">
        <v>563</v>
      </c>
      <c r="AA232" s="16" t="s">
        <v>24</v>
      </c>
      <c r="AB232" s="16" t="s">
        <v>937</v>
      </c>
      <c r="AC232" s="6"/>
    </row>
    <row r="233" spans="1:29" ht="30" customHeight="1">
      <c r="A233" s="6"/>
      <c r="B233" s="6" t="s">
        <v>702</v>
      </c>
      <c r="C233" s="152"/>
      <c r="D233" s="6">
        <v>11</v>
      </c>
      <c r="E233" s="16" t="s">
        <v>90</v>
      </c>
      <c r="F233" s="194" t="s">
        <v>554</v>
      </c>
      <c r="G233" s="194" t="s">
        <v>554</v>
      </c>
      <c r="H233" s="152">
        <v>210</v>
      </c>
      <c r="I233" s="130" t="s">
        <v>1060</v>
      </c>
      <c r="J233" s="16" t="s">
        <v>555</v>
      </c>
      <c r="K233" s="164" t="s">
        <v>519</v>
      </c>
      <c r="L233" s="6" t="s">
        <v>509</v>
      </c>
      <c r="M233" s="197">
        <v>88000</v>
      </c>
      <c r="N233" s="212">
        <v>44251</v>
      </c>
      <c r="O233" s="166">
        <f t="shared" ca="1" si="62"/>
        <v>4</v>
      </c>
      <c r="P233" s="167">
        <v>5</v>
      </c>
      <c r="Q233" s="167" t="s">
        <v>635</v>
      </c>
      <c r="R233" s="167">
        <f t="shared" si="63"/>
        <v>16</v>
      </c>
      <c r="S233" s="167">
        <f t="shared" si="64"/>
        <v>21</v>
      </c>
      <c r="T233" s="165">
        <f t="shared" si="65"/>
        <v>50091</v>
      </c>
      <c r="U233" s="172"/>
      <c r="V233" s="6"/>
      <c r="W233" s="6"/>
      <c r="X233" s="168">
        <f t="shared" ca="1" si="67"/>
        <v>4.25</v>
      </c>
      <c r="Y233" s="169">
        <f t="shared" ca="1" si="66"/>
        <v>5</v>
      </c>
      <c r="Z233" s="16" t="s">
        <v>563</v>
      </c>
      <c r="AA233" s="16" t="s">
        <v>24</v>
      </c>
      <c r="AB233" s="16" t="s">
        <v>937</v>
      </c>
      <c r="AC233" s="6"/>
    </row>
    <row r="234" spans="1:29" ht="30" customHeight="1">
      <c r="A234" s="6"/>
      <c r="B234" s="6" t="s">
        <v>704</v>
      </c>
      <c r="C234" s="152"/>
      <c r="D234" s="6">
        <v>11</v>
      </c>
      <c r="E234" s="16" t="s">
        <v>90</v>
      </c>
      <c r="F234" s="194" t="s">
        <v>557</v>
      </c>
      <c r="G234" s="194" t="s">
        <v>557</v>
      </c>
      <c r="H234" s="152">
        <v>208</v>
      </c>
      <c r="I234" s="16" t="s">
        <v>1050</v>
      </c>
      <c r="J234" s="16" t="s">
        <v>556</v>
      </c>
      <c r="K234" s="164" t="s">
        <v>519</v>
      </c>
      <c r="L234" s="6" t="s">
        <v>509</v>
      </c>
      <c r="M234" s="197">
        <v>47960</v>
      </c>
      <c r="N234" s="165">
        <v>44161</v>
      </c>
      <c r="O234" s="166">
        <f t="shared" ca="1" si="62"/>
        <v>4</v>
      </c>
      <c r="P234" s="167">
        <v>5</v>
      </c>
      <c r="Q234" s="167" t="s">
        <v>635</v>
      </c>
      <c r="R234" s="167">
        <f t="shared" si="63"/>
        <v>16</v>
      </c>
      <c r="S234" s="167">
        <f t="shared" si="64"/>
        <v>21</v>
      </c>
      <c r="T234" s="165">
        <f t="shared" si="65"/>
        <v>50001</v>
      </c>
      <c r="U234" s="172"/>
      <c r="V234" s="6"/>
      <c r="W234" s="6"/>
      <c r="X234" s="168">
        <f t="shared" ca="1" si="67"/>
        <v>4.25</v>
      </c>
      <c r="Y234" s="169">
        <f t="shared" ca="1" si="66"/>
        <v>5</v>
      </c>
      <c r="Z234" s="16" t="s">
        <v>563</v>
      </c>
      <c r="AA234" s="16" t="s">
        <v>24</v>
      </c>
      <c r="AB234" s="171" t="s">
        <v>938</v>
      </c>
      <c r="AC234" s="6"/>
    </row>
    <row r="235" spans="1:29" ht="30" customHeight="1">
      <c r="A235" s="239"/>
      <c r="B235" s="6" t="s">
        <v>706</v>
      </c>
      <c r="C235" s="152"/>
      <c r="D235" s="6">
        <v>11</v>
      </c>
      <c r="E235" s="16" t="s">
        <v>90</v>
      </c>
      <c r="F235" s="194" t="s">
        <v>558</v>
      </c>
      <c r="G235" s="194" t="s">
        <v>558</v>
      </c>
      <c r="H235" s="6" t="s">
        <v>942</v>
      </c>
      <c r="I235" s="16" t="s">
        <v>943</v>
      </c>
      <c r="J235" s="16" t="s">
        <v>944</v>
      </c>
      <c r="K235" s="164" t="s">
        <v>519</v>
      </c>
      <c r="L235" s="6" t="s">
        <v>509</v>
      </c>
      <c r="M235" s="197">
        <v>38850</v>
      </c>
      <c r="N235" s="165">
        <v>35879</v>
      </c>
      <c r="O235" s="166">
        <f t="shared" ca="1" si="62"/>
        <v>27</v>
      </c>
      <c r="P235" s="167">
        <v>5</v>
      </c>
      <c r="Q235" s="167" t="s">
        <v>635</v>
      </c>
      <c r="R235" s="167">
        <f t="shared" si="63"/>
        <v>16</v>
      </c>
      <c r="S235" s="167">
        <f t="shared" si="64"/>
        <v>21</v>
      </c>
      <c r="T235" s="165">
        <f t="shared" si="65"/>
        <v>41719</v>
      </c>
      <c r="U235" s="172"/>
      <c r="V235" s="6"/>
      <c r="W235" s="6"/>
      <c r="X235" s="168">
        <f t="shared" ca="1" si="67"/>
        <v>-6.25E-2</v>
      </c>
      <c r="Y235" s="169">
        <f t="shared" ca="1" si="66"/>
        <v>1</v>
      </c>
      <c r="Z235" s="16" t="s">
        <v>563</v>
      </c>
      <c r="AA235" s="16" t="s">
        <v>24</v>
      </c>
      <c r="AB235" s="16" t="s">
        <v>957</v>
      </c>
      <c r="AC235" s="9"/>
    </row>
    <row r="236" spans="1:29" ht="30" customHeight="1">
      <c r="A236" s="238"/>
      <c r="B236" s="151" t="s">
        <v>171</v>
      </c>
      <c r="C236" s="152"/>
      <c r="D236" s="6">
        <v>19</v>
      </c>
      <c r="E236" s="16" t="s">
        <v>170</v>
      </c>
      <c r="F236" s="16" t="s">
        <v>171</v>
      </c>
      <c r="G236" s="16" t="s">
        <v>171</v>
      </c>
      <c r="H236" s="36">
        <v>11</v>
      </c>
      <c r="I236" s="16" t="s">
        <v>172</v>
      </c>
      <c r="J236" s="16" t="s">
        <v>172</v>
      </c>
      <c r="K236" s="164" t="s">
        <v>518</v>
      </c>
      <c r="L236" s="6" t="s">
        <v>506</v>
      </c>
      <c r="M236" s="13">
        <v>89404</v>
      </c>
      <c r="N236" s="165">
        <v>34690</v>
      </c>
      <c r="O236" s="166">
        <f t="shared" ca="1" si="62"/>
        <v>30</v>
      </c>
      <c r="P236" s="167">
        <v>7</v>
      </c>
      <c r="Q236" s="167" t="s">
        <v>634</v>
      </c>
      <c r="R236" s="167">
        <f t="shared" si="63"/>
        <v>14</v>
      </c>
      <c r="S236" s="167">
        <f t="shared" si="64"/>
        <v>19</v>
      </c>
      <c r="T236" s="165">
        <f t="shared" si="65"/>
        <v>41625</v>
      </c>
      <c r="U236" s="165"/>
      <c r="V236" s="6"/>
      <c r="W236" s="6"/>
      <c r="X236" s="168">
        <f t="shared" ca="1" si="67"/>
        <v>-1.4285714285714279</v>
      </c>
      <c r="Y236" s="169">
        <f t="shared" ca="1" si="66"/>
        <v>1</v>
      </c>
      <c r="Z236" s="16" t="s">
        <v>563</v>
      </c>
      <c r="AA236" s="16" t="s">
        <v>86</v>
      </c>
      <c r="AB236" s="16"/>
      <c r="AC236" s="6"/>
    </row>
    <row r="237" spans="1:29" ht="30" customHeight="1">
      <c r="A237" s="238"/>
      <c r="B237" s="151" t="s">
        <v>1309</v>
      </c>
      <c r="C237" s="152"/>
      <c r="D237" s="6">
        <v>21</v>
      </c>
      <c r="E237" s="16" t="s">
        <v>173</v>
      </c>
      <c r="F237" s="16" t="s">
        <v>174</v>
      </c>
      <c r="G237" s="16" t="s">
        <v>174</v>
      </c>
      <c r="H237" s="36">
        <v>1</v>
      </c>
      <c r="I237" s="16" t="s">
        <v>175</v>
      </c>
      <c r="J237" s="16" t="s">
        <v>175</v>
      </c>
      <c r="K237" s="164" t="s">
        <v>518</v>
      </c>
      <c r="L237" s="6" t="s">
        <v>506</v>
      </c>
      <c r="M237" s="13">
        <v>80752</v>
      </c>
      <c r="N237" s="165">
        <v>34639</v>
      </c>
      <c r="O237" s="166">
        <f t="shared" ca="1" si="62"/>
        <v>30</v>
      </c>
      <c r="P237" s="167">
        <v>8</v>
      </c>
      <c r="Q237" s="167" t="s">
        <v>637</v>
      </c>
      <c r="R237" s="167">
        <f t="shared" si="63"/>
        <v>16.8</v>
      </c>
      <c r="S237" s="167">
        <f t="shared" si="64"/>
        <v>22</v>
      </c>
      <c r="T237" s="165">
        <f t="shared" si="65"/>
        <v>42669</v>
      </c>
      <c r="U237" s="165"/>
      <c r="V237" s="6"/>
      <c r="W237" s="6"/>
      <c r="X237" s="168">
        <f t="shared" ca="1" si="67"/>
        <v>-0.35714285714285765</v>
      </c>
      <c r="Y237" s="169">
        <f t="shared" ca="1" si="66"/>
        <v>1</v>
      </c>
      <c r="Z237" s="16" t="s">
        <v>563</v>
      </c>
      <c r="AA237" s="16" t="s">
        <v>33</v>
      </c>
      <c r="AB237" s="16"/>
      <c r="AC237" s="6"/>
    </row>
    <row r="238" spans="1:29" ht="30" customHeight="1">
      <c r="A238" s="238"/>
      <c r="B238" s="151" t="s">
        <v>1309</v>
      </c>
      <c r="C238" s="153" t="s">
        <v>1181</v>
      </c>
      <c r="D238" s="6">
        <v>21</v>
      </c>
      <c r="E238" s="16" t="s">
        <v>173</v>
      </c>
      <c r="F238" s="16" t="s">
        <v>174</v>
      </c>
      <c r="G238" s="16" t="s">
        <v>174</v>
      </c>
      <c r="H238" s="36">
        <v>4</v>
      </c>
      <c r="I238" s="16" t="s">
        <v>176</v>
      </c>
      <c r="J238" s="16" t="s">
        <v>176</v>
      </c>
      <c r="K238" s="164" t="s">
        <v>518</v>
      </c>
      <c r="L238" s="6" t="s">
        <v>506</v>
      </c>
      <c r="M238" s="13">
        <v>157590</v>
      </c>
      <c r="N238" s="165">
        <v>34639</v>
      </c>
      <c r="O238" s="166">
        <f t="shared" ca="1" si="62"/>
        <v>30</v>
      </c>
      <c r="P238" s="167">
        <v>8</v>
      </c>
      <c r="Q238" s="167" t="s">
        <v>637</v>
      </c>
      <c r="R238" s="167">
        <f t="shared" si="63"/>
        <v>16.8</v>
      </c>
      <c r="S238" s="167">
        <f t="shared" si="64"/>
        <v>22</v>
      </c>
      <c r="T238" s="165">
        <f t="shared" si="65"/>
        <v>42669</v>
      </c>
      <c r="U238" s="165"/>
      <c r="V238" s="9"/>
      <c r="W238" s="9"/>
      <c r="X238" s="168">
        <f t="shared" ca="1" si="67"/>
        <v>-0.35714285714285765</v>
      </c>
      <c r="Y238" s="169">
        <f t="shared" ca="1" si="66"/>
        <v>1</v>
      </c>
      <c r="Z238" s="16" t="s">
        <v>563</v>
      </c>
      <c r="AA238" s="16" t="s">
        <v>33</v>
      </c>
      <c r="AB238" s="16"/>
      <c r="AC238" s="6"/>
    </row>
    <row r="239" spans="1:29" s="184" customFormat="1" ht="30" customHeight="1">
      <c r="A239" s="238"/>
      <c r="B239" s="151" t="s">
        <v>1309</v>
      </c>
      <c r="C239" s="150"/>
      <c r="D239" s="148">
        <v>21</v>
      </c>
      <c r="E239" s="122" t="s">
        <v>173</v>
      </c>
      <c r="F239" s="122" t="s">
        <v>994</v>
      </c>
      <c r="G239" s="122" t="s">
        <v>995</v>
      </c>
      <c r="H239" s="173">
        <v>192</v>
      </c>
      <c r="I239" s="122" t="s">
        <v>996</v>
      </c>
      <c r="J239" s="122" t="s">
        <v>997</v>
      </c>
      <c r="K239" s="174" t="s">
        <v>518</v>
      </c>
      <c r="L239" s="148" t="s">
        <v>506</v>
      </c>
      <c r="M239" s="175">
        <v>89424</v>
      </c>
      <c r="N239" s="176">
        <v>43339</v>
      </c>
      <c r="O239" s="177">
        <f t="shared" ca="1" si="62"/>
        <v>6</v>
      </c>
      <c r="P239" s="178">
        <v>5</v>
      </c>
      <c r="Q239" s="178" t="s">
        <v>637</v>
      </c>
      <c r="R239" s="178">
        <f t="shared" si="63"/>
        <v>10.5</v>
      </c>
      <c r="S239" s="178">
        <f t="shared" si="64"/>
        <v>14</v>
      </c>
      <c r="T239" s="176">
        <f t="shared" si="65"/>
        <v>48449</v>
      </c>
      <c r="U239" s="176"/>
      <c r="V239" s="148"/>
      <c r="W239" s="148"/>
      <c r="X239" s="186">
        <f t="shared" ca="1" si="67"/>
        <v>3.2857142857142856</v>
      </c>
      <c r="Y239" s="187">
        <f t="shared" ca="1" si="66"/>
        <v>4</v>
      </c>
      <c r="Z239" s="122" t="s">
        <v>563</v>
      </c>
      <c r="AA239" s="122" t="s">
        <v>33</v>
      </c>
      <c r="AB239" s="122"/>
      <c r="AC239" s="148"/>
    </row>
    <row r="240" spans="1:29" ht="30" customHeight="1">
      <c r="A240" s="238"/>
      <c r="B240" s="151" t="s">
        <v>1309</v>
      </c>
      <c r="C240" s="152"/>
      <c r="D240" s="6">
        <v>21</v>
      </c>
      <c r="E240" s="16" t="s">
        <v>173</v>
      </c>
      <c r="F240" s="16" t="s">
        <v>180</v>
      </c>
      <c r="G240" s="16" t="s">
        <v>180</v>
      </c>
      <c r="H240" s="36">
        <v>4</v>
      </c>
      <c r="I240" s="16" t="s">
        <v>181</v>
      </c>
      <c r="J240" s="16" t="s">
        <v>181</v>
      </c>
      <c r="K240" s="164" t="s">
        <v>518</v>
      </c>
      <c r="L240" s="6" t="s">
        <v>506</v>
      </c>
      <c r="M240" s="13">
        <v>74160</v>
      </c>
      <c r="N240" s="165">
        <v>34730</v>
      </c>
      <c r="O240" s="166">
        <f t="shared" ca="1" si="62"/>
        <v>30</v>
      </c>
      <c r="P240" s="167">
        <v>5</v>
      </c>
      <c r="Q240" s="167" t="s">
        <v>637</v>
      </c>
      <c r="R240" s="167">
        <f t="shared" si="63"/>
        <v>10.5</v>
      </c>
      <c r="S240" s="167">
        <f t="shared" si="64"/>
        <v>14</v>
      </c>
      <c r="T240" s="165">
        <f t="shared" si="65"/>
        <v>39840</v>
      </c>
      <c r="U240" s="165"/>
      <c r="V240" s="6"/>
      <c r="W240" s="6"/>
      <c r="X240" s="168">
        <f t="shared" ca="1" si="67"/>
        <v>-3.5714285714285712</v>
      </c>
      <c r="Y240" s="169">
        <f t="shared" ca="1" si="66"/>
        <v>1</v>
      </c>
      <c r="Z240" s="16" t="s">
        <v>563</v>
      </c>
      <c r="AA240" s="16" t="s">
        <v>182</v>
      </c>
      <c r="AB240" s="16"/>
      <c r="AC240" s="6"/>
    </row>
    <row r="241" spans="1:29" ht="30" customHeight="1">
      <c r="A241" s="238"/>
      <c r="B241" s="151" t="s">
        <v>1309</v>
      </c>
      <c r="C241" s="153" t="s">
        <v>1184</v>
      </c>
      <c r="D241" s="6">
        <v>21</v>
      </c>
      <c r="E241" s="16" t="s">
        <v>173</v>
      </c>
      <c r="F241" s="16" t="s">
        <v>180</v>
      </c>
      <c r="G241" s="16" t="s">
        <v>180</v>
      </c>
      <c r="H241" s="36">
        <v>2</v>
      </c>
      <c r="I241" s="16" t="s">
        <v>183</v>
      </c>
      <c r="J241" s="16" t="s">
        <v>183</v>
      </c>
      <c r="K241" s="164" t="s">
        <v>518</v>
      </c>
      <c r="L241" s="6" t="s">
        <v>506</v>
      </c>
      <c r="M241" s="13">
        <v>187975</v>
      </c>
      <c r="N241" s="165">
        <v>34639</v>
      </c>
      <c r="O241" s="166">
        <f t="shared" ca="1" si="62"/>
        <v>30</v>
      </c>
      <c r="P241" s="167">
        <v>5</v>
      </c>
      <c r="Q241" s="167" t="s">
        <v>637</v>
      </c>
      <c r="R241" s="167">
        <f t="shared" si="63"/>
        <v>10.5</v>
      </c>
      <c r="S241" s="167">
        <f t="shared" si="64"/>
        <v>14</v>
      </c>
      <c r="T241" s="165">
        <f t="shared" si="65"/>
        <v>39749</v>
      </c>
      <c r="U241" s="165"/>
      <c r="V241" s="6"/>
      <c r="W241" s="6"/>
      <c r="X241" s="168">
        <f t="shared" ca="1" si="67"/>
        <v>-3.5714285714285712</v>
      </c>
      <c r="Y241" s="169">
        <f t="shared" ca="1" si="66"/>
        <v>1</v>
      </c>
      <c r="Z241" s="16" t="s">
        <v>563</v>
      </c>
      <c r="AA241" s="16" t="s">
        <v>33</v>
      </c>
      <c r="AB241" s="16"/>
      <c r="AC241" s="6"/>
    </row>
    <row r="242" spans="1:29" ht="30" customHeight="1">
      <c r="A242" s="36"/>
      <c r="B242" s="6" t="s">
        <v>1102</v>
      </c>
      <c r="C242" s="152"/>
      <c r="D242" s="6">
        <v>21</v>
      </c>
      <c r="E242" s="16" t="s">
        <v>207</v>
      </c>
      <c r="F242" s="16" t="s">
        <v>1102</v>
      </c>
      <c r="G242" s="16" t="s">
        <v>184</v>
      </c>
      <c r="H242" s="36">
        <v>216</v>
      </c>
      <c r="I242" s="156" t="s">
        <v>1108</v>
      </c>
      <c r="J242" s="16" t="s">
        <v>1108</v>
      </c>
      <c r="K242" s="164" t="s">
        <v>518</v>
      </c>
      <c r="L242" s="6" t="s">
        <v>506</v>
      </c>
      <c r="M242" s="197">
        <v>81400</v>
      </c>
      <c r="N242" s="165">
        <v>44876</v>
      </c>
      <c r="O242" s="166">
        <f ca="1">DATEDIF(N242,TODAY(),"y")</f>
        <v>2</v>
      </c>
      <c r="P242" s="167">
        <v>6</v>
      </c>
      <c r="Q242" s="167" t="s">
        <v>637</v>
      </c>
      <c r="R242" s="167">
        <f t="shared" ref="R242" si="80">P242*IF(Q242="水質",3.2,(IF(Q242="事務",2,IF(Q242="電子",2.1,IF(Q242="自動車",3.1,1.6)))))</f>
        <v>12.600000000000001</v>
      </c>
      <c r="S242" s="167">
        <f t="shared" ref="S242" si="81">ROUND(4/3*R242,0)</f>
        <v>17</v>
      </c>
      <c r="T242" s="165">
        <f>N242+365*IF(K242="事後",S242,R242)</f>
        <v>51081</v>
      </c>
      <c r="U242" s="165"/>
      <c r="V242" s="6"/>
      <c r="W242" s="6"/>
      <c r="X242" s="168">
        <f t="shared" ref="X242" ca="1" si="82">(-3/R242*O242+5)</f>
        <v>4.5238095238095237</v>
      </c>
      <c r="Y242" s="169">
        <f t="shared" ref="Y242" ca="1" si="83">IF(X242&gt;1,ROUNDUP(X242,0),1)</f>
        <v>5</v>
      </c>
      <c r="Z242" s="16" t="s">
        <v>563</v>
      </c>
      <c r="AA242" s="16" t="s">
        <v>186</v>
      </c>
      <c r="AB242" s="16"/>
      <c r="AC242" s="6"/>
    </row>
    <row r="243" spans="1:29" s="198" customFormat="1" ht="30" customHeight="1">
      <c r="A243" s="238"/>
      <c r="B243" s="151" t="s">
        <v>187</v>
      </c>
      <c r="C243" s="153" t="s">
        <v>1172</v>
      </c>
      <c r="D243" s="6">
        <v>21</v>
      </c>
      <c r="E243" s="16" t="s">
        <v>173</v>
      </c>
      <c r="F243" s="16" t="s">
        <v>187</v>
      </c>
      <c r="G243" s="16" t="s">
        <v>187</v>
      </c>
      <c r="H243" s="36">
        <v>2</v>
      </c>
      <c r="I243" s="16" t="s">
        <v>188</v>
      </c>
      <c r="J243" s="16" t="s">
        <v>188</v>
      </c>
      <c r="K243" s="164" t="s">
        <v>518</v>
      </c>
      <c r="L243" s="6" t="s">
        <v>506</v>
      </c>
      <c r="M243" s="13">
        <v>113300</v>
      </c>
      <c r="N243" s="165">
        <v>34690</v>
      </c>
      <c r="O243" s="166">
        <f t="shared" ca="1" si="62"/>
        <v>30</v>
      </c>
      <c r="P243" s="167">
        <v>15</v>
      </c>
      <c r="Q243" s="167" t="s">
        <v>636</v>
      </c>
      <c r="R243" s="167">
        <f t="shared" si="63"/>
        <v>24</v>
      </c>
      <c r="S243" s="167">
        <f t="shared" si="64"/>
        <v>32</v>
      </c>
      <c r="T243" s="165">
        <f t="shared" si="65"/>
        <v>46370</v>
      </c>
      <c r="U243" s="165"/>
      <c r="V243" s="6"/>
      <c r="W243" s="6"/>
      <c r="X243" s="168">
        <f t="shared" ca="1" si="67"/>
        <v>1.25</v>
      </c>
      <c r="Y243" s="169">
        <f t="shared" ca="1" si="66"/>
        <v>2</v>
      </c>
      <c r="Z243" s="16" t="s">
        <v>563</v>
      </c>
      <c r="AA243" s="16" t="s">
        <v>86</v>
      </c>
      <c r="AB243" s="16"/>
      <c r="AC243" s="6"/>
    </row>
    <row r="244" spans="1:29" s="198" customFormat="1" ht="30" customHeight="1">
      <c r="A244" s="238"/>
      <c r="B244" s="151" t="s">
        <v>187</v>
      </c>
      <c r="C244" s="153" t="s">
        <v>1173</v>
      </c>
      <c r="D244" s="6">
        <v>21</v>
      </c>
      <c r="E244" s="16" t="s">
        <v>173</v>
      </c>
      <c r="F244" s="16" t="s">
        <v>187</v>
      </c>
      <c r="G244" s="16" t="s">
        <v>187</v>
      </c>
      <c r="H244" s="36">
        <v>198</v>
      </c>
      <c r="I244" s="16" t="s">
        <v>1025</v>
      </c>
      <c r="J244" s="16" t="s">
        <v>189</v>
      </c>
      <c r="K244" s="164" t="s">
        <v>518</v>
      </c>
      <c r="L244" s="6" t="s">
        <v>506</v>
      </c>
      <c r="M244" s="13">
        <v>143100</v>
      </c>
      <c r="N244" s="165">
        <v>43637</v>
      </c>
      <c r="O244" s="166">
        <f t="shared" ca="1" si="62"/>
        <v>6</v>
      </c>
      <c r="P244" s="167">
        <v>15</v>
      </c>
      <c r="Q244" s="167" t="s">
        <v>636</v>
      </c>
      <c r="R244" s="167">
        <f t="shared" si="63"/>
        <v>24</v>
      </c>
      <c r="S244" s="167">
        <f t="shared" si="64"/>
        <v>32</v>
      </c>
      <c r="T244" s="165">
        <f t="shared" si="65"/>
        <v>55317</v>
      </c>
      <c r="U244" s="165"/>
      <c r="V244" s="6"/>
      <c r="W244" s="6"/>
      <c r="X244" s="168">
        <f t="shared" ca="1" si="67"/>
        <v>4.25</v>
      </c>
      <c r="Y244" s="169">
        <f t="shared" ca="1" si="66"/>
        <v>5</v>
      </c>
      <c r="Z244" s="16" t="s">
        <v>563</v>
      </c>
      <c r="AA244" s="16" t="s">
        <v>86</v>
      </c>
      <c r="AB244" s="16"/>
      <c r="AC244" s="6"/>
    </row>
    <row r="245" spans="1:29" s="198" customFormat="1" ht="30" customHeight="1">
      <c r="A245" s="238"/>
      <c r="B245" s="6" t="s">
        <v>1325</v>
      </c>
      <c r="C245" s="164"/>
      <c r="D245" s="6">
        <v>21</v>
      </c>
      <c r="E245" s="16" t="s">
        <v>173</v>
      </c>
      <c r="F245" s="16" t="s">
        <v>1324</v>
      </c>
      <c r="G245" s="16" t="s">
        <v>1325</v>
      </c>
      <c r="H245" s="36">
        <v>223</v>
      </c>
      <c r="I245" s="171" t="s">
        <v>1336</v>
      </c>
      <c r="J245" s="16" t="s">
        <v>1336</v>
      </c>
      <c r="K245" s="164" t="s">
        <v>518</v>
      </c>
      <c r="L245" s="6" t="s">
        <v>506</v>
      </c>
      <c r="M245" s="13">
        <v>25000</v>
      </c>
      <c r="N245" s="165">
        <v>45597</v>
      </c>
      <c r="O245" s="166">
        <f t="shared" ca="1" si="62"/>
        <v>0</v>
      </c>
      <c r="P245" s="167">
        <v>5</v>
      </c>
      <c r="Q245" s="167" t="s">
        <v>637</v>
      </c>
      <c r="R245" s="167">
        <f t="shared" ref="R245" si="84">P245*IF(Q245="水質",3.2,(IF(Q245="事務",2,IF(Q245="電子",2.1,IF(Q245="自動車",3.1,1.6)))))</f>
        <v>10.5</v>
      </c>
      <c r="S245" s="167">
        <f t="shared" ref="S245" si="85">ROUND(4/3*R245,0)</f>
        <v>14</v>
      </c>
      <c r="T245" s="165">
        <f t="shared" ref="T245" si="86">N245+365*IF(K245="事後",S245,R245)</f>
        <v>50707</v>
      </c>
      <c r="U245" s="165"/>
      <c r="V245" s="6"/>
      <c r="W245" s="6"/>
      <c r="X245" s="168">
        <f t="shared" ref="X245" ca="1" si="87">(-3/R245*O245+5)</f>
        <v>5</v>
      </c>
      <c r="Y245" s="169">
        <f t="shared" ref="Y245" ca="1" si="88">IF(X245&gt;1,ROUNDUP(X245,0),1)</f>
        <v>5</v>
      </c>
      <c r="Z245" s="16" t="s">
        <v>563</v>
      </c>
      <c r="AA245" s="16" t="s">
        <v>200</v>
      </c>
      <c r="AB245" s="16"/>
      <c r="AC245" s="6"/>
    </row>
    <row r="246" spans="1:29" s="198" customFormat="1" ht="30" customHeight="1">
      <c r="A246" s="238"/>
      <c r="B246" s="6" t="s">
        <v>1280</v>
      </c>
      <c r="C246" s="36"/>
      <c r="D246" s="6">
        <v>22</v>
      </c>
      <c r="E246" s="16" t="s">
        <v>190</v>
      </c>
      <c r="F246" s="16" t="s">
        <v>1101</v>
      </c>
      <c r="G246" s="16" t="s">
        <v>1270</v>
      </c>
      <c r="H246" s="36">
        <v>44</v>
      </c>
      <c r="I246" s="16" t="s">
        <v>192</v>
      </c>
      <c r="J246" s="16" t="s">
        <v>192</v>
      </c>
      <c r="K246" s="164" t="s">
        <v>518</v>
      </c>
      <c r="L246" s="6" t="s">
        <v>506</v>
      </c>
      <c r="M246" s="199">
        <v>219456</v>
      </c>
      <c r="N246" s="165">
        <v>42423</v>
      </c>
      <c r="O246" s="166">
        <f t="shared" ca="1" si="62"/>
        <v>9</v>
      </c>
      <c r="P246" s="167">
        <v>5</v>
      </c>
      <c r="Q246" s="167" t="s">
        <v>636</v>
      </c>
      <c r="R246" s="167">
        <f t="shared" si="63"/>
        <v>8</v>
      </c>
      <c r="S246" s="167">
        <f t="shared" si="64"/>
        <v>11</v>
      </c>
      <c r="T246" s="165">
        <f t="shared" si="65"/>
        <v>46438</v>
      </c>
      <c r="U246" s="165"/>
      <c r="V246" s="6"/>
      <c r="W246" s="6"/>
      <c r="X246" s="168">
        <f t="shared" ca="1" si="67"/>
        <v>1.625</v>
      </c>
      <c r="Y246" s="169">
        <f t="shared" ca="1" si="66"/>
        <v>2</v>
      </c>
      <c r="Z246" s="16" t="s">
        <v>563</v>
      </c>
      <c r="AA246" s="16" t="s">
        <v>193</v>
      </c>
      <c r="AB246" s="16"/>
      <c r="AC246" s="6"/>
    </row>
    <row r="247" spans="1:29" s="198" customFormat="1" ht="30" customHeight="1">
      <c r="A247" s="238"/>
      <c r="B247" s="6" t="s">
        <v>1280</v>
      </c>
      <c r="C247" s="164" t="s">
        <v>1194</v>
      </c>
      <c r="D247" s="6">
        <v>22</v>
      </c>
      <c r="E247" s="16" t="s">
        <v>190</v>
      </c>
      <c r="F247" s="16" t="s">
        <v>1101</v>
      </c>
      <c r="G247" s="16" t="s">
        <v>1101</v>
      </c>
      <c r="H247" s="36">
        <v>45</v>
      </c>
      <c r="I247" s="16" t="s">
        <v>194</v>
      </c>
      <c r="J247" s="16" t="s">
        <v>194</v>
      </c>
      <c r="K247" s="164" t="s">
        <v>518</v>
      </c>
      <c r="L247" s="6" t="s">
        <v>506</v>
      </c>
      <c r="M247" s="13">
        <v>181440</v>
      </c>
      <c r="N247" s="165">
        <v>42277</v>
      </c>
      <c r="O247" s="166">
        <f t="shared" ca="1" si="62"/>
        <v>9</v>
      </c>
      <c r="P247" s="167">
        <v>5</v>
      </c>
      <c r="Q247" s="167" t="s">
        <v>636</v>
      </c>
      <c r="R247" s="167">
        <f t="shared" si="63"/>
        <v>8</v>
      </c>
      <c r="S247" s="167">
        <f t="shared" si="64"/>
        <v>11</v>
      </c>
      <c r="T247" s="165">
        <f t="shared" si="65"/>
        <v>46292</v>
      </c>
      <c r="U247" s="165" t="s">
        <v>945</v>
      </c>
      <c r="V247" s="6" t="s">
        <v>946</v>
      </c>
      <c r="W247" s="6"/>
      <c r="X247" s="168">
        <f t="shared" ca="1" si="67"/>
        <v>1.625</v>
      </c>
      <c r="Y247" s="169">
        <f t="shared" ca="1" si="66"/>
        <v>2</v>
      </c>
      <c r="Z247" s="16" t="s">
        <v>563</v>
      </c>
      <c r="AA247" s="16" t="s">
        <v>193</v>
      </c>
      <c r="AB247" s="16"/>
      <c r="AC247" s="6"/>
    </row>
    <row r="248" spans="1:29" ht="30" customHeight="1">
      <c r="A248" s="238"/>
      <c r="B248" s="6" t="s">
        <v>1308</v>
      </c>
      <c r="C248" s="153" t="s">
        <v>1174</v>
      </c>
      <c r="D248" s="6">
        <v>22</v>
      </c>
      <c r="E248" s="16" t="s">
        <v>190</v>
      </c>
      <c r="F248" s="16" t="s">
        <v>191</v>
      </c>
      <c r="G248" s="16" t="s">
        <v>1271</v>
      </c>
      <c r="H248" s="36">
        <v>38</v>
      </c>
      <c r="I248" s="16" t="s">
        <v>196</v>
      </c>
      <c r="J248" s="16" t="s">
        <v>196</v>
      </c>
      <c r="K248" s="164" t="s">
        <v>518</v>
      </c>
      <c r="L248" s="6" t="s">
        <v>506</v>
      </c>
      <c r="M248" s="13">
        <v>150570</v>
      </c>
      <c r="N248" s="165">
        <v>38258</v>
      </c>
      <c r="O248" s="166">
        <f t="shared" ca="1" si="62"/>
        <v>20</v>
      </c>
      <c r="P248" s="167">
        <v>5</v>
      </c>
      <c r="Q248" s="167" t="s">
        <v>636</v>
      </c>
      <c r="R248" s="167">
        <f t="shared" si="63"/>
        <v>8</v>
      </c>
      <c r="S248" s="167">
        <f t="shared" si="64"/>
        <v>11</v>
      </c>
      <c r="T248" s="165">
        <f t="shared" si="65"/>
        <v>42273</v>
      </c>
      <c r="U248" s="165"/>
      <c r="V248" s="6"/>
      <c r="W248" s="6"/>
      <c r="X248" s="168">
        <f t="shared" ca="1" si="67"/>
        <v>-2.5</v>
      </c>
      <c r="Y248" s="169">
        <f t="shared" ca="1" si="66"/>
        <v>1</v>
      </c>
      <c r="Z248" s="16" t="s">
        <v>563</v>
      </c>
      <c r="AA248" s="16" t="s">
        <v>197</v>
      </c>
      <c r="AB248" s="16"/>
      <c r="AC248" s="6"/>
    </row>
    <row r="249" spans="1:29" ht="30" customHeight="1">
      <c r="A249" s="238"/>
      <c r="B249" s="6" t="s">
        <v>1308</v>
      </c>
      <c r="C249" s="153" t="s">
        <v>1175</v>
      </c>
      <c r="D249" s="6">
        <v>22</v>
      </c>
      <c r="E249" s="16" t="s">
        <v>190</v>
      </c>
      <c r="F249" s="16" t="s">
        <v>191</v>
      </c>
      <c r="G249" s="16" t="s">
        <v>1265</v>
      </c>
      <c r="H249" s="36">
        <v>4</v>
      </c>
      <c r="I249" s="16" t="s">
        <v>198</v>
      </c>
      <c r="J249" s="16" t="s">
        <v>198</v>
      </c>
      <c r="K249" s="164" t="s">
        <v>518</v>
      </c>
      <c r="L249" s="6" t="s">
        <v>506</v>
      </c>
      <c r="M249" s="13">
        <v>154500</v>
      </c>
      <c r="N249" s="165">
        <v>34690</v>
      </c>
      <c r="O249" s="166">
        <f t="shared" ca="1" si="62"/>
        <v>30</v>
      </c>
      <c r="P249" s="167">
        <v>5</v>
      </c>
      <c r="Q249" s="167" t="s">
        <v>636</v>
      </c>
      <c r="R249" s="167">
        <f t="shared" si="63"/>
        <v>8</v>
      </c>
      <c r="S249" s="167">
        <f t="shared" si="64"/>
        <v>11</v>
      </c>
      <c r="T249" s="165">
        <f t="shared" si="65"/>
        <v>38705</v>
      </c>
      <c r="U249" s="165"/>
      <c r="V249" s="6"/>
      <c r="W249" s="6"/>
      <c r="X249" s="168">
        <f t="shared" ca="1" si="67"/>
        <v>-6.25</v>
      </c>
      <c r="Y249" s="169">
        <f t="shared" ca="1" si="66"/>
        <v>1</v>
      </c>
      <c r="Z249" s="16" t="s">
        <v>563</v>
      </c>
      <c r="AA249" s="16" t="s">
        <v>86</v>
      </c>
      <c r="AB249" s="16"/>
      <c r="AC249" s="6"/>
    </row>
    <row r="250" spans="1:29" ht="30" customHeight="1">
      <c r="A250" s="238"/>
      <c r="B250" s="6" t="s">
        <v>1308</v>
      </c>
      <c r="C250" s="152"/>
      <c r="D250" s="6">
        <v>22</v>
      </c>
      <c r="E250" s="16" t="s">
        <v>190</v>
      </c>
      <c r="F250" s="16" t="s">
        <v>191</v>
      </c>
      <c r="G250" s="16" t="s">
        <v>191</v>
      </c>
      <c r="H250" s="36">
        <v>27</v>
      </c>
      <c r="I250" s="16" t="s">
        <v>199</v>
      </c>
      <c r="J250" s="16" t="s">
        <v>199</v>
      </c>
      <c r="K250" s="164" t="s">
        <v>518</v>
      </c>
      <c r="L250" s="6" t="s">
        <v>506</v>
      </c>
      <c r="M250" s="13">
        <v>67200</v>
      </c>
      <c r="N250" s="165">
        <v>36354</v>
      </c>
      <c r="O250" s="166">
        <f t="shared" ca="1" si="62"/>
        <v>26</v>
      </c>
      <c r="P250" s="167">
        <v>5</v>
      </c>
      <c r="Q250" s="167" t="s">
        <v>636</v>
      </c>
      <c r="R250" s="167">
        <f t="shared" si="63"/>
        <v>8</v>
      </c>
      <c r="S250" s="167">
        <f t="shared" si="64"/>
        <v>11</v>
      </c>
      <c r="T250" s="165">
        <f t="shared" si="65"/>
        <v>40369</v>
      </c>
      <c r="U250" s="165"/>
      <c r="V250" s="6" t="s">
        <v>947</v>
      </c>
      <c r="W250" s="6"/>
      <c r="X250" s="168">
        <f t="shared" ca="1" si="67"/>
        <v>-4.75</v>
      </c>
      <c r="Y250" s="169">
        <f t="shared" ca="1" si="66"/>
        <v>1</v>
      </c>
      <c r="Z250" s="16" t="s">
        <v>563</v>
      </c>
      <c r="AA250" s="16" t="s">
        <v>200</v>
      </c>
      <c r="AB250" s="16"/>
      <c r="AC250" s="6"/>
    </row>
    <row r="251" spans="1:29" ht="30" customHeight="1">
      <c r="A251" s="238"/>
      <c r="B251" s="6" t="s">
        <v>1308</v>
      </c>
      <c r="C251" s="152"/>
      <c r="D251" s="6">
        <v>22</v>
      </c>
      <c r="E251" s="16" t="s">
        <v>190</v>
      </c>
      <c r="F251" s="16" t="s">
        <v>191</v>
      </c>
      <c r="G251" s="16" t="s">
        <v>1272</v>
      </c>
      <c r="H251" s="36">
        <v>32</v>
      </c>
      <c r="I251" s="16" t="s">
        <v>201</v>
      </c>
      <c r="J251" s="16" t="s">
        <v>201</v>
      </c>
      <c r="K251" s="164" t="s">
        <v>518</v>
      </c>
      <c r="L251" s="6" t="s">
        <v>506</v>
      </c>
      <c r="M251" s="13">
        <v>63000</v>
      </c>
      <c r="N251" s="165">
        <v>37146</v>
      </c>
      <c r="O251" s="166">
        <f t="shared" ca="1" si="62"/>
        <v>23</v>
      </c>
      <c r="P251" s="167">
        <v>5</v>
      </c>
      <c r="Q251" s="167" t="s">
        <v>636</v>
      </c>
      <c r="R251" s="167">
        <f t="shared" si="63"/>
        <v>8</v>
      </c>
      <c r="S251" s="167">
        <f t="shared" si="64"/>
        <v>11</v>
      </c>
      <c r="T251" s="165">
        <f t="shared" si="65"/>
        <v>41161</v>
      </c>
      <c r="U251" s="165"/>
      <c r="V251" s="6"/>
      <c r="W251" s="6"/>
      <c r="X251" s="168">
        <f t="shared" ca="1" si="67"/>
        <v>-3.625</v>
      </c>
      <c r="Y251" s="169">
        <f t="shared" ca="1" si="66"/>
        <v>1</v>
      </c>
      <c r="Z251" s="16" t="s">
        <v>563</v>
      </c>
      <c r="AA251" s="16" t="s">
        <v>202</v>
      </c>
      <c r="AB251" s="16"/>
      <c r="AC251" s="6"/>
    </row>
    <row r="252" spans="1:29" ht="30" customHeight="1">
      <c r="A252" s="238"/>
      <c r="B252" s="6" t="s">
        <v>1308</v>
      </c>
      <c r="C252" s="152"/>
      <c r="D252" s="6">
        <v>22</v>
      </c>
      <c r="E252" s="16" t="s">
        <v>190</v>
      </c>
      <c r="F252" s="16" t="s">
        <v>191</v>
      </c>
      <c r="G252" s="16" t="s">
        <v>1273</v>
      </c>
      <c r="H252" s="36">
        <v>26</v>
      </c>
      <c r="I252" s="16" t="s">
        <v>203</v>
      </c>
      <c r="J252" s="16" t="s">
        <v>203</v>
      </c>
      <c r="K252" s="164" t="s">
        <v>518</v>
      </c>
      <c r="L252" s="6" t="s">
        <v>506</v>
      </c>
      <c r="M252" s="13">
        <v>58800</v>
      </c>
      <c r="N252" s="165">
        <v>36354</v>
      </c>
      <c r="O252" s="166">
        <f t="shared" ca="1" si="62"/>
        <v>26</v>
      </c>
      <c r="P252" s="167">
        <v>5</v>
      </c>
      <c r="Q252" s="167" t="s">
        <v>636</v>
      </c>
      <c r="R252" s="167">
        <f t="shared" si="63"/>
        <v>8</v>
      </c>
      <c r="S252" s="167">
        <f t="shared" si="64"/>
        <v>11</v>
      </c>
      <c r="T252" s="165">
        <f t="shared" si="65"/>
        <v>40369</v>
      </c>
      <c r="U252" s="165"/>
      <c r="V252" s="6"/>
      <c r="W252" s="6"/>
      <c r="X252" s="168">
        <f t="shared" ca="1" si="67"/>
        <v>-4.75</v>
      </c>
      <c r="Y252" s="169">
        <f t="shared" ca="1" si="66"/>
        <v>1</v>
      </c>
      <c r="Z252" s="16" t="s">
        <v>563</v>
      </c>
      <c r="AA252" s="16" t="s">
        <v>204</v>
      </c>
      <c r="AB252" s="16"/>
      <c r="AC252" s="6"/>
    </row>
    <row r="253" spans="1:29" ht="30" customHeight="1">
      <c r="A253" s="239" t="s">
        <v>15</v>
      </c>
      <c r="B253" s="6" t="s">
        <v>670</v>
      </c>
      <c r="C253" s="153" t="s">
        <v>1188</v>
      </c>
      <c r="D253" s="6">
        <v>25</v>
      </c>
      <c r="E253" s="16" t="s">
        <v>207</v>
      </c>
      <c r="F253" s="16" t="s">
        <v>205</v>
      </c>
      <c r="G253" s="16" t="s">
        <v>205</v>
      </c>
      <c r="H253" s="36">
        <v>8</v>
      </c>
      <c r="I253" s="16" t="s">
        <v>206</v>
      </c>
      <c r="J253" s="16" t="s">
        <v>206</v>
      </c>
      <c r="K253" s="164" t="s">
        <v>519</v>
      </c>
      <c r="L253" s="6" t="s">
        <v>507</v>
      </c>
      <c r="M253" s="13">
        <v>490350</v>
      </c>
      <c r="N253" s="165">
        <v>41122</v>
      </c>
      <c r="O253" s="166">
        <f t="shared" ca="1" si="62"/>
        <v>13</v>
      </c>
      <c r="P253" s="167">
        <v>8</v>
      </c>
      <c r="Q253" s="167" t="s">
        <v>635</v>
      </c>
      <c r="R253" s="167">
        <f t="shared" si="63"/>
        <v>25.6</v>
      </c>
      <c r="S253" s="167">
        <f t="shared" si="64"/>
        <v>34</v>
      </c>
      <c r="T253" s="165">
        <f t="shared" si="65"/>
        <v>50466</v>
      </c>
      <c r="U253" s="172"/>
      <c r="V253" s="6"/>
      <c r="W253" s="6"/>
      <c r="X253" s="168">
        <f t="shared" ca="1" si="67"/>
        <v>3.4765625</v>
      </c>
      <c r="Y253" s="169">
        <f t="shared" ca="1" si="66"/>
        <v>4</v>
      </c>
      <c r="Z253" s="16" t="s">
        <v>563</v>
      </c>
      <c r="AA253" s="16" t="s">
        <v>24</v>
      </c>
      <c r="AB253" s="16" t="s">
        <v>948</v>
      </c>
      <c r="AC253" s="6"/>
    </row>
    <row r="254" spans="1:29" s="198" customFormat="1" ht="30" customHeight="1">
      <c r="A254" s="36"/>
      <c r="B254" s="6" t="s">
        <v>208</v>
      </c>
      <c r="C254" s="36"/>
      <c r="D254" s="6">
        <v>25</v>
      </c>
      <c r="E254" s="16" t="s">
        <v>207</v>
      </c>
      <c r="F254" s="16" t="s">
        <v>208</v>
      </c>
      <c r="G254" s="16" t="s">
        <v>208</v>
      </c>
      <c r="H254" s="36">
        <v>224</v>
      </c>
      <c r="I254" s="16" t="s">
        <v>1046</v>
      </c>
      <c r="J254" s="16" t="s">
        <v>209</v>
      </c>
      <c r="K254" s="164" t="s">
        <v>518</v>
      </c>
      <c r="L254" s="6" t="s">
        <v>506</v>
      </c>
      <c r="M254" s="13">
        <v>72600</v>
      </c>
      <c r="N254" s="165">
        <v>45672</v>
      </c>
      <c r="O254" s="166">
        <f t="shared" ca="1" si="62"/>
        <v>0</v>
      </c>
      <c r="P254" s="167">
        <v>15</v>
      </c>
      <c r="Q254" s="167" t="s">
        <v>636</v>
      </c>
      <c r="R254" s="167">
        <f t="shared" si="63"/>
        <v>24</v>
      </c>
      <c r="S254" s="167">
        <f t="shared" si="64"/>
        <v>32</v>
      </c>
      <c r="T254" s="165">
        <f t="shared" si="65"/>
        <v>57352</v>
      </c>
      <c r="U254" s="165"/>
      <c r="V254" s="6"/>
      <c r="W254" s="6"/>
      <c r="X254" s="168">
        <f t="shared" ca="1" si="67"/>
        <v>5</v>
      </c>
      <c r="Y254" s="169">
        <f t="shared" ca="1" si="66"/>
        <v>5</v>
      </c>
      <c r="Z254" s="16" t="s">
        <v>563</v>
      </c>
      <c r="AA254" s="16" t="s">
        <v>210</v>
      </c>
      <c r="AB254" s="16"/>
      <c r="AC254" s="6"/>
    </row>
    <row r="255" spans="1:29" ht="30" customHeight="1">
      <c r="A255" s="238"/>
      <c r="B255" s="151" t="s">
        <v>490</v>
      </c>
      <c r="C255" s="153" t="s">
        <v>1192</v>
      </c>
      <c r="D255" s="6">
        <v>25</v>
      </c>
      <c r="E255" s="16" t="s">
        <v>207</v>
      </c>
      <c r="F255" s="16" t="s">
        <v>490</v>
      </c>
      <c r="G255" s="16" t="s">
        <v>211</v>
      </c>
      <c r="H255" s="36">
        <v>199</v>
      </c>
      <c r="I255" s="16" t="s">
        <v>1026</v>
      </c>
      <c r="J255" s="16" t="s">
        <v>212</v>
      </c>
      <c r="K255" s="164" t="s">
        <v>518</v>
      </c>
      <c r="L255" s="6" t="s">
        <v>506</v>
      </c>
      <c r="M255" s="13">
        <v>170532</v>
      </c>
      <c r="N255" s="165">
        <v>43637</v>
      </c>
      <c r="O255" s="166">
        <f t="shared" ca="1" si="62"/>
        <v>6</v>
      </c>
      <c r="P255" s="167">
        <v>15</v>
      </c>
      <c r="Q255" s="167" t="s">
        <v>636</v>
      </c>
      <c r="R255" s="167">
        <f t="shared" si="63"/>
        <v>24</v>
      </c>
      <c r="S255" s="167">
        <f t="shared" si="64"/>
        <v>32</v>
      </c>
      <c r="T255" s="165">
        <f t="shared" si="65"/>
        <v>55317</v>
      </c>
      <c r="U255" s="165"/>
      <c r="V255" s="6"/>
      <c r="W255" s="6"/>
      <c r="X255" s="168">
        <f t="shared" ca="1" si="67"/>
        <v>4.25</v>
      </c>
      <c r="Y255" s="169">
        <f t="shared" ca="1" si="66"/>
        <v>5</v>
      </c>
      <c r="Z255" s="16" t="s">
        <v>563</v>
      </c>
      <c r="AA255" s="16" t="s">
        <v>86</v>
      </c>
      <c r="AB255" s="16"/>
      <c r="AC255" s="6"/>
    </row>
    <row r="256" spans="1:29" ht="30" customHeight="1">
      <c r="A256" s="238"/>
      <c r="B256" s="151" t="s">
        <v>213</v>
      </c>
      <c r="C256" s="152"/>
      <c r="D256" s="6">
        <v>25</v>
      </c>
      <c r="E256" s="16" t="s">
        <v>207</v>
      </c>
      <c r="F256" s="16" t="s">
        <v>213</v>
      </c>
      <c r="G256" s="16" t="s">
        <v>213</v>
      </c>
      <c r="H256" s="36">
        <v>7</v>
      </c>
      <c r="I256" s="16" t="s">
        <v>214</v>
      </c>
      <c r="J256" s="16" t="s">
        <v>214</v>
      </c>
      <c r="K256" s="164" t="s">
        <v>518</v>
      </c>
      <c r="L256" s="6" t="s">
        <v>506</v>
      </c>
      <c r="M256" s="13">
        <v>82400</v>
      </c>
      <c r="N256" s="165">
        <v>35220</v>
      </c>
      <c r="O256" s="166">
        <f t="shared" ca="1" si="62"/>
        <v>29</v>
      </c>
      <c r="P256" s="167">
        <v>15</v>
      </c>
      <c r="Q256" s="167" t="s">
        <v>636</v>
      </c>
      <c r="R256" s="167">
        <f t="shared" si="63"/>
        <v>24</v>
      </c>
      <c r="S256" s="167">
        <f t="shared" si="64"/>
        <v>32</v>
      </c>
      <c r="T256" s="165">
        <f t="shared" si="65"/>
        <v>46900</v>
      </c>
      <c r="U256" s="165"/>
      <c r="V256" s="6"/>
      <c r="W256" s="6" t="s">
        <v>98</v>
      </c>
      <c r="X256" s="168">
        <f t="shared" ca="1" si="67"/>
        <v>1.375</v>
      </c>
      <c r="Y256" s="169">
        <f t="shared" ca="1" si="66"/>
        <v>2</v>
      </c>
      <c r="Z256" s="16" t="s">
        <v>563</v>
      </c>
      <c r="AA256" s="16" t="s">
        <v>86</v>
      </c>
      <c r="AB256" s="16"/>
      <c r="AC256" s="6"/>
    </row>
    <row r="257" spans="1:31" ht="30" customHeight="1">
      <c r="A257" s="238"/>
      <c r="B257" s="151" t="s">
        <v>213</v>
      </c>
      <c r="C257" s="152"/>
      <c r="D257" s="6">
        <v>25</v>
      </c>
      <c r="E257" s="16" t="s">
        <v>207</v>
      </c>
      <c r="F257" s="16" t="s">
        <v>213</v>
      </c>
      <c r="G257" s="16" t="s">
        <v>213</v>
      </c>
      <c r="H257" s="36">
        <v>18</v>
      </c>
      <c r="I257" s="16" t="s">
        <v>215</v>
      </c>
      <c r="J257" s="16" t="s">
        <v>215</v>
      </c>
      <c r="K257" s="164" t="s">
        <v>518</v>
      </c>
      <c r="L257" s="6" t="s">
        <v>506</v>
      </c>
      <c r="M257" s="13">
        <v>69150</v>
      </c>
      <c r="N257" s="165">
        <v>41600</v>
      </c>
      <c r="O257" s="166">
        <f t="shared" ca="1" si="62"/>
        <v>11</v>
      </c>
      <c r="P257" s="167">
        <v>15</v>
      </c>
      <c r="Q257" s="167" t="s">
        <v>636</v>
      </c>
      <c r="R257" s="167">
        <f t="shared" si="63"/>
        <v>24</v>
      </c>
      <c r="S257" s="167">
        <f t="shared" si="64"/>
        <v>32</v>
      </c>
      <c r="T257" s="165">
        <f t="shared" si="65"/>
        <v>53280</v>
      </c>
      <c r="U257" s="165"/>
      <c r="V257" s="6"/>
      <c r="W257" s="6"/>
      <c r="X257" s="168">
        <f t="shared" ca="1" si="67"/>
        <v>3.625</v>
      </c>
      <c r="Y257" s="169">
        <f t="shared" ca="1" si="66"/>
        <v>4</v>
      </c>
      <c r="Z257" s="16" t="s">
        <v>563</v>
      </c>
      <c r="AA257" s="16" t="s">
        <v>86</v>
      </c>
      <c r="AB257" s="16"/>
      <c r="AC257" s="6"/>
    </row>
    <row r="258" spans="1:31" ht="30" customHeight="1">
      <c r="A258" s="238"/>
      <c r="B258" s="151" t="s">
        <v>213</v>
      </c>
      <c r="C258" s="152"/>
      <c r="D258" s="6">
        <v>25</v>
      </c>
      <c r="E258" s="16" t="s">
        <v>207</v>
      </c>
      <c r="F258" s="16" t="s">
        <v>213</v>
      </c>
      <c r="G258" s="16" t="s">
        <v>213</v>
      </c>
      <c r="H258" s="36">
        <v>19</v>
      </c>
      <c r="I258" s="16" t="s">
        <v>215</v>
      </c>
      <c r="J258" s="16" t="s">
        <v>215</v>
      </c>
      <c r="K258" s="164" t="s">
        <v>518</v>
      </c>
      <c r="L258" s="6" t="s">
        <v>506</v>
      </c>
      <c r="M258" s="13">
        <v>69150</v>
      </c>
      <c r="N258" s="165">
        <v>41600</v>
      </c>
      <c r="O258" s="166">
        <f t="shared" ca="1" si="62"/>
        <v>11</v>
      </c>
      <c r="P258" s="167">
        <v>15</v>
      </c>
      <c r="Q258" s="167" t="s">
        <v>636</v>
      </c>
      <c r="R258" s="167">
        <f t="shared" si="63"/>
        <v>24</v>
      </c>
      <c r="S258" s="167">
        <f t="shared" si="64"/>
        <v>32</v>
      </c>
      <c r="T258" s="165">
        <f t="shared" si="65"/>
        <v>53280</v>
      </c>
      <c r="U258" s="165"/>
      <c r="V258" s="6"/>
      <c r="W258" s="6" t="s">
        <v>108</v>
      </c>
      <c r="X258" s="168">
        <f t="shared" ca="1" si="67"/>
        <v>3.625</v>
      </c>
      <c r="Y258" s="169">
        <f t="shared" ca="1" si="66"/>
        <v>4</v>
      </c>
      <c r="Z258" s="16" t="s">
        <v>563</v>
      </c>
      <c r="AA258" s="16" t="s">
        <v>86</v>
      </c>
      <c r="AB258" s="16"/>
      <c r="AC258" s="6"/>
    </row>
    <row r="259" spans="1:31" ht="30" customHeight="1">
      <c r="A259" s="36"/>
      <c r="B259" s="6" t="s">
        <v>1103</v>
      </c>
      <c r="C259" s="153" t="s">
        <v>1162</v>
      </c>
      <c r="D259" s="6">
        <v>25</v>
      </c>
      <c r="E259" s="16" t="s">
        <v>207</v>
      </c>
      <c r="F259" s="16" t="s">
        <v>1103</v>
      </c>
      <c r="G259" s="16" t="s">
        <v>1103</v>
      </c>
      <c r="H259" s="36">
        <v>215</v>
      </c>
      <c r="I259" s="156" t="s">
        <v>1107</v>
      </c>
      <c r="J259" s="156" t="s">
        <v>1107</v>
      </c>
      <c r="K259" s="164" t="s">
        <v>518</v>
      </c>
      <c r="L259" s="6" t="s">
        <v>506</v>
      </c>
      <c r="M259" s="197">
        <v>522500</v>
      </c>
      <c r="N259" s="165">
        <v>44915</v>
      </c>
      <c r="O259" s="166">
        <f ca="1">DATEDIF(N259,TODAY(),"y")</f>
        <v>2</v>
      </c>
      <c r="P259" s="167">
        <v>15</v>
      </c>
      <c r="Q259" s="167" t="s">
        <v>636</v>
      </c>
      <c r="R259" s="167">
        <f t="shared" ref="R259:R261" si="89">P259*IF(Q259="水質",3.2,(IF(Q259="事務",2,IF(Q259="電子",2.1,IF(Q259="自動車",3.1,1.6)))))</f>
        <v>24</v>
      </c>
      <c r="S259" s="167">
        <f t="shared" ref="S259:S261" si="90">ROUND(4/3*R259,0)</f>
        <v>32</v>
      </c>
      <c r="T259" s="165">
        <f t="shared" ref="T259:T261" si="91">N259+365*IF(K259="事後",S259,R259)</f>
        <v>56595</v>
      </c>
      <c r="U259" s="165"/>
      <c r="V259" s="6"/>
      <c r="W259" s="6"/>
      <c r="X259" s="168">
        <f t="shared" ref="X259:X261" ca="1" si="92">(-3/R259*O259+5)</f>
        <v>4.75</v>
      </c>
      <c r="Y259" s="169">
        <f t="shared" ref="Y259:Y261" ca="1" si="93">IF(X259&gt;1,ROUNDUP(X259,0),1)</f>
        <v>5</v>
      </c>
      <c r="Z259" s="16" t="s">
        <v>563</v>
      </c>
      <c r="AA259" s="16" t="s">
        <v>345</v>
      </c>
      <c r="AB259" s="16"/>
      <c r="AC259" s="6"/>
    </row>
    <row r="260" spans="1:31" ht="30" customHeight="1">
      <c r="A260" s="36"/>
      <c r="B260" s="6" t="s">
        <v>1307</v>
      </c>
      <c r="C260" s="152"/>
      <c r="D260" s="6">
        <v>25</v>
      </c>
      <c r="E260" s="16" t="s">
        <v>207</v>
      </c>
      <c r="F260" s="231" t="s">
        <v>1088</v>
      </c>
      <c r="G260" s="16" t="s">
        <v>1266</v>
      </c>
      <c r="H260" s="36">
        <v>211</v>
      </c>
      <c r="I260" s="156" t="s">
        <v>1091</v>
      </c>
      <c r="J260" s="156" t="s">
        <v>1091</v>
      </c>
      <c r="K260" s="164" t="s">
        <v>518</v>
      </c>
      <c r="L260" s="6" t="s">
        <v>506</v>
      </c>
      <c r="M260" s="197">
        <v>27170</v>
      </c>
      <c r="N260" s="165">
        <v>44540</v>
      </c>
      <c r="O260" s="166">
        <f ca="1">DATEDIF(N260,TODAY(),"y")</f>
        <v>3</v>
      </c>
      <c r="P260" s="167">
        <v>15</v>
      </c>
      <c r="Q260" s="167" t="s">
        <v>636</v>
      </c>
      <c r="R260" s="167">
        <f t="shared" si="89"/>
        <v>24</v>
      </c>
      <c r="S260" s="167">
        <f t="shared" si="90"/>
        <v>32</v>
      </c>
      <c r="T260" s="165">
        <f t="shared" si="91"/>
        <v>56220</v>
      </c>
      <c r="U260" s="165"/>
      <c r="V260" s="6"/>
      <c r="W260" s="6" t="s">
        <v>108</v>
      </c>
      <c r="X260" s="168">
        <f t="shared" ca="1" si="92"/>
        <v>4.625</v>
      </c>
      <c r="Y260" s="169">
        <f t="shared" ca="1" si="93"/>
        <v>5</v>
      </c>
      <c r="Z260" s="16" t="s">
        <v>563</v>
      </c>
      <c r="AA260" s="16" t="s">
        <v>86</v>
      </c>
      <c r="AB260" s="16"/>
      <c r="AC260" s="6"/>
      <c r="AE260" s="183" t="s">
        <v>1125</v>
      </c>
    </row>
    <row r="261" spans="1:31" ht="30" customHeight="1">
      <c r="A261" s="36"/>
      <c r="B261" s="6" t="s">
        <v>1307</v>
      </c>
      <c r="C261" s="152"/>
      <c r="D261" s="6">
        <v>25</v>
      </c>
      <c r="E261" s="16" t="s">
        <v>207</v>
      </c>
      <c r="F261" s="231" t="s">
        <v>1088</v>
      </c>
      <c r="G261" s="16" t="s">
        <v>1266</v>
      </c>
      <c r="H261" s="6" t="s">
        <v>504</v>
      </c>
      <c r="I261" s="156" t="s">
        <v>1092</v>
      </c>
      <c r="J261" s="156" t="s">
        <v>1092</v>
      </c>
      <c r="K261" s="164" t="s">
        <v>518</v>
      </c>
      <c r="L261" s="6" t="s">
        <v>506</v>
      </c>
      <c r="M261" s="155" t="s">
        <v>1058</v>
      </c>
      <c r="N261" s="155" t="s">
        <v>1058</v>
      </c>
      <c r="O261" s="166"/>
      <c r="P261" s="167">
        <v>15</v>
      </c>
      <c r="Q261" s="167" t="s">
        <v>636</v>
      </c>
      <c r="R261" s="167">
        <f t="shared" si="89"/>
        <v>24</v>
      </c>
      <c r="S261" s="167">
        <f t="shared" si="90"/>
        <v>32</v>
      </c>
      <c r="T261" s="165" t="e">
        <f t="shared" si="91"/>
        <v>#VALUE!</v>
      </c>
      <c r="U261" s="165"/>
      <c r="V261" s="6"/>
      <c r="W261" s="6" t="s">
        <v>108</v>
      </c>
      <c r="X261" s="168">
        <f t="shared" si="92"/>
        <v>5</v>
      </c>
      <c r="Y261" s="169">
        <f t="shared" si="93"/>
        <v>5</v>
      </c>
      <c r="Z261" s="16" t="s">
        <v>563</v>
      </c>
      <c r="AA261" s="16" t="s">
        <v>86</v>
      </c>
      <c r="AB261" s="16"/>
      <c r="AC261" s="6"/>
    </row>
    <row r="262" spans="1:31" ht="30" customHeight="1">
      <c r="A262" s="36"/>
      <c r="B262" s="6" t="s">
        <v>1304</v>
      </c>
      <c r="C262" s="152"/>
      <c r="D262" s="6">
        <v>25</v>
      </c>
      <c r="E262" s="16" t="s">
        <v>207</v>
      </c>
      <c r="F262" s="231" t="s">
        <v>1057</v>
      </c>
      <c r="G262" s="16" t="s">
        <v>1269</v>
      </c>
      <c r="H262" s="36">
        <v>212</v>
      </c>
      <c r="I262" s="232" t="s">
        <v>1064</v>
      </c>
      <c r="J262" s="16" t="s">
        <v>1345</v>
      </c>
      <c r="K262" s="164" t="s">
        <v>518</v>
      </c>
      <c r="L262" s="6" t="s">
        <v>506</v>
      </c>
      <c r="M262" s="197">
        <v>66792</v>
      </c>
      <c r="N262" s="165">
        <v>44540</v>
      </c>
      <c r="O262" s="166">
        <f ca="1">DATEDIF(N262,TODAY(),"y")</f>
        <v>3</v>
      </c>
      <c r="P262" s="167">
        <v>15</v>
      </c>
      <c r="Q262" s="167" t="s">
        <v>636</v>
      </c>
      <c r="R262" s="167">
        <f t="shared" ref="R262" si="94">P262*IF(Q262="水質",3.2,(IF(Q262="事務",2,IF(Q262="電子",2.1,IF(Q262="自動車",3.1,1.6)))))</f>
        <v>24</v>
      </c>
      <c r="S262" s="167">
        <f t="shared" ref="S262" si="95">ROUND(4/3*R262,0)</f>
        <v>32</v>
      </c>
      <c r="T262" s="165">
        <f t="shared" ref="T262" si="96">N262+365*IF(K262="事後",S262,R262)</f>
        <v>56220</v>
      </c>
      <c r="U262" s="165"/>
      <c r="V262" s="6"/>
      <c r="W262" s="6" t="s">
        <v>108</v>
      </c>
      <c r="X262" s="168">
        <f t="shared" ref="X262" ca="1" si="97">(-3/R262*O262+5)</f>
        <v>4.625</v>
      </c>
      <c r="Y262" s="169">
        <f t="shared" ref="Y262" ca="1" si="98">IF(X262&gt;1,ROUNDUP(X262,0),1)</f>
        <v>5</v>
      </c>
      <c r="Z262" s="16" t="s">
        <v>563</v>
      </c>
      <c r="AA262" s="16" t="s">
        <v>86</v>
      </c>
      <c r="AB262" s="16"/>
      <c r="AC262" s="6"/>
      <c r="AE262" s="183" t="s">
        <v>1125</v>
      </c>
    </row>
    <row r="263" spans="1:31" s="198" customFormat="1" ht="30" customHeight="1">
      <c r="A263" s="36"/>
      <c r="B263" s="6" t="s">
        <v>490</v>
      </c>
      <c r="C263" s="36" t="s">
        <v>1353</v>
      </c>
      <c r="D263" s="6">
        <v>25</v>
      </c>
      <c r="E263" s="16" t="s">
        <v>207</v>
      </c>
      <c r="F263" s="231" t="s">
        <v>1291</v>
      </c>
      <c r="G263" s="16" t="s">
        <v>1331</v>
      </c>
      <c r="H263" s="36">
        <v>225</v>
      </c>
      <c r="I263" s="156" t="s">
        <v>1332</v>
      </c>
      <c r="J263" s="16" t="s">
        <v>1346</v>
      </c>
      <c r="K263" s="164" t="s">
        <v>518</v>
      </c>
      <c r="L263" s="6" t="s">
        <v>506</v>
      </c>
      <c r="M263" s="197">
        <v>469480</v>
      </c>
      <c r="N263" s="165">
        <v>45672</v>
      </c>
      <c r="O263" s="166">
        <f ca="1">DATEDIF(N263,TODAY(),"y")</f>
        <v>0</v>
      </c>
      <c r="P263" s="167">
        <v>15</v>
      </c>
      <c r="Q263" s="167" t="s">
        <v>636</v>
      </c>
      <c r="R263" s="167">
        <f t="shared" ref="R263" si="99">P263*IF(Q263="水質",3.2,(IF(Q263="事務",2,IF(Q263="電子",2.1,IF(Q263="自動車",3.1,1.6)))))</f>
        <v>24</v>
      </c>
      <c r="S263" s="167">
        <f t="shared" ref="S263" si="100">ROUND(4/3*R263,0)</f>
        <v>32</v>
      </c>
      <c r="T263" s="165">
        <f t="shared" ref="T263" si="101">N263+365*IF(K263="事後",S263,R263)</f>
        <v>57352</v>
      </c>
      <c r="U263" s="165"/>
      <c r="V263" s="6"/>
      <c r="W263" s="6"/>
      <c r="X263" s="168">
        <f t="shared" ref="X263" ca="1" si="102">(-3/R263*O263+5)</f>
        <v>5</v>
      </c>
      <c r="Y263" s="169">
        <f t="shared" ref="Y263" ca="1" si="103">IF(X263&gt;1,ROUNDUP(X263,0),1)</f>
        <v>5</v>
      </c>
      <c r="Z263" s="16" t="s">
        <v>563</v>
      </c>
      <c r="AA263" s="16" t="s">
        <v>86</v>
      </c>
      <c r="AB263" s="16"/>
      <c r="AC263" s="6"/>
      <c r="AE263" s="192"/>
    </row>
    <row r="264" spans="1:31" ht="30" customHeight="1">
      <c r="A264" s="238"/>
      <c r="B264" s="151" t="s">
        <v>217</v>
      </c>
      <c r="C264" s="153" t="s">
        <v>1193</v>
      </c>
      <c r="D264" s="6">
        <v>26</v>
      </c>
      <c r="E264" s="16" t="s">
        <v>216</v>
      </c>
      <c r="F264" s="16" t="s">
        <v>217</v>
      </c>
      <c r="G264" s="16" t="s">
        <v>1274</v>
      </c>
      <c r="H264" s="36">
        <v>2</v>
      </c>
      <c r="I264" s="16" t="s">
        <v>218</v>
      </c>
      <c r="J264" s="16" t="s">
        <v>218</v>
      </c>
      <c r="K264" s="164" t="s">
        <v>518</v>
      </c>
      <c r="L264" s="6" t="s">
        <v>506</v>
      </c>
      <c r="M264" s="13">
        <v>249569</v>
      </c>
      <c r="N264" s="165">
        <v>34690</v>
      </c>
      <c r="O264" s="166">
        <f t="shared" ca="1" si="62"/>
        <v>30</v>
      </c>
      <c r="P264" s="167">
        <v>15</v>
      </c>
      <c r="Q264" s="167" t="s">
        <v>636</v>
      </c>
      <c r="R264" s="167">
        <f t="shared" si="63"/>
        <v>24</v>
      </c>
      <c r="S264" s="167">
        <f t="shared" si="64"/>
        <v>32</v>
      </c>
      <c r="T264" s="165">
        <f t="shared" si="65"/>
        <v>46370</v>
      </c>
      <c r="U264" s="165"/>
      <c r="V264" s="6"/>
      <c r="W264" s="6"/>
      <c r="X264" s="168">
        <f t="shared" ca="1" si="67"/>
        <v>1.25</v>
      </c>
      <c r="Y264" s="169">
        <f t="shared" ca="1" si="66"/>
        <v>2</v>
      </c>
      <c r="Z264" s="16" t="s">
        <v>563</v>
      </c>
      <c r="AA264" s="16" t="s">
        <v>86</v>
      </c>
      <c r="AB264" s="16"/>
      <c r="AC264" s="6"/>
    </row>
    <row r="265" spans="1:31" ht="30" customHeight="1">
      <c r="A265" s="238"/>
      <c r="B265" s="151" t="s">
        <v>217</v>
      </c>
      <c r="C265" s="152"/>
      <c r="D265" s="6">
        <v>26</v>
      </c>
      <c r="E265" s="16" t="s">
        <v>216</v>
      </c>
      <c r="F265" s="16" t="s">
        <v>217</v>
      </c>
      <c r="G265" s="16" t="s">
        <v>1275</v>
      </c>
      <c r="H265" s="36">
        <v>3</v>
      </c>
      <c r="I265" s="16" t="s">
        <v>219</v>
      </c>
      <c r="J265" s="16" t="s">
        <v>219</v>
      </c>
      <c r="K265" s="164" t="s">
        <v>518</v>
      </c>
      <c r="L265" s="6" t="s">
        <v>506</v>
      </c>
      <c r="M265" s="13">
        <v>95893</v>
      </c>
      <c r="N265" s="165">
        <v>34690</v>
      </c>
      <c r="O265" s="166">
        <f t="shared" ca="1" si="62"/>
        <v>30</v>
      </c>
      <c r="P265" s="167">
        <v>15</v>
      </c>
      <c r="Q265" s="167" t="s">
        <v>636</v>
      </c>
      <c r="R265" s="167">
        <f t="shared" si="63"/>
        <v>24</v>
      </c>
      <c r="S265" s="167">
        <f t="shared" si="64"/>
        <v>32</v>
      </c>
      <c r="T265" s="165">
        <f t="shared" si="65"/>
        <v>46370</v>
      </c>
      <c r="U265" s="165"/>
      <c r="V265" s="6"/>
      <c r="W265" s="6"/>
      <c r="X265" s="168">
        <f t="shared" ca="1" si="67"/>
        <v>1.25</v>
      </c>
      <c r="Y265" s="169">
        <f t="shared" ca="1" si="66"/>
        <v>2</v>
      </c>
      <c r="Z265" s="16" t="s">
        <v>563</v>
      </c>
      <c r="AA265" s="16" t="s">
        <v>86</v>
      </c>
      <c r="AB265" s="16"/>
      <c r="AC265" s="6"/>
    </row>
    <row r="266" spans="1:31" s="198" customFormat="1" ht="30" customHeight="1">
      <c r="A266" s="36"/>
      <c r="B266" s="6" t="s">
        <v>217</v>
      </c>
      <c r="C266" s="36" t="s">
        <v>1322</v>
      </c>
      <c r="D266" s="6">
        <v>26</v>
      </c>
      <c r="E266" s="16" t="s">
        <v>216</v>
      </c>
      <c r="F266" s="171" t="s">
        <v>1135</v>
      </c>
      <c r="G266" s="16" t="s">
        <v>217</v>
      </c>
      <c r="H266" s="36">
        <v>221</v>
      </c>
      <c r="I266" s="156" t="s">
        <v>1137</v>
      </c>
      <c r="J266" s="156" t="s">
        <v>1137</v>
      </c>
      <c r="K266" s="164" t="s">
        <v>518</v>
      </c>
      <c r="L266" s="6" t="s">
        <v>506</v>
      </c>
      <c r="M266" s="236">
        <v>144760</v>
      </c>
      <c r="N266" s="165">
        <v>45309</v>
      </c>
      <c r="O266" s="166">
        <f t="shared" ref="O266" ca="1" si="104">DATEDIF(N266,TODAY(),"y")</f>
        <v>1</v>
      </c>
      <c r="P266" s="167">
        <v>15</v>
      </c>
      <c r="Q266" s="167" t="s">
        <v>636</v>
      </c>
      <c r="R266" s="167">
        <f t="shared" ref="R266" si="105">P266*IF(Q266="水質",3.2,(IF(Q266="事務",2,IF(Q266="電子",2.1,IF(Q266="自動車",3.1,1.6)))))</f>
        <v>24</v>
      </c>
      <c r="S266" s="167">
        <f t="shared" ref="S266" si="106">ROUND(4/3*R266,0)</f>
        <v>32</v>
      </c>
      <c r="T266" s="165">
        <f t="shared" ref="T266" si="107">N266+365*IF(K266="事後",S266,R266)</f>
        <v>56989</v>
      </c>
      <c r="U266" s="165"/>
      <c r="V266" s="6"/>
      <c r="W266" s="6"/>
      <c r="X266" s="168"/>
      <c r="Y266" s="169"/>
      <c r="Z266" s="16" t="s">
        <v>563</v>
      </c>
      <c r="AA266" s="16" t="s">
        <v>86</v>
      </c>
      <c r="AB266" s="16"/>
      <c r="AC266" s="6"/>
      <c r="AE266" s="198" t="s">
        <v>1276</v>
      </c>
    </row>
    <row r="267" spans="1:31" ht="30" customHeight="1">
      <c r="A267" s="239" t="s">
        <v>15</v>
      </c>
      <c r="B267" s="151" t="s">
        <v>1295</v>
      </c>
      <c r="C267" s="153" t="s">
        <v>1196</v>
      </c>
      <c r="D267" s="6">
        <v>26</v>
      </c>
      <c r="E267" s="16" t="s">
        <v>216</v>
      </c>
      <c r="F267" s="16" t="s">
        <v>223</v>
      </c>
      <c r="G267" s="16" t="s">
        <v>223</v>
      </c>
      <c r="H267" s="36">
        <v>3</v>
      </c>
      <c r="I267" s="16" t="s">
        <v>224</v>
      </c>
      <c r="J267" s="16" t="s">
        <v>224</v>
      </c>
      <c r="K267" s="164" t="s">
        <v>518</v>
      </c>
      <c r="L267" s="6" t="s">
        <v>506</v>
      </c>
      <c r="M267" s="13">
        <v>128100</v>
      </c>
      <c r="N267" s="165">
        <v>36539</v>
      </c>
      <c r="O267" s="166">
        <f t="shared" ca="1" si="62"/>
        <v>25</v>
      </c>
      <c r="P267" s="167">
        <v>15</v>
      </c>
      <c r="Q267" s="167" t="s">
        <v>636</v>
      </c>
      <c r="R267" s="167">
        <f t="shared" si="63"/>
        <v>24</v>
      </c>
      <c r="S267" s="167">
        <f t="shared" si="64"/>
        <v>32</v>
      </c>
      <c r="T267" s="165">
        <f t="shared" si="65"/>
        <v>48219</v>
      </c>
      <c r="U267" s="172"/>
      <c r="V267" s="6"/>
      <c r="W267" s="6"/>
      <c r="X267" s="168">
        <f t="shared" ca="1" si="67"/>
        <v>1.875</v>
      </c>
      <c r="Y267" s="169">
        <f t="shared" ca="1" si="66"/>
        <v>2</v>
      </c>
      <c r="Z267" s="16" t="s">
        <v>563</v>
      </c>
      <c r="AA267" s="16" t="s">
        <v>225</v>
      </c>
      <c r="AB267" s="16"/>
      <c r="AC267" s="6"/>
    </row>
    <row r="268" spans="1:31" ht="30" customHeight="1">
      <c r="A268" s="238"/>
      <c r="B268" s="151" t="s">
        <v>1305</v>
      </c>
      <c r="C268" s="152"/>
      <c r="D268" s="6">
        <v>26</v>
      </c>
      <c r="E268" s="16" t="s">
        <v>216</v>
      </c>
      <c r="F268" s="16" t="s">
        <v>226</v>
      </c>
      <c r="G268" s="16" t="s">
        <v>226</v>
      </c>
      <c r="H268" s="36">
        <v>7</v>
      </c>
      <c r="I268" s="16" t="s">
        <v>227</v>
      </c>
      <c r="J268" s="16" t="s">
        <v>227</v>
      </c>
      <c r="K268" s="164" t="s">
        <v>518</v>
      </c>
      <c r="L268" s="6" t="s">
        <v>506</v>
      </c>
      <c r="M268" s="13">
        <v>52839</v>
      </c>
      <c r="N268" s="165">
        <v>34639</v>
      </c>
      <c r="O268" s="166">
        <f t="shared" ref="O268:O270" ca="1" si="108">DATEDIF(N268,TODAY(),"y")</f>
        <v>30</v>
      </c>
      <c r="P268" s="167">
        <v>8</v>
      </c>
      <c r="Q268" s="167" t="s">
        <v>634</v>
      </c>
      <c r="R268" s="167">
        <f t="shared" ref="R268:R270" si="109">P268*IF(Q268="水質",3.2,(IF(Q268="事務",2,IF(Q268="電子",2.1,IF(Q268="自動車",3.1,1.6)))))</f>
        <v>16</v>
      </c>
      <c r="S268" s="167">
        <f t="shared" ref="S268:S270" si="110">ROUND(4/3*R268,0)</f>
        <v>21</v>
      </c>
      <c r="T268" s="165">
        <f t="shared" ref="T268:T270" si="111">N268+365*IF(K268="事後",S268,R268)</f>
        <v>42304</v>
      </c>
      <c r="U268" s="165"/>
      <c r="V268" s="6"/>
      <c r="W268" s="6"/>
      <c r="X268" s="168">
        <f t="shared" ca="1" si="67"/>
        <v>-0.625</v>
      </c>
      <c r="Y268" s="169">
        <f t="shared" ref="Y268:Y270" ca="1" si="112">IF(X268&gt;1,ROUNDUP(X268,0),1)</f>
        <v>1</v>
      </c>
      <c r="Z268" s="16" t="s">
        <v>563</v>
      </c>
      <c r="AA268" s="16" t="s">
        <v>193</v>
      </c>
      <c r="AB268" s="16"/>
      <c r="AC268" s="6"/>
    </row>
    <row r="269" spans="1:31" ht="30" customHeight="1">
      <c r="A269" s="238"/>
      <c r="B269" s="151" t="s">
        <v>1305</v>
      </c>
      <c r="C269" s="152"/>
      <c r="D269" s="6">
        <v>26</v>
      </c>
      <c r="E269" s="16" t="s">
        <v>216</v>
      </c>
      <c r="F269" s="16" t="s">
        <v>226</v>
      </c>
      <c r="G269" s="16" t="s">
        <v>226</v>
      </c>
      <c r="H269" s="36">
        <v>2</v>
      </c>
      <c r="I269" s="16" t="s">
        <v>228</v>
      </c>
      <c r="J269" s="16" t="s">
        <v>228</v>
      </c>
      <c r="K269" s="164" t="s">
        <v>518</v>
      </c>
      <c r="L269" s="6" t="s">
        <v>506</v>
      </c>
      <c r="M269" s="13">
        <v>58504</v>
      </c>
      <c r="N269" s="165">
        <v>34639</v>
      </c>
      <c r="O269" s="166">
        <f t="shared" ca="1" si="108"/>
        <v>30</v>
      </c>
      <c r="P269" s="167">
        <v>8</v>
      </c>
      <c r="Q269" s="167" t="s">
        <v>634</v>
      </c>
      <c r="R269" s="167">
        <f t="shared" si="109"/>
        <v>16</v>
      </c>
      <c r="S269" s="167">
        <f t="shared" si="110"/>
        <v>21</v>
      </c>
      <c r="T269" s="165">
        <f t="shared" si="111"/>
        <v>42304</v>
      </c>
      <c r="U269" s="165"/>
      <c r="V269" s="6"/>
      <c r="W269" s="6"/>
      <c r="X269" s="168">
        <f t="shared" ref="X269:X270" ca="1" si="113">(-3/R269*O269+5)</f>
        <v>-0.625</v>
      </c>
      <c r="Y269" s="169">
        <f t="shared" ca="1" si="112"/>
        <v>1</v>
      </c>
      <c r="Z269" s="16" t="s">
        <v>563</v>
      </c>
      <c r="AA269" s="16" t="s">
        <v>229</v>
      </c>
      <c r="AB269" s="16"/>
      <c r="AC269" s="6"/>
    </row>
    <row r="270" spans="1:31" ht="30" customHeight="1">
      <c r="A270" s="238"/>
      <c r="B270" s="151" t="s">
        <v>1306</v>
      </c>
      <c r="C270" s="152"/>
      <c r="D270" s="6">
        <v>26</v>
      </c>
      <c r="E270" s="16" t="s">
        <v>216</v>
      </c>
      <c r="F270" s="16" t="s">
        <v>230</v>
      </c>
      <c r="G270" s="16" t="s">
        <v>230</v>
      </c>
      <c r="H270" s="36">
        <v>36</v>
      </c>
      <c r="I270" s="16" t="s">
        <v>231</v>
      </c>
      <c r="J270" s="16" t="s">
        <v>231</v>
      </c>
      <c r="K270" s="164" t="s">
        <v>518</v>
      </c>
      <c r="L270" s="6" t="s">
        <v>506</v>
      </c>
      <c r="M270" s="13">
        <v>63525</v>
      </c>
      <c r="N270" s="165">
        <v>36843</v>
      </c>
      <c r="O270" s="166">
        <f t="shared" ca="1" si="108"/>
        <v>24</v>
      </c>
      <c r="P270" s="167">
        <v>8</v>
      </c>
      <c r="Q270" s="167" t="s">
        <v>634</v>
      </c>
      <c r="R270" s="167">
        <f t="shared" si="109"/>
        <v>16</v>
      </c>
      <c r="S270" s="167">
        <f t="shared" si="110"/>
        <v>21</v>
      </c>
      <c r="T270" s="165">
        <f t="shared" si="111"/>
        <v>44508</v>
      </c>
      <c r="U270" s="165"/>
      <c r="V270" s="6"/>
      <c r="W270" s="6" t="s">
        <v>98</v>
      </c>
      <c r="X270" s="168">
        <f t="shared" ca="1" si="113"/>
        <v>0.5</v>
      </c>
      <c r="Y270" s="169">
        <f t="shared" ca="1" si="112"/>
        <v>1</v>
      </c>
      <c r="Z270" s="16" t="s">
        <v>563</v>
      </c>
      <c r="AA270" s="16" t="s">
        <v>197</v>
      </c>
      <c r="AB270" s="16"/>
      <c r="AC270" s="6"/>
    </row>
    <row r="271" spans="1:31" ht="30" customHeight="1">
      <c r="A271" s="36"/>
      <c r="B271" s="6"/>
      <c r="C271" s="152"/>
      <c r="D271" s="6"/>
      <c r="E271" s="16"/>
      <c r="F271" s="220"/>
      <c r="G271" s="16"/>
      <c r="H271" s="36"/>
      <c r="I271" s="221"/>
      <c r="J271" s="16"/>
      <c r="K271" s="164"/>
      <c r="L271" s="6"/>
      <c r="M271" s="155"/>
      <c r="N271" s="165"/>
      <c r="O271" s="166"/>
      <c r="P271" s="167"/>
      <c r="Q271" s="167"/>
      <c r="R271" s="167"/>
      <c r="S271" s="167"/>
      <c r="T271" s="165"/>
      <c r="U271" s="165"/>
      <c r="V271" s="9"/>
      <c r="W271" s="9"/>
      <c r="X271" s="168"/>
      <c r="Y271" s="169"/>
      <c r="Z271" s="16"/>
      <c r="AA271" s="16"/>
      <c r="AB271" s="16"/>
      <c r="AC271" s="6"/>
    </row>
    <row r="272" spans="1:31" ht="30" customHeight="1">
      <c r="A272" s="36"/>
      <c r="B272" s="6"/>
      <c r="C272" s="152"/>
      <c r="D272" s="6"/>
      <c r="E272" s="16"/>
      <c r="F272" s="217"/>
      <c r="G272" s="16"/>
      <c r="H272" s="36"/>
      <c r="I272" s="154"/>
      <c r="J272" s="16"/>
      <c r="K272" s="164"/>
      <c r="L272" s="6"/>
      <c r="M272" s="155"/>
      <c r="N272" s="165"/>
      <c r="O272" s="166"/>
      <c r="P272" s="167"/>
      <c r="Q272" s="167"/>
      <c r="R272" s="167"/>
      <c r="S272" s="167"/>
      <c r="T272" s="165"/>
      <c r="U272" s="165"/>
      <c r="V272" s="9"/>
      <c r="W272" s="9"/>
      <c r="X272" s="168"/>
      <c r="Y272" s="169"/>
      <c r="Z272" s="16"/>
      <c r="AA272" s="16"/>
      <c r="AB272" s="16"/>
      <c r="AC272" s="6"/>
    </row>
  </sheetData>
  <autoFilter ref="A2:AC272" xr:uid="{00000000-0009-0000-0000-000002000000}"/>
  <mergeCells count="17">
    <mergeCell ref="M1:M2"/>
    <mergeCell ref="A1:A2"/>
    <mergeCell ref="B1:B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Q1:Q2"/>
    <mergeCell ref="U1:V1"/>
    <mergeCell ref="Z1:AA1"/>
    <mergeCell ref="AB1:AB2"/>
    <mergeCell ref="AC1:AC2"/>
  </mergeCells>
  <phoneticPr fontId="4"/>
  <dataValidations count="4">
    <dataValidation type="list" allowBlank="1" showInputMessage="1" showErrorMessage="1" sqref="L3:L168 L170:L272" xr:uid="{00000000-0002-0000-0200-000000000000}">
      <formula1>"高,中,低"</formula1>
    </dataValidation>
    <dataValidation type="list" allowBlank="1" showInputMessage="1" showErrorMessage="1" sqref="L169" xr:uid="{00000000-0002-0000-0200-000001000000}">
      <formula1>"最高,高,中,低"</formula1>
    </dataValidation>
    <dataValidation type="list" allowBlank="1" showInputMessage="1" showErrorMessage="1" sqref="K3:K272" xr:uid="{00000000-0002-0000-0200-000002000000}">
      <formula1>"時間,事後"</formula1>
    </dataValidation>
    <dataValidation type="list" allowBlank="1" showInputMessage="1" showErrorMessage="1" sqref="Q3:Q272" xr:uid="{00000000-0002-0000-0200-000003000000}">
      <formula1>"水質,事務,電子,自動車,機械"</formula1>
    </dataValidation>
  </dataValidations>
  <pageMargins left="0.70866141732283472" right="0.39370078740157483" top="0.59055118110236227" bottom="0.59055118110236227" header="0.19685039370078741" footer="0.19685039370078741"/>
  <pageSetup paperSize="9" scale="92" fitToHeight="0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C259"/>
  <sheetViews>
    <sheetView view="pageBreakPreview" zoomScale="75" zoomScaleNormal="90" zoomScaleSheetLayoutView="75" workbookViewId="0">
      <pane xSplit="3" ySplit="2" topLeftCell="D222" activePane="bottomRight" state="frozen"/>
      <selection pane="topRight" activeCell="C1" sqref="C1"/>
      <selection pane="bottomLeft" activeCell="A3" sqref="A3"/>
      <selection pane="bottomRight" activeCell="H232" sqref="H232"/>
    </sheetView>
  </sheetViews>
  <sheetFormatPr defaultColWidth="9" defaultRowHeight="13"/>
  <cols>
    <col min="1" max="1" width="6.08984375" hidden="1" customWidth="1"/>
    <col min="2" max="2" width="12.81640625" hidden="1" customWidth="1"/>
    <col min="3" max="3" width="7.6328125" style="23" customWidth="1"/>
    <col min="4" max="5" width="19.81640625" style="24" customWidth="1"/>
    <col min="6" max="6" width="19.81640625" style="24" hidden="1" customWidth="1"/>
    <col min="8" max="8" width="20.6328125" style="24" customWidth="1"/>
    <col min="9" max="9" width="20.6328125" style="24" hidden="1" customWidth="1"/>
    <col min="10" max="10" width="7.6328125" style="25" customWidth="1"/>
    <col min="11" max="11" width="7.6328125" style="23" customWidth="1"/>
    <col min="12" max="12" width="10.08984375" style="26" customWidth="1"/>
    <col min="13" max="14" width="8.90625" style="27" customWidth="1"/>
    <col min="15" max="16" width="8.90625" style="28" customWidth="1"/>
    <col min="17" max="19" width="8.90625" style="28" hidden="1" customWidth="1"/>
    <col min="20" max="20" width="6" hidden="1" customWidth="1"/>
    <col min="21" max="21" width="8.453125" style="23" hidden="1" customWidth="1"/>
    <col min="22" max="22" width="15.36328125" style="23" hidden="1" customWidth="1"/>
    <col min="23" max="24" width="8.81640625" style="23" hidden="1" customWidth="1"/>
    <col min="25" max="25" width="18.08984375" style="24" customWidth="1"/>
    <col min="26" max="26" width="18" style="24" customWidth="1"/>
    <col min="27" max="27" width="34.1796875" style="24" customWidth="1"/>
    <col min="28" max="28" width="16.36328125" style="23" customWidth="1"/>
    <col min="29" max="29" width="10.453125" style="22" bestFit="1" customWidth="1"/>
  </cols>
  <sheetData>
    <row r="1" spans="1:29" ht="13.5" customHeight="1">
      <c r="A1" s="242"/>
      <c r="B1" s="242" t="s">
        <v>750</v>
      </c>
      <c r="C1" s="254" t="s">
        <v>0</v>
      </c>
      <c r="D1" s="248" t="s">
        <v>1</v>
      </c>
      <c r="E1" s="248" t="s">
        <v>2</v>
      </c>
      <c r="F1" s="276" t="s">
        <v>784</v>
      </c>
      <c r="G1" s="254" t="s">
        <v>3</v>
      </c>
      <c r="H1" s="248" t="s">
        <v>4</v>
      </c>
      <c r="I1" s="276" t="s">
        <v>785</v>
      </c>
      <c r="J1" s="256" t="s">
        <v>517</v>
      </c>
      <c r="K1" s="254" t="s">
        <v>505</v>
      </c>
      <c r="L1" s="250" t="s">
        <v>5</v>
      </c>
      <c r="M1" s="29" t="s">
        <v>6</v>
      </c>
      <c r="N1" s="57" t="s">
        <v>640</v>
      </c>
      <c r="O1" s="30" t="s">
        <v>520</v>
      </c>
      <c r="P1" s="257" t="s">
        <v>632</v>
      </c>
      <c r="Q1" s="30" t="s">
        <v>588</v>
      </c>
      <c r="R1" s="30" t="s">
        <v>590</v>
      </c>
      <c r="S1" s="30" t="s">
        <v>8</v>
      </c>
      <c r="T1" s="246" t="s">
        <v>7</v>
      </c>
      <c r="U1" s="252"/>
      <c r="V1" s="31" t="s">
        <v>8</v>
      </c>
      <c r="W1" s="63" t="s">
        <v>645</v>
      </c>
      <c r="X1" s="31" t="s">
        <v>639</v>
      </c>
      <c r="Y1" s="253" t="s">
        <v>9</v>
      </c>
      <c r="Z1" s="253"/>
      <c r="AA1" s="277" t="s">
        <v>754</v>
      </c>
      <c r="AB1" s="254" t="s">
        <v>10</v>
      </c>
    </row>
    <row r="2" spans="1:29">
      <c r="A2" s="259"/>
      <c r="B2" s="259"/>
      <c r="C2" s="255"/>
      <c r="D2" s="249"/>
      <c r="E2" s="249"/>
      <c r="F2" s="274"/>
      <c r="G2" s="255"/>
      <c r="H2" s="249"/>
      <c r="I2" s="274"/>
      <c r="J2" s="249"/>
      <c r="K2" s="255"/>
      <c r="L2" s="251"/>
      <c r="M2" s="32" t="s">
        <v>11</v>
      </c>
      <c r="N2" s="58" t="s">
        <v>503</v>
      </c>
      <c r="O2" s="33" t="s">
        <v>503</v>
      </c>
      <c r="P2" s="258"/>
      <c r="Q2" s="33" t="s">
        <v>503</v>
      </c>
      <c r="R2" s="33" t="s">
        <v>503</v>
      </c>
      <c r="S2" s="33" t="s">
        <v>592</v>
      </c>
      <c r="T2" s="34" t="s">
        <v>11</v>
      </c>
      <c r="U2" s="3" t="s">
        <v>12</v>
      </c>
      <c r="V2" s="40" t="s">
        <v>13</v>
      </c>
      <c r="W2" s="40" t="s">
        <v>642</v>
      </c>
      <c r="X2" s="40" t="s">
        <v>638</v>
      </c>
      <c r="Y2" s="17" t="s">
        <v>562</v>
      </c>
      <c r="Z2" s="17" t="s">
        <v>14</v>
      </c>
      <c r="AA2" s="266"/>
      <c r="AB2" s="255"/>
    </row>
    <row r="3" spans="1:29" ht="30" customHeight="1">
      <c r="A3" s="4"/>
      <c r="B3" s="4"/>
      <c r="C3" s="3">
        <v>1</v>
      </c>
      <c r="D3" s="11" t="s">
        <v>16</v>
      </c>
      <c r="E3" s="11" t="s">
        <v>18</v>
      </c>
      <c r="F3" s="11" t="s">
        <v>18</v>
      </c>
      <c r="G3" s="4">
        <v>25</v>
      </c>
      <c r="H3" s="11" t="s">
        <v>19</v>
      </c>
      <c r="I3" s="11" t="s">
        <v>19</v>
      </c>
      <c r="J3" s="17" t="s">
        <v>518</v>
      </c>
      <c r="K3" s="3" t="s">
        <v>506</v>
      </c>
      <c r="L3" s="5">
        <v>28325</v>
      </c>
      <c r="M3" s="1">
        <v>34639</v>
      </c>
      <c r="N3" s="60">
        <f ca="1">DATEDIF(M3,TODAY(),"y")</f>
        <v>30</v>
      </c>
      <c r="O3" s="14">
        <v>15</v>
      </c>
      <c r="P3" s="14" t="s">
        <v>634</v>
      </c>
      <c r="Q3" s="14">
        <f>O3*IF(P3="水質",3.2,(IF(P3="事務",2,IF(P3="電子",2.1,IF(P3="自動車",3.1,1.6)))))</f>
        <v>30</v>
      </c>
      <c r="R3" s="14">
        <f>ROUND(4/3*Q3,0)</f>
        <v>40</v>
      </c>
      <c r="S3" s="1">
        <f>M3+365*IF(J3="事後",R3,Q3)</f>
        <v>49239</v>
      </c>
      <c r="T3" s="1"/>
      <c r="U3" s="3"/>
      <c r="V3" s="3"/>
      <c r="W3" s="62">
        <f ca="1">(-3/$Q3*$N3+5)</f>
        <v>2</v>
      </c>
      <c r="X3" s="61">
        <f ca="1">IF(W3&gt;1,ROUNDUP(W3,0),1)</f>
        <v>2</v>
      </c>
      <c r="Y3" s="11" t="s">
        <v>563</v>
      </c>
      <c r="Z3" s="11" t="s">
        <v>20</v>
      </c>
      <c r="AA3" s="11"/>
      <c r="AB3" s="3"/>
      <c r="AC3" s="59"/>
    </row>
    <row r="4" spans="1:29" ht="30" customHeight="1">
      <c r="A4" s="4"/>
      <c r="B4" s="4"/>
      <c r="C4" s="3">
        <v>1</v>
      </c>
      <c r="D4" s="11" t="s">
        <v>16</v>
      </c>
      <c r="E4" s="11" t="s">
        <v>18</v>
      </c>
      <c r="F4" s="11" t="s">
        <v>18</v>
      </c>
      <c r="G4" s="4">
        <v>24</v>
      </c>
      <c r="H4" s="11" t="s">
        <v>19</v>
      </c>
      <c r="I4" s="11" t="s">
        <v>19</v>
      </c>
      <c r="J4" s="17" t="s">
        <v>518</v>
      </c>
      <c r="K4" s="3" t="s">
        <v>506</v>
      </c>
      <c r="L4" s="5">
        <v>28325</v>
      </c>
      <c r="M4" s="1">
        <v>34639</v>
      </c>
      <c r="N4" s="60">
        <f t="shared" ref="N4:N67" ca="1" si="0">DATEDIF(M4,TODAY(),"y")</f>
        <v>30</v>
      </c>
      <c r="O4" s="14">
        <v>15</v>
      </c>
      <c r="P4" s="14" t="s">
        <v>634</v>
      </c>
      <c r="Q4" s="14">
        <f t="shared" ref="Q4:Q67" si="1">O4*IF(P4="水質",3.2,(IF(P4="事務",2,IF(P4="電子",2.1,IF(P4="自動車",3.1,1.6)))))</f>
        <v>30</v>
      </c>
      <c r="R4" s="14">
        <f t="shared" ref="R4:R67" si="2">ROUND(4/3*Q4,0)</f>
        <v>40</v>
      </c>
      <c r="S4" s="1">
        <f t="shared" ref="S4:S67" si="3">M4+365*IF(J4="事後",R4,Q4)</f>
        <v>49239</v>
      </c>
      <c r="T4" s="1"/>
      <c r="U4" s="3"/>
      <c r="V4" s="3"/>
      <c r="W4" s="62">
        <f ca="1">(-3/Q4*N4+5)</f>
        <v>2</v>
      </c>
      <c r="X4" s="61">
        <f t="shared" ref="X4:X67" ca="1" si="4">IF(W4&gt;1,ROUNDUP(W4,0),1)</f>
        <v>2</v>
      </c>
      <c r="Y4" s="11" t="s">
        <v>563</v>
      </c>
      <c r="Z4" s="11" t="s">
        <v>21</v>
      </c>
      <c r="AA4" s="11"/>
      <c r="AB4" s="3"/>
    </row>
    <row r="5" spans="1:29" ht="30" customHeight="1">
      <c r="A5" s="4"/>
      <c r="B5" s="4"/>
      <c r="C5" s="3">
        <v>1</v>
      </c>
      <c r="D5" s="11" t="s">
        <v>16</v>
      </c>
      <c r="E5" s="11" t="s">
        <v>18</v>
      </c>
      <c r="F5" s="11" t="s">
        <v>18</v>
      </c>
      <c r="G5" s="4">
        <v>17</v>
      </c>
      <c r="H5" s="11" t="s">
        <v>19</v>
      </c>
      <c r="I5" s="11" t="s">
        <v>19</v>
      </c>
      <c r="J5" s="17" t="s">
        <v>518</v>
      </c>
      <c r="K5" s="3" t="s">
        <v>506</v>
      </c>
      <c r="L5" s="5">
        <v>28325</v>
      </c>
      <c r="M5" s="1">
        <v>34639</v>
      </c>
      <c r="N5" s="60">
        <f t="shared" ca="1" si="0"/>
        <v>30</v>
      </c>
      <c r="O5" s="14">
        <v>15</v>
      </c>
      <c r="P5" s="14" t="s">
        <v>634</v>
      </c>
      <c r="Q5" s="14">
        <f t="shared" si="1"/>
        <v>30</v>
      </c>
      <c r="R5" s="14">
        <f t="shared" si="2"/>
        <v>40</v>
      </c>
      <c r="S5" s="1">
        <f t="shared" si="3"/>
        <v>49239</v>
      </c>
      <c r="T5" s="1"/>
      <c r="U5" s="3"/>
      <c r="V5" s="3"/>
      <c r="W5" s="62">
        <f t="shared" ref="W5:W68" ca="1" si="5">(-3/Q5*N5+5)</f>
        <v>2</v>
      </c>
      <c r="X5" s="61">
        <f t="shared" ca="1" si="4"/>
        <v>2</v>
      </c>
      <c r="Y5" s="11" t="s">
        <v>563</v>
      </c>
      <c r="Z5" s="11" t="s">
        <v>22</v>
      </c>
      <c r="AA5" s="11"/>
      <c r="AB5" s="3"/>
    </row>
    <row r="6" spans="1:29" ht="30" customHeight="1">
      <c r="A6" s="4"/>
      <c r="B6" s="4"/>
      <c r="C6" s="3">
        <v>1</v>
      </c>
      <c r="D6" s="11" t="s">
        <v>16</v>
      </c>
      <c r="E6" s="11" t="s">
        <v>18</v>
      </c>
      <c r="F6" s="11" t="s">
        <v>18</v>
      </c>
      <c r="G6" s="4">
        <v>18</v>
      </c>
      <c r="H6" s="11" t="s">
        <v>19</v>
      </c>
      <c r="I6" s="11" t="s">
        <v>19</v>
      </c>
      <c r="J6" s="17" t="s">
        <v>518</v>
      </c>
      <c r="K6" s="3" t="s">
        <v>506</v>
      </c>
      <c r="L6" s="5">
        <v>28325</v>
      </c>
      <c r="M6" s="1">
        <v>34639</v>
      </c>
      <c r="N6" s="60">
        <f t="shared" ca="1" si="0"/>
        <v>30</v>
      </c>
      <c r="O6" s="14">
        <v>15</v>
      </c>
      <c r="P6" s="14" t="s">
        <v>634</v>
      </c>
      <c r="Q6" s="14">
        <f t="shared" si="1"/>
        <v>30</v>
      </c>
      <c r="R6" s="14">
        <f t="shared" si="2"/>
        <v>40</v>
      </c>
      <c r="S6" s="1">
        <f t="shared" si="3"/>
        <v>49239</v>
      </c>
      <c r="T6" s="1"/>
      <c r="U6" s="3"/>
      <c r="V6" s="3"/>
      <c r="W6" s="62">
        <f t="shared" ca="1" si="5"/>
        <v>2</v>
      </c>
      <c r="X6" s="61">
        <f t="shared" ca="1" si="4"/>
        <v>2</v>
      </c>
      <c r="Y6" s="11" t="s">
        <v>563</v>
      </c>
      <c r="Z6" s="11" t="s">
        <v>22</v>
      </c>
      <c r="AA6" s="11"/>
      <c r="AB6" s="3"/>
    </row>
    <row r="7" spans="1:29" ht="30" customHeight="1">
      <c r="A7" s="4"/>
      <c r="B7" s="4"/>
      <c r="C7" s="3">
        <v>1</v>
      </c>
      <c r="D7" s="11" t="s">
        <v>16</v>
      </c>
      <c r="E7" s="11" t="s">
        <v>18</v>
      </c>
      <c r="F7" s="11" t="s">
        <v>18</v>
      </c>
      <c r="G7" s="4">
        <v>34</v>
      </c>
      <c r="H7" s="11" t="s">
        <v>23</v>
      </c>
      <c r="I7" s="11" t="s">
        <v>23</v>
      </c>
      <c r="J7" s="17" t="s">
        <v>518</v>
      </c>
      <c r="K7" s="3" t="s">
        <v>506</v>
      </c>
      <c r="L7" s="5">
        <v>37698</v>
      </c>
      <c r="M7" s="1">
        <v>34639</v>
      </c>
      <c r="N7" s="60">
        <f t="shared" ca="1" si="0"/>
        <v>30</v>
      </c>
      <c r="O7" s="14">
        <v>15</v>
      </c>
      <c r="P7" s="14" t="s">
        <v>634</v>
      </c>
      <c r="Q7" s="14">
        <f t="shared" si="1"/>
        <v>30</v>
      </c>
      <c r="R7" s="14">
        <f t="shared" si="2"/>
        <v>40</v>
      </c>
      <c r="S7" s="1">
        <f t="shared" si="3"/>
        <v>49239</v>
      </c>
      <c r="T7" s="1"/>
      <c r="U7" s="3"/>
      <c r="V7" s="3"/>
      <c r="W7" s="62">
        <f t="shared" ca="1" si="5"/>
        <v>2</v>
      </c>
      <c r="X7" s="61">
        <f t="shared" ca="1" si="4"/>
        <v>2</v>
      </c>
      <c r="Y7" s="11" t="s">
        <v>563</v>
      </c>
      <c r="Z7" s="11" t="s">
        <v>22</v>
      </c>
      <c r="AA7" s="11"/>
      <c r="AB7" s="3"/>
    </row>
    <row r="8" spans="1:29" ht="30" customHeight="1">
      <c r="A8" s="4"/>
      <c r="B8" s="4"/>
      <c r="C8" s="3">
        <v>1</v>
      </c>
      <c r="D8" s="11" t="s">
        <v>16</v>
      </c>
      <c r="E8" s="11" t="s">
        <v>18</v>
      </c>
      <c r="F8" s="11" t="s">
        <v>18</v>
      </c>
      <c r="G8" s="4">
        <v>35</v>
      </c>
      <c r="H8" s="11" t="s">
        <v>23</v>
      </c>
      <c r="I8" s="11" t="s">
        <v>23</v>
      </c>
      <c r="J8" s="17" t="s">
        <v>518</v>
      </c>
      <c r="K8" s="3" t="s">
        <v>506</v>
      </c>
      <c r="L8" s="5">
        <v>37698</v>
      </c>
      <c r="M8" s="1">
        <v>34639</v>
      </c>
      <c r="N8" s="60">
        <f t="shared" ca="1" si="0"/>
        <v>30</v>
      </c>
      <c r="O8" s="14">
        <v>15</v>
      </c>
      <c r="P8" s="14" t="s">
        <v>634</v>
      </c>
      <c r="Q8" s="14">
        <f t="shared" si="1"/>
        <v>30</v>
      </c>
      <c r="R8" s="14">
        <f t="shared" si="2"/>
        <v>40</v>
      </c>
      <c r="S8" s="1">
        <f t="shared" si="3"/>
        <v>49239</v>
      </c>
      <c r="T8" s="1"/>
      <c r="U8" s="3"/>
      <c r="V8" s="3"/>
      <c r="W8" s="62">
        <f t="shared" ca="1" si="5"/>
        <v>2</v>
      </c>
      <c r="X8" s="61">
        <f t="shared" ca="1" si="4"/>
        <v>2</v>
      </c>
      <c r="Y8" s="11" t="s">
        <v>563</v>
      </c>
      <c r="Z8" s="11" t="s">
        <v>22</v>
      </c>
      <c r="AA8" s="11"/>
      <c r="AB8" s="3"/>
    </row>
    <row r="9" spans="1:29" ht="30" customHeight="1">
      <c r="A9" s="4"/>
      <c r="B9" s="4"/>
      <c r="C9" s="3">
        <v>1</v>
      </c>
      <c r="D9" s="11" t="s">
        <v>16</v>
      </c>
      <c r="E9" s="11" t="s">
        <v>18</v>
      </c>
      <c r="F9" s="11" t="s">
        <v>18</v>
      </c>
      <c r="G9" s="4">
        <v>21</v>
      </c>
      <c r="H9" s="11" t="s">
        <v>19</v>
      </c>
      <c r="I9" s="11" t="s">
        <v>19</v>
      </c>
      <c r="J9" s="17" t="s">
        <v>518</v>
      </c>
      <c r="K9" s="3" t="s">
        <v>506</v>
      </c>
      <c r="L9" s="5">
        <v>28325</v>
      </c>
      <c r="M9" s="1">
        <v>34639</v>
      </c>
      <c r="N9" s="60">
        <f t="shared" ca="1" si="0"/>
        <v>30</v>
      </c>
      <c r="O9" s="14">
        <v>15</v>
      </c>
      <c r="P9" s="14" t="s">
        <v>634</v>
      </c>
      <c r="Q9" s="14">
        <f t="shared" si="1"/>
        <v>30</v>
      </c>
      <c r="R9" s="14">
        <f t="shared" si="2"/>
        <v>40</v>
      </c>
      <c r="S9" s="1">
        <f t="shared" si="3"/>
        <v>49239</v>
      </c>
      <c r="T9" s="1"/>
      <c r="U9" s="3"/>
      <c r="V9" s="3"/>
      <c r="W9" s="62">
        <f t="shared" ca="1" si="5"/>
        <v>2</v>
      </c>
      <c r="X9" s="61">
        <f t="shared" ca="1" si="4"/>
        <v>2</v>
      </c>
      <c r="Y9" s="11" t="s">
        <v>563</v>
      </c>
      <c r="Z9" s="11" t="s">
        <v>24</v>
      </c>
      <c r="AA9" s="11"/>
      <c r="AB9" s="3"/>
    </row>
    <row r="10" spans="1:29" ht="30" customHeight="1">
      <c r="A10" s="4"/>
      <c r="B10" s="4"/>
      <c r="C10" s="3">
        <v>1</v>
      </c>
      <c r="D10" s="11" t="s">
        <v>16</v>
      </c>
      <c r="E10" s="11" t="s">
        <v>18</v>
      </c>
      <c r="F10" s="11" t="s">
        <v>18</v>
      </c>
      <c r="G10" s="4">
        <v>22</v>
      </c>
      <c r="H10" s="11" t="s">
        <v>19</v>
      </c>
      <c r="I10" s="11" t="s">
        <v>19</v>
      </c>
      <c r="J10" s="17" t="s">
        <v>518</v>
      </c>
      <c r="K10" s="3" t="s">
        <v>506</v>
      </c>
      <c r="L10" s="5">
        <v>28325</v>
      </c>
      <c r="M10" s="1">
        <v>34639</v>
      </c>
      <c r="N10" s="60">
        <f t="shared" ca="1" si="0"/>
        <v>30</v>
      </c>
      <c r="O10" s="14">
        <v>15</v>
      </c>
      <c r="P10" s="14" t="s">
        <v>634</v>
      </c>
      <c r="Q10" s="14">
        <f t="shared" si="1"/>
        <v>30</v>
      </c>
      <c r="R10" s="14">
        <f t="shared" si="2"/>
        <v>40</v>
      </c>
      <c r="S10" s="1">
        <f t="shared" si="3"/>
        <v>49239</v>
      </c>
      <c r="T10" s="1"/>
      <c r="U10" s="3"/>
      <c r="V10" s="3"/>
      <c r="W10" s="62">
        <f t="shared" ca="1" si="5"/>
        <v>2</v>
      </c>
      <c r="X10" s="61">
        <f t="shared" ca="1" si="4"/>
        <v>2</v>
      </c>
      <c r="Y10" s="11" t="s">
        <v>563</v>
      </c>
      <c r="Z10" s="11" t="s">
        <v>24</v>
      </c>
      <c r="AA10" s="11"/>
      <c r="AB10" s="3"/>
    </row>
    <row r="11" spans="1:29" ht="30" customHeight="1">
      <c r="A11" s="4"/>
      <c r="B11" s="4"/>
      <c r="C11" s="3">
        <v>1</v>
      </c>
      <c r="D11" s="11" t="s">
        <v>16</v>
      </c>
      <c r="E11" s="11" t="s">
        <v>18</v>
      </c>
      <c r="F11" s="11" t="s">
        <v>18</v>
      </c>
      <c r="G11" s="4">
        <v>23</v>
      </c>
      <c r="H11" s="11" t="s">
        <v>19</v>
      </c>
      <c r="I11" s="11" t="s">
        <v>19</v>
      </c>
      <c r="J11" s="17" t="s">
        <v>518</v>
      </c>
      <c r="K11" s="3" t="s">
        <v>506</v>
      </c>
      <c r="L11" s="5">
        <v>28325</v>
      </c>
      <c r="M11" s="1">
        <v>34639</v>
      </c>
      <c r="N11" s="60">
        <f t="shared" ca="1" si="0"/>
        <v>30</v>
      </c>
      <c r="O11" s="14">
        <v>15</v>
      </c>
      <c r="P11" s="14" t="s">
        <v>634</v>
      </c>
      <c r="Q11" s="14">
        <f t="shared" si="1"/>
        <v>30</v>
      </c>
      <c r="R11" s="14">
        <f t="shared" si="2"/>
        <v>40</v>
      </c>
      <c r="S11" s="1">
        <f t="shared" si="3"/>
        <v>49239</v>
      </c>
      <c r="T11" s="1"/>
      <c r="U11" s="3"/>
      <c r="V11" s="3"/>
      <c r="W11" s="62">
        <f t="shared" ca="1" si="5"/>
        <v>2</v>
      </c>
      <c r="X11" s="61">
        <f t="shared" ca="1" si="4"/>
        <v>2</v>
      </c>
      <c r="Y11" s="11" t="s">
        <v>563</v>
      </c>
      <c r="Z11" s="11" t="s">
        <v>24</v>
      </c>
      <c r="AA11" s="11"/>
      <c r="AB11" s="3"/>
    </row>
    <row r="12" spans="1:29" ht="30" customHeight="1">
      <c r="A12" s="4"/>
      <c r="B12" s="4"/>
      <c r="C12" s="3">
        <v>1</v>
      </c>
      <c r="D12" s="11" t="s">
        <v>16</v>
      </c>
      <c r="E12" s="11" t="s">
        <v>18</v>
      </c>
      <c r="F12" s="11" t="s">
        <v>18</v>
      </c>
      <c r="G12" s="4">
        <v>4</v>
      </c>
      <c r="H12" s="11" t="s">
        <v>19</v>
      </c>
      <c r="I12" s="11" t="s">
        <v>19</v>
      </c>
      <c r="J12" s="17" t="s">
        <v>518</v>
      </c>
      <c r="K12" s="3" t="s">
        <v>506</v>
      </c>
      <c r="L12" s="5">
        <v>28325</v>
      </c>
      <c r="M12" s="1">
        <v>34639</v>
      </c>
      <c r="N12" s="60">
        <f t="shared" ca="1" si="0"/>
        <v>30</v>
      </c>
      <c r="O12" s="14">
        <v>15</v>
      </c>
      <c r="P12" s="14" t="s">
        <v>634</v>
      </c>
      <c r="Q12" s="14">
        <f t="shared" si="1"/>
        <v>30</v>
      </c>
      <c r="R12" s="14">
        <f t="shared" si="2"/>
        <v>40</v>
      </c>
      <c r="S12" s="1">
        <f t="shared" si="3"/>
        <v>49239</v>
      </c>
      <c r="T12" s="1"/>
      <c r="U12" s="3"/>
      <c r="V12" s="3"/>
      <c r="W12" s="62">
        <f t="shared" ca="1" si="5"/>
        <v>2</v>
      </c>
      <c r="X12" s="61">
        <f t="shared" ca="1" si="4"/>
        <v>2</v>
      </c>
      <c r="Y12" s="11" t="s">
        <v>563</v>
      </c>
      <c r="Z12" s="11" t="s">
        <v>25</v>
      </c>
      <c r="AA12" s="11"/>
      <c r="AB12" s="3"/>
    </row>
    <row r="13" spans="1:29" ht="30" customHeight="1">
      <c r="A13" s="4"/>
      <c r="B13" s="4"/>
      <c r="C13" s="3">
        <v>1</v>
      </c>
      <c r="D13" s="11" t="s">
        <v>16</v>
      </c>
      <c r="E13" s="11" t="s">
        <v>18</v>
      </c>
      <c r="F13" s="11" t="s">
        <v>18</v>
      </c>
      <c r="G13" s="4">
        <v>5</v>
      </c>
      <c r="H13" s="11" t="s">
        <v>19</v>
      </c>
      <c r="I13" s="11" t="s">
        <v>19</v>
      </c>
      <c r="J13" s="17" t="s">
        <v>518</v>
      </c>
      <c r="K13" s="3" t="s">
        <v>506</v>
      </c>
      <c r="L13" s="5">
        <v>28325</v>
      </c>
      <c r="M13" s="1">
        <v>34639</v>
      </c>
      <c r="N13" s="60">
        <f t="shared" ca="1" si="0"/>
        <v>30</v>
      </c>
      <c r="O13" s="14">
        <v>15</v>
      </c>
      <c r="P13" s="14" t="s">
        <v>634</v>
      </c>
      <c r="Q13" s="14">
        <f t="shared" si="1"/>
        <v>30</v>
      </c>
      <c r="R13" s="14">
        <f t="shared" si="2"/>
        <v>40</v>
      </c>
      <c r="S13" s="1">
        <f t="shared" si="3"/>
        <v>49239</v>
      </c>
      <c r="T13" s="1"/>
      <c r="U13" s="3"/>
      <c r="V13" s="3"/>
      <c r="W13" s="62">
        <f t="shared" ca="1" si="5"/>
        <v>2</v>
      </c>
      <c r="X13" s="61">
        <f t="shared" ca="1" si="4"/>
        <v>2</v>
      </c>
      <c r="Y13" s="11" t="s">
        <v>563</v>
      </c>
      <c r="Z13" s="11" t="s">
        <v>25</v>
      </c>
      <c r="AA13" s="11"/>
      <c r="AB13" s="3"/>
    </row>
    <row r="14" spans="1:29" ht="30" customHeight="1">
      <c r="A14" s="4"/>
      <c r="B14" s="4"/>
      <c r="C14" s="3">
        <v>1</v>
      </c>
      <c r="D14" s="11" t="s">
        <v>16</v>
      </c>
      <c r="E14" s="11" t="s">
        <v>18</v>
      </c>
      <c r="F14" s="11" t="s">
        <v>18</v>
      </c>
      <c r="G14" s="4">
        <v>6</v>
      </c>
      <c r="H14" s="11" t="s">
        <v>19</v>
      </c>
      <c r="I14" s="11" t="s">
        <v>19</v>
      </c>
      <c r="J14" s="17" t="s">
        <v>518</v>
      </c>
      <c r="K14" s="3" t="s">
        <v>506</v>
      </c>
      <c r="L14" s="5">
        <v>28325</v>
      </c>
      <c r="M14" s="1">
        <v>34639</v>
      </c>
      <c r="N14" s="60">
        <f t="shared" ca="1" si="0"/>
        <v>30</v>
      </c>
      <c r="O14" s="14">
        <v>15</v>
      </c>
      <c r="P14" s="14" t="s">
        <v>634</v>
      </c>
      <c r="Q14" s="14">
        <f t="shared" si="1"/>
        <v>30</v>
      </c>
      <c r="R14" s="14">
        <f t="shared" si="2"/>
        <v>40</v>
      </c>
      <c r="S14" s="1">
        <f t="shared" si="3"/>
        <v>49239</v>
      </c>
      <c r="T14" s="1"/>
      <c r="U14" s="3"/>
      <c r="V14" s="3"/>
      <c r="W14" s="62">
        <f t="shared" ca="1" si="5"/>
        <v>2</v>
      </c>
      <c r="X14" s="61">
        <f t="shared" ca="1" si="4"/>
        <v>2</v>
      </c>
      <c r="Y14" s="11" t="s">
        <v>563</v>
      </c>
      <c r="Z14" s="11" t="s">
        <v>25</v>
      </c>
      <c r="AA14" s="11"/>
      <c r="AB14" s="3"/>
    </row>
    <row r="15" spans="1:29" ht="30" customHeight="1">
      <c r="A15" s="4"/>
      <c r="B15" s="4"/>
      <c r="C15" s="3">
        <v>1</v>
      </c>
      <c r="D15" s="11" t="s">
        <v>16</v>
      </c>
      <c r="E15" s="11" t="s">
        <v>18</v>
      </c>
      <c r="F15" s="11" t="s">
        <v>18</v>
      </c>
      <c r="G15" s="4">
        <v>7</v>
      </c>
      <c r="H15" s="11" t="s">
        <v>19</v>
      </c>
      <c r="I15" s="11" t="s">
        <v>19</v>
      </c>
      <c r="J15" s="17" t="s">
        <v>518</v>
      </c>
      <c r="K15" s="3" t="s">
        <v>506</v>
      </c>
      <c r="L15" s="5">
        <v>28325</v>
      </c>
      <c r="M15" s="1">
        <v>34639</v>
      </c>
      <c r="N15" s="60">
        <f t="shared" ca="1" si="0"/>
        <v>30</v>
      </c>
      <c r="O15" s="14">
        <v>15</v>
      </c>
      <c r="P15" s="14" t="s">
        <v>634</v>
      </c>
      <c r="Q15" s="14">
        <f t="shared" si="1"/>
        <v>30</v>
      </c>
      <c r="R15" s="14">
        <f t="shared" si="2"/>
        <v>40</v>
      </c>
      <c r="S15" s="1">
        <f t="shared" si="3"/>
        <v>49239</v>
      </c>
      <c r="T15" s="1"/>
      <c r="U15" s="3"/>
      <c r="V15" s="3"/>
      <c r="W15" s="62">
        <f t="shared" ca="1" si="5"/>
        <v>2</v>
      </c>
      <c r="X15" s="61">
        <f t="shared" ca="1" si="4"/>
        <v>2</v>
      </c>
      <c r="Y15" s="11" t="s">
        <v>563</v>
      </c>
      <c r="Z15" s="11" t="s">
        <v>25</v>
      </c>
      <c r="AA15" s="11"/>
      <c r="AB15" s="3"/>
    </row>
    <row r="16" spans="1:29" ht="30" customHeight="1">
      <c r="A16" s="4"/>
      <c r="B16" s="4"/>
      <c r="C16" s="3">
        <v>1</v>
      </c>
      <c r="D16" s="11" t="s">
        <v>16</v>
      </c>
      <c r="E16" s="11" t="s">
        <v>18</v>
      </c>
      <c r="F16" s="11" t="s">
        <v>18</v>
      </c>
      <c r="G16" s="4">
        <v>8</v>
      </c>
      <c r="H16" s="11" t="s">
        <v>19</v>
      </c>
      <c r="I16" s="11" t="s">
        <v>19</v>
      </c>
      <c r="J16" s="17" t="s">
        <v>518</v>
      </c>
      <c r="K16" s="3" t="s">
        <v>506</v>
      </c>
      <c r="L16" s="5">
        <v>28325</v>
      </c>
      <c r="M16" s="1">
        <v>34639</v>
      </c>
      <c r="N16" s="60">
        <f t="shared" ca="1" si="0"/>
        <v>30</v>
      </c>
      <c r="O16" s="14">
        <v>15</v>
      </c>
      <c r="P16" s="14" t="s">
        <v>634</v>
      </c>
      <c r="Q16" s="14">
        <f t="shared" si="1"/>
        <v>30</v>
      </c>
      <c r="R16" s="14">
        <f t="shared" si="2"/>
        <v>40</v>
      </c>
      <c r="S16" s="1">
        <f t="shared" si="3"/>
        <v>49239</v>
      </c>
      <c r="T16" s="1"/>
      <c r="U16" s="3"/>
      <c r="V16" s="3"/>
      <c r="W16" s="62">
        <f t="shared" ca="1" si="5"/>
        <v>2</v>
      </c>
      <c r="X16" s="61">
        <f t="shared" ca="1" si="4"/>
        <v>2</v>
      </c>
      <c r="Y16" s="11" t="s">
        <v>563</v>
      </c>
      <c r="Z16" s="11" t="s">
        <v>25</v>
      </c>
      <c r="AA16" s="11"/>
      <c r="AB16" s="3"/>
    </row>
    <row r="17" spans="1:28" ht="30" customHeight="1">
      <c r="A17" s="4"/>
      <c r="B17" s="4"/>
      <c r="C17" s="3">
        <v>1</v>
      </c>
      <c r="D17" s="11" t="s">
        <v>16</v>
      </c>
      <c r="E17" s="11" t="s">
        <v>18</v>
      </c>
      <c r="F17" s="11" t="s">
        <v>18</v>
      </c>
      <c r="G17" s="4">
        <v>9</v>
      </c>
      <c r="H17" s="11" t="s">
        <v>19</v>
      </c>
      <c r="I17" s="11" t="s">
        <v>19</v>
      </c>
      <c r="J17" s="17" t="s">
        <v>518</v>
      </c>
      <c r="K17" s="3" t="s">
        <v>506</v>
      </c>
      <c r="L17" s="5">
        <v>28325</v>
      </c>
      <c r="M17" s="1">
        <v>34639</v>
      </c>
      <c r="N17" s="60">
        <f t="shared" ca="1" si="0"/>
        <v>30</v>
      </c>
      <c r="O17" s="14">
        <v>15</v>
      </c>
      <c r="P17" s="14" t="s">
        <v>634</v>
      </c>
      <c r="Q17" s="14">
        <f t="shared" si="1"/>
        <v>30</v>
      </c>
      <c r="R17" s="14">
        <f t="shared" si="2"/>
        <v>40</v>
      </c>
      <c r="S17" s="1">
        <f t="shared" si="3"/>
        <v>49239</v>
      </c>
      <c r="T17" s="1"/>
      <c r="U17" s="3"/>
      <c r="V17" s="3"/>
      <c r="W17" s="62">
        <f t="shared" ca="1" si="5"/>
        <v>2</v>
      </c>
      <c r="X17" s="61">
        <f t="shared" ca="1" si="4"/>
        <v>2</v>
      </c>
      <c r="Y17" s="11" t="s">
        <v>563</v>
      </c>
      <c r="Z17" s="11" t="s">
        <v>25</v>
      </c>
      <c r="AA17" s="11"/>
      <c r="AB17" s="3"/>
    </row>
    <row r="18" spans="1:28" ht="30" customHeight="1">
      <c r="A18" s="4"/>
      <c r="B18" s="4"/>
      <c r="C18" s="3">
        <v>1</v>
      </c>
      <c r="D18" s="11" t="s">
        <v>16</v>
      </c>
      <c r="E18" s="11" t="s">
        <v>18</v>
      </c>
      <c r="F18" s="11" t="s">
        <v>18</v>
      </c>
      <c r="G18" s="4">
        <v>10</v>
      </c>
      <c r="H18" s="11" t="s">
        <v>19</v>
      </c>
      <c r="I18" s="11" t="s">
        <v>19</v>
      </c>
      <c r="J18" s="17" t="s">
        <v>518</v>
      </c>
      <c r="K18" s="3" t="s">
        <v>506</v>
      </c>
      <c r="L18" s="5">
        <v>28325</v>
      </c>
      <c r="M18" s="1">
        <v>34639</v>
      </c>
      <c r="N18" s="60">
        <f t="shared" ca="1" si="0"/>
        <v>30</v>
      </c>
      <c r="O18" s="14">
        <v>15</v>
      </c>
      <c r="P18" s="14" t="s">
        <v>634</v>
      </c>
      <c r="Q18" s="14">
        <f t="shared" si="1"/>
        <v>30</v>
      </c>
      <c r="R18" s="14">
        <f t="shared" si="2"/>
        <v>40</v>
      </c>
      <c r="S18" s="1">
        <f t="shared" si="3"/>
        <v>49239</v>
      </c>
      <c r="T18" s="1"/>
      <c r="U18" s="3"/>
      <c r="V18" s="3"/>
      <c r="W18" s="62">
        <f t="shared" ca="1" si="5"/>
        <v>2</v>
      </c>
      <c r="X18" s="61">
        <f t="shared" ca="1" si="4"/>
        <v>2</v>
      </c>
      <c r="Y18" s="11" t="s">
        <v>563</v>
      </c>
      <c r="Z18" s="11" t="s">
        <v>25</v>
      </c>
      <c r="AA18" s="11"/>
      <c r="AB18" s="3"/>
    </row>
    <row r="19" spans="1:28" ht="30" customHeight="1">
      <c r="A19" s="4"/>
      <c r="B19" s="4"/>
      <c r="C19" s="3">
        <v>1</v>
      </c>
      <c r="D19" s="11" t="s">
        <v>16</v>
      </c>
      <c r="E19" s="11" t="s">
        <v>18</v>
      </c>
      <c r="F19" s="11" t="s">
        <v>18</v>
      </c>
      <c r="G19" s="4">
        <v>11</v>
      </c>
      <c r="H19" s="11" t="s">
        <v>19</v>
      </c>
      <c r="I19" s="11" t="s">
        <v>19</v>
      </c>
      <c r="J19" s="17" t="s">
        <v>518</v>
      </c>
      <c r="K19" s="3" t="s">
        <v>506</v>
      </c>
      <c r="L19" s="5">
        <v>28325</v>
      </c>
      <c r="M19" s="1">
        <v>34639</v>
      </c>
      <c r="N19" s="60">
        <f t="shared" ca="1" si="0"/>
        <v>30</v>
      </c>
      <c r="O19" s="14">
        <v>15</v>
      </c>
      <c r="P19" s="14" t="s">
        <v>634</v>
      </c>
      <c r="Q19" s="14">
        <f t="shared" si="1"/>
        <v>30</v>
      </c>
      <c r="R19" s="14">
        <f t="shared" si="2"/>
        <v>40</v>
      </c>
      <c r="S19" s="1">
        <f t="shared" si="3"/>
        <v>49239</v>
      </c>
      <c r="T19" s="1"/>
      <c r="U19" s="3"/>
      <c r="V19" s="3"/>
      <c r="W19" s="62">
        <f t="shared" ca="1" si="5"/>
        <v>2</v>
      </c>
      <c r="X19" s="61">
        <f t="shared" ca="1" si="4"/>
        <v>2</v>
      </c>
      <c r="Y19" s="11" t="s">
        <v>563</v>
      </c>
      <c r="Z19" s="11" t="s">
        <v>25</v>
      </c>
      <c r="AA19" s="11"/>
      <c r="AB19" s="3"/>
    </row>
    <row r="20" spans="1:28" ht="30" customHeight="1">
      <c r="A20" s="4"/>
      <c r="B20" s="4"/>
      <c r="C20" s="3">
        <v>1</v>
      </c>
      <c r="D20" s="11" t="s">
        <v>16</v>
      </c>
      <c r="E20" s="11" t="s">
        <v>18</v>
      </c>
      <c r="F20" s="11" t="s">
        <v>18</v>
      </c>
      <c r="G20" s="4">
        <v>12</v>
      </c>
      <c r="H20" s="11" t="s">
        <v>19</v>
      </c>
      <c r="I20" s="11" t="s">
        <v>19</v>
      </c>
      <c r="J20" s="17" t="s">
        <v>518</v>
      </c>
      <c r="K20" s="3" t="s">
        <v>506</v>
      </c>
      <c r="L20" s="5">
        <v>28325</v>
      </c>
      <c r="M20" s="1">
        <v>34639</v>
      </c>
      <c r="N20" s="60">
        <f t="shared" ca="1" si="0"/>
        <v>30</v>
      </c>
      <c r="O20" s="14">
        <v>15</v>
      </c>
      <c r="P20" s="14" t="s">
        <v>634</v>
      </c>
      <c r="Q20" s="14">
        <f t="shared" si="1"/>
        <v>30</v>
      </c>
      <c r="R20" s="14">
        <f t="shared" si="2"/>
        <v>40</v>
      </c>
      <c r="S20" s="1">
        <f t="shared" si="3"/>
        <v>49239</v>
      </c>
      <c r="T20" s="1"/>
      <c r="U20" s="3"/>
      <c r="V20" s="3"/>
      <c r="W20" s="62">
        <f t="shared" ca="1" si="5"/>
        <v>2</v>
      </c>
      <c r="X20" s="61">
        <f t="shared" ca="1" si="4"/>
        <v>2</v>
      </c>
      <c r="Y20" s="11" t="s">
        <v>563</v>
      </c>
      <c r="Z20" s="11" t="s">
        <v>25</v>
      </c>
      <c r="AA20" s="11"/>
      <c r="AB20" s="3"/>
    </row>
    <row r="21" spans="1:28" ht="30" customHeight="1">
      <c r="A21" s="4"/>
      <c r="B21" s="4"/>
      <c r="C21" s="3">
        <v>1</v>
      </c>
      <c r="D21" s="11" t="s">
        <v>16</v>
      </c>
      <c r="E21" s="11" t="s">
        <v>18</v>
      </c>
      <c r="F21" s="11" t="s">
        <v>18</v>
      </c>
      <c r="G21" s="4">
        <v>13</v>
      </c>
      <c r="H21" s="11" t="s">
        <v>19</v>
      </c>
      <c r="I21" s="11" t="s">
        <v>19</v>
      </c>
      <c r="J21" s="17" t="s">
        <v>518</v>
      </c>
      <c r="K21" s="3" t="s">
        <v>506</v>
      </c>
      <c r="L21" s="5">
        <v>28325</v>
      </c>
      <c r="M21" s="1">
        <v>34639</v>
      </c>
      <c r="N21" s="60">
        <f t="shared" ca="1" si="0"/>
        <v>30</v>
      </c>
      <c r="O21" s="14">
        <v>15</v>
      </c>
      <c r="P21" s="14" t="s">
        <v>634</v>
      </c>
      <c r="Q21" s="14">
        <f t="shared" si="1"/>
        <v>30</v>
      </c>
      <c r="R21" s="14">
        <f t="shared" si="2"/>
        <v>40</v>
      </c>
      <c r="S21" s="1">
        <f t="shared" si="3"/>
        <v>49239</v>
      </c>
      <c r="T21" s="1"/>
      <c r="U21" s="3"/>
      <c r="V21" s="3"/>
      <c r="W21" s="62">
        <f t="shared" ca="1" si="5"/>
        <v>2</v>
      </c>
      <c r="X21" s="61">
        <f t="shared" ca="1" si="4"/>
        <v>2</v>
      </c>
      <c r="Y21" s="11" t="s">
        <v>563</v>
      </c>
      <c r="Z21" s="11" t="s">
        <v>25</v>
      </c>
      <c r="AA21" s="11"/>
      <c r="AB21" s="3"/>
    </row>
    <row r="22" spans="1:28" ht="30" customHeight="1">
      <c r="A22" s="4"/>
      <c r="B22" s="4"/>
      <c r="C22" s="3">
        <v>1</v>
      </c>
      <c r="D22" s="11" t="s">
        <v>16</v>
      </c>
      <c r="E22" s="11" t="s">
        <v>18</v>
      </c>
      <c r="F22" s="11" t="s">
        <v>18</v>
      </c>
      <c r="G22" s="4">
        <v>14</v>
      </c>
      <c r="H22" s="11" t="s">
        <v>19</v>
      </c>
      <c r="I22" s="11" t="s">
        <v>19</v>
      </c>
      <c r="J22" s="17" t="s">
        <v>518</v>
      </c>
      <c r="K22" s="3" t="s">
        <v>506</v>
      </c>
      <c r="L22" s="5">
        <v>28325</v>
      </c>
      <c r="M22" s="1">
        <v>34639</v>
      </c>
      <c r="N22" s="60">
        <f t="shared" ca="1" si="0"/>
        <v>30</v>
      </c>
      <c r="O22" s="14">
        <v>15</v>
      </c>
      <c r="P22" s="14" t="s">
        <v>634</v>
      </c>
      <c r="Q22" s="14">
        <f t="shared" si="1"/>
        <v>30</v>
      </c>
      <c r="R22" s="14">
        <f t="shared" si="2"/>
        <v>40</v>
      </c>
      <c r="S22" s="1">
        <f t="shared" si="3"/>
        <v>49239</v>
      </c>
      <c r="T22" s="1"/>
      <c r="U22" s="3"/>
      <c r="V22" s="3"/>
      <c r="W22" s="62">
        <f t="shared" ca="1" si="5"/>
        <v>2</v>
      </c>
      <c r="X22" s="61">
        <f t="shared" ca="1" si="4"/>
        <v>2</v>
      </c>
      <c r="Y22" s="11" t="s">
        <v>563</v>
      </c>
      <c r="Z22" s="11" t="s">
        <v>25</v>
      </c>
      <c r="AA22" s="11"/>
      <c r="AB22" s="3"/>
    </row>
    <row r="23" spans="1:28" ht="30" customHeight="1">
      <c r="A23" s="4"/>
      <c r="B23" s="4"/>
      <c r="C23" s="3">
        <v>1</v>
      </c>
      <c r="D23" s="11" t="s">
        <v>16</v>
      </c>
      <c r="E23" s="11" t="s">
        <v>18</v>
      </c>
      <c r="F23" s="11" t="s">
        <v>18</v>
      </c>
      <c r="G23" s="4">
        <v>15</v>
      </c>
      <c r="H23" s="11" t="s">
        <v>19</v>
      </c>
      <c r="I23" s="11" t="s">
        <v>19</v>
      </c>
      <c r="J23" s="17" t="s">
        <v>518</v>
      </c>
      <c r="K23" s="3" t="s">
        <v>506</v>
      </c>
      <c r="L23" s="5">
        <v>28325</v>
      </c>
      <c r="M23" s="1">
        <v>34639</v>
      </c>
      <c r="N23" s="60">
        <f t="shared" ca="1" si="0"/>
        <v>30</v>
      </c>
      <c r="O23" s="14">
        <v>15</v>
      </c>
      <c r="P23" s="14" t="s">
        <v>634</v>
      </c>
      <c r="Q23" s="14">
        <f t="shared" si="1"/>
        <v>30</v>
      </c>
      <c r="R23" s="14">
        <f t="shared" si="2"/>
        <v>40</v>
      </c>
      <c r="S23" s="1">
        <f t="shared" si="3"/>
        <v>49239</v>
      </c>
      <c r="T23" s="1"/>
      <c r="U23" s="3"/>
      <c r="V23" s="3"/>
      <c r="W23" s="62">
        <f t="shared" ca="1" si="5"/>
        <v>2</v>
      </c>
      <c r="X23" s="61">
        <f t="shared" ca="1" si="4"/>
        <v>2</v>
      </c>
      <c r="Y23" s="11" t="s">
        <v>563</v>
      </c>
      <c r="Z23" s="11" t="s">
        <v>25</v>
      </c>
      <c r="AA23" s="11"/>
      <c r="AB23" s="3"/>
    </row>
    <row r="24" spans="1:28" ht="30" customHeight="1">
      <c r="A24" s="4"/>
      <c r="B24" s="4"/>
      <c r="C24" s="3">
        <v>1</v>
      </c>
      <c r="D24" s="11" t="s">
        <v>16</v>
      </c>
      <c r="E24" s="11" t="s">
        <v>18</v>
      </c>
      <c r="F24" s="11" t="s">
        <v>18</v>
      </c>
      <c r="G24" s="4">
        <v>16</v>
      </c>
      <c r="H24" s="11" t="s">
        <v>19</v>
      </c>
      <c r="I24" s="11" t="s">
        <v>19</v>
      </c>
      <c r="J24" s="17" t="s">
        <v>518</v>
      </c>
      <c r="K24" s="3" t="s">
        <v>506</v>
      </c>
      <c r="L24" s="5">
        <v>28325</v>
      </c>
      <c r="M24" s="1">
        <v>34639</v>
      </c>
      <c r="N24" s="60">
        <f t="shared" ca="1" si="0"/>
        <v>30</v>
      </c>
      <c r="O24" s="14">
        <v>15</v>
      </c>
      <c r="P24" s="14" t="s">
        <v>634</v>
      </c>
      <c r="Q24" s="14">
        <f t="shared" si="1"/>
        <v>30</v>
      </c>
      <c r="R24" s="14">
        <f t="shared" si="2"/>
        <v>40</v>
      </c>
      <c r="S24" s="1">
        <f t="shared" si="3"/>
        <v>49239</v>
      </c>
      <c r="T24" s="1"/>
      <c r="U24" s="3"/>
      <c r="V24" s="3"/>
      <c r="W24" s="62">
        <f t="shared" ca="1" si="5"/>
        <v>2</v>
      </c>
      <c r="X24" s="61">
        <f t="shared" ca="1" si="4"/>
        <v>2</v>
      </c>
      <c r="Y24" s="11" t="s">
        <v>563</v>
      </c>
      <c r="Z24" s="11" t="s">
        <v>25</v>
      </c>
      <c r="AA24" s="11"/>
      <c r="AB24" s="3"/>
    </row>
    <row r="25" spans="1:28" ht="30" customHeight="1">
      <c r="A25" s="4"/>
      <c r="B25" s="4"/>
      <c r="C25" s="3">
        <v>1</v>
      </c>
      <c r="D25" s="11" t="s">
        <v>16</v>
      </c>
      <c r="E25" s="11" t="s">
        <v>18</v>
      </c>
      <c r="F25" s="11" t="s">
        <v>18</v>
      </c>
      <c r="G25" s="4">
        <v>26</v>
      </c>
      <c r="H25" s="11" t="s">
        <v>23</v>
      </c>
      <c r="I25" s="11" t="s">
        <v>23</v>
      </c>
      <c r="J25" s="17" t="s">
        <v>518</v>
      </c>
      <c r="K25" s="3" t="s">
        <v>506</v>
      </c>
      <c r="L25" s="5">
        <v>37698</v>
      </c>
      <c r="M25" s="1">
        <v>34639</v>
      </c>
      <c r="N25" s="60">
        <f t="shared" ca="1" si="0"/>
        <v>30</v>
      </c>
      <c r="O25" s="14">
        <v>15</v>
      </c>
      <c r="P25" s="14" t="s">
        <v>634</v>
      </c>
      <c r="Q25" s="14">
        <f t="shared" si="1"/>
        <v>30</v>
      </c>
      <c r="R25" s="14">
        <f t="shared" si="2"/>
        <v>40</v>
      </c>
      <c r="S25" s="1">
        <f t="shared" si="3"/>
        <v>49239</v>
      </c>
      <c r="T25" s="1"/>
      <c r="U25" s="3"/>
      <c r="V25" s="3"/>
      <c r="W25" s="62">
        <f t="shared" ca="1" si="5"/>
        <v>2</v>
      </c>
      <c r="X25" s="61">
        <f t="shared" ca="1" si="4"/>
        <v>2</v>
      </c>
      <c r="Y25" s="11" t="s">
        <v>563</v>
      </c>
      <c r="Z25" s="11" t="s">
        <v>25</v>
      </c>
      <c r="AA25" s="11"/>
      <c r="AB25" s="3"/>
    </row>
    <row r="26" spans="1:28" ht="30" customHeight="1">
      <c r="A26" s="4"/>
      <c r="B26" s="4"/>
      <c r="C26" s="3">
        <v>1</v>
      </c>
      <c r="D26" s="11" t="s">
        <v>16</v>
      </c>
      <c r="E26" s="11" t="s">
        <v>18</v>
      </c>
      <c r="F26" s="11" t="s">
        <v>18</v>
      </c>
      <c r="G26" s="4">
        <v>27</v>
      </c>
      <c r="H26" s="11" t="s">
        <v>23</v>
      </c>
      <c r="I26" s="11" t="s">
        <v>23</v>
      </c>
      <c r="J26" s="17" t="s">
        <v>518</v>
      </c>
      <c r="K26" s="3" t="s">
        <v>506</v>
      </c>
      <c r="L26" s="5">
        <v>37698</v>
      </c>
      <c r="M26" s="1">
        <v>34639</v>
      </c>
      <c r="N26" s="60">
        <f t="shared" ca="1" si="0"/>
        <v>30</v>
      </c>
      <c r="O26" s="14">
        <v>15</v>
      </c>
      <c r="P26" s="14" t="s">
        <v>634</v>
      </c>
      <c r="Q26" s="14">
        <f t="shared" si="1"/>
        <v>30</v>
      </c>
      <c r="R26" s="14">
        <f t="shared" si="2"/>
        <v>40</v>
      </c>
      <c r="S26" s="1">
        <f t="shared" si="3"/>
        <v>49239</v>
      </c>
      <c r="T26" s="1"/>
      <c r="U26" s="3"/>
      <c r="V26" s="3"/>
      <c r="W26" s="62">
        <f t="shared" ca="1" si="5"/>
        <v>2</v>
      </c>
      <c r="X26" s="61">
        <f t="shared" ca="1" si="4"/>
        <v>2</v>
      </c>
      <c r="Y26" s="11" t="s">
        <v>563</v>
      </c>
      <c r="Z26" s="11" t="s">
        <v>25</v>
      </c>
      <c r="AA26" s="11"/>
      <c r="AB26" s="3"/>
    </row>
    <row r="27" spans="1:28" ht="30" customHeight="1">
      <c r="A27" s="4"/>
      <c r="B27" s="4"/>
      <c r="C27" s="3">
        <v>1</v>
      </c>
      <c r="D27" s="11" t="s">
        <v>16</v>
      </c>
      <c r="E27" s="11" t="s">
        <v>18</v>
      </c>
      <c r="F27" s="11" t="s">
        <v>18</v>
      </c>
      <c r="G27" s="4">
        <v>28</v>
      </c>
      <c r="H27" s="11" t="s">
        <v>23</v>
      </c>
      <c r="I27" s="11" t="s">
        <v>23</v>
      </c>
      <c r="J27" s="17" t="s">
        <v>518</v>
      </c>
      <c r="K27" s="3" t="s">
        <v>506</v>
      </c>
      <c r="L27" s="5">
        <v>37698</v>
      </c>
      <c r="M27" s="1">
        <v>34639</v>
      </c>
      <c r="N27" s="60">
        <f t="shared" ca="1" si="0"/>
        <v>30</v>
      </c>
      <c r="O27" s="14">
        <v>15</v>
      </c>
      <c r="P27" s="14" t="s">
        <v>634</v>
      </c>
      <c r="Q27" s="14">
        <f t="shared" si="1"/>
        <v>30</v>
      </c>
      <c r="R27" s="14">
        <f t="shared" si="2"/>
        <v>40</v>
      </c>
      <c r="S27" s="1">
        <f t="shared" si="3"/>
        <v>49239</v>
      </c>
      <c r="T27" s="1"/>
      <c r="U27" s="3"/>
      <c r="V27" s="3"/>
      <c r="W27" s="62">
        <f t="shared" ca="1" si="5"/>
        <v>2</v>
      </c>
      <c r="X27" s="61">
        <f t="shared" ca="1" si="4"/>
        <v>2</v>
      </c>
      <c r="Y27" s="11" t="s">
        <v>563</v>
      </c>
      <c r="Z27" s="11" t="s">
        <v>25</v>
      </c>
      <c r="AA27" s="11"/>
      <c r="AB27" s="3"/>
    </row>
    <row r="28" spans="1:28" ht="30" customHeight="1">
      <c r="A28" s="4"/>
      <c r="B28" s="4"/>
      <c r="C28" s="3">
        <v>1</v>
      </c>
      <c r="D28" s="11" t="s">
        <v>16</v>
      </c>
      <c r="E28" s="11" t="s">
        <v>18</v>
      </c>
      <c r="F28" s="11" t="s">
        <v>18</v>
      </c>
      <c r="G28" s="4">
        <v>29</v>
      </c>
      <c r="H28" s="11" t="s">
        <v>23</v>
      </c>
      <c r="I28" s="11" t="s">
        <v>23</v>
      </c>
      <c r="J28" s="17" t="s">
        <v>518</v>
      </c>
      <c r="K28" s="3" t="s">
        <v>506</v>
      </c>
      <c r="L28" s="5">
        <v>37698</v>
      </c>
      <c r="M28" s="1">
        <v>34639</v>
      </c>
      <c r="N28" s="60">
        <f t="shared" ca="1" si="0"/>
        <v>30</v>
      </c>
      <c r="O28" s="14">
        <v>15</v>
      </c>
      <c r="P28" s="14" t="s">
        <v>634</v>
      </c>
      <c r="Q28" s="14">
        <f t="shared" si="1"/>
        <v>30</v>
      </c>
      <c r="R28" s="14">
        <f t="shared" si="2"/>
        <v>40</v>
      </c>
      <c r="S28" s="1">
        <f t="shared" si="3"/>
        <v>49239</v>
      </c>
      <c r="T28" s="1"/>
      <c r="U28" s="3"/>
      <c r="V28" s="3"/>
      <c r="W28" s="62">
        <f t="shared" ca="1" si="5"/>
        <v>2</v>
      </c>
      <c r="X28" s="61">
        <f t="shared" ca="1" si="4"/>
        <v>2</v>
      </c>
      <c r="Y28" s="11" t="s">
        <v>563</v>
      </c>
      <c r="Z28" s="11" t="s">
        <v>25</v>
      </c>
      <c r="AA28" s="11"/>
      <c r="AB28" s="3"/>
    </row>
    <row r="29" spans="1:28" ht="30" customHeight="1">
      <c r="A29" s="4"/>
      <c r="B29" s="4"/>
      <c r="C29" s="3">
        <v>1</v>
      </c>
      <c r="D29" s="11" t="s">
        <v>16</v>
      </c>
      <c r="E29" s="11" t="s">
        <v>18</v>
      </c>
      <c r="F29" s="11" t="s">
        <v>18</v>
      </c>
      <c r="G29" s="4">
        <v>30</v>
      </c>
      <c r="H29" s="11" t="s">
        <v>23</v>
      </c>
      <c r="I29" s="11" t="s">
        <v>23</v>
      </c>
      <c r="J29" s="17" t="s">
        <v>518</v>
      </c>
      <c r="K29" s="3" t="s">
        <v>506</v>
      </c>
      <c r="L29" s="5">
        <v>37698</v>
      </c>
      <c r="M29" s="1">
        <v>34639</v>
      </c>
      <c r="N29" s="60">
        <f t="shared" ca="1" si="0"/>
        <v>30</v>
      </c>
      <c r="O29" s="14">
        <v>15</v>
      </c>
      <c r="P29" s="14" t="s">
        <v>634</v>
      </c>
      <c r="Q29" s="14">
        <f t="shared" si="1"/>
        <v>30</v>
      </c>
      <c r="R29" s="14">
        <f t="shared" si="2"/>
        <v>40</v>
      </c>
      <c r="S29" s="1">
        <f t="shared" si="3"/>
        <v>49239</v>
      </c>
      <c r="T29" s="1"/>
      <c r="U29" s="3"/>
      <c r="V29" s="3"/>
      <c r="W29" s="62">
        <f t="shared" ca="1" si="5"/>
        <v>2</v>
      </c>
      <c r="X29" s="61">
        <f t="shared" ca="1" si="4"/>
        <v>2</v>
      </c>
      <c r="Y29" s="11" t="s">
        <v>563</v>
      </c>
      <c r="Z29" s="11" t="s">
        <v>25</v>
      </c>
      <c r="AA29" s="11"/>
      <c r="AB29" s="3"/>
    </row>
    <row r="30" spans="1:28" ht="30" customHeight="1">
      <c r="A30" s="4"/>
      <c r="B30" s="4"/>
      <c r="C30" s="3">
        <v>1</v>
      </c>
      <c r="D30" s="11" t="s">
        <v>16</v>
      </c>
      <c r="E30" s="11" t="s">
        <v>18</v>
      </c>
      <c r="F30" s="11" t="s">
        <v>18</v>
      </c>
      <c r="G30" s="4">
        <v>31</v>
      </c>
      <c r="H30" s="11" t="s">
        <v>23</v>
      </c>
      <c r="I30" s="11" t="s">
        <v>23</v>
      </c>
      <c r="J30" s="17" t="s">
        <v>518</v>
      </c>
      <c r="K30" s="3" t="s">
        <v>506</v>
      </c>
      <c r="L30" s="5">
        <v>37698</v>
      </c>
      <c r="M30" s="1">
        <v>34639</v>
      </c>
      <c r="N30" s="60">
        <f t="shared" ca="1" si="0"/>
        <v>30</v>
      </c>
      <c r="O30" s="14">
        <v>15</v>
      </c>
      <c r="P30" s="14" t="s">
        <v>634</v>
      </c>
      <c r="Q30" s="14">
        <f t="shared" si="1"/>
        <v>30</v>
      </c>
      <c r="R30" s="14">
        <f t="shared" si="2"/>
        <v>40</v>
      </c>
      <c r="S30" s="1">
        <f t="shared" si="3"/>
        <v>49239</v>
      </c>
      <c r="T30" s="1"/>
      <c r="U30" s="3"/>
      <c r="V30" s="3"/>
      <c r="W30" s="62">
        <f t="shared" ca="1" si="5"/>
        <v>2</v>
      </c>
      <c r="X30" s="61">
        <f t="shared" ca="1" si="4"/>
        <v>2</v>
      </c>
      <c r="Y30" s="11" t="s">
        <v>563</v>
      </c>
      <c r="Z30" s="11" t="s">
        <v>25</v>
      </c>
      <c r="AA30" s="11"/>
      <c r="AB30" s="3"/>
    </row>
    <row r="31" spans="1:28" ht="30" customHeight="1">
      <c r="A31" s="4"/>
      <c r="B31" s="4"/>
      <c r="C31" s="3">
        <v>1</v>
      </c>
      <c r="D31" s="11" t="s">
        <v>16</v>
      </c>
      <c r="E31" s="11" t="s">
        <v>18</v>
      </c>
      <c r="F31" s="11" t="s">
        <v>18</v>
      </c>
      <c r="G31" s="4">
        <v>32</v>
      </c>
      <c r="H31" s="11" t="s">
        <v>23</v>
      </c>
      <c r="I31" s="11" t="s">
        <v>23</v>
      </c>
      <c r="J31" s="17" t="s">
        <v>518</v>
      </c>
      <c r="K31" s="3" t="s">
        <v>506</v>
      </c>
      <c r="L31" s="5">
        <v>37698</v>
      </c>
      <c r="M31" s="1">
        <v>34639</v>
      </c>
      <c r="N31" s="60">
        <f t="shared" ca="1" si="0"/>
        <v>30</v>
      </c>
      <c r="O31" s="14">
        <v>15</v>
      </c>
      <c r="P31" s="14" t="s">
        <v>634</v>
      </c>
      <c r="Q31" s="14">
        <f t="shared" si="1"/>
        <v>30</v>
      </c>
      <c r="R31" s="14">
        <f t="shared" si="2"/>
        <v>40</v>
      </c>
      <c r="S31" s="1">
        <f t="shared" si="3"/>
        <v>49239</v>
      </c>
      <c r="T31" s="1"/>
      <c r="U31" s="3"/>
      <c r="V31" s="3"/>
      <c r="W31" s="62">
        <f t="shared" ca="1" si="5"/>
        <v>2</v>
      </c>
      <c r="X31" s="61">
        <f t="shared" ca="1" si="4"/>
        <v>2</v>
      </c>
      <c r="Y31" s="11" t="s">
        <v>563</v>
      </c>
      <c r="Z31" s="11" t="s">
        <v>25</v>
      </c>
      <c r="AA31" s="11"/>
      <c r="AB31" s="3"/>
    </row>
    <row r="32" spans="1:28" ht="30" customHeight="1">
      <c r="A32" s="4"/>
      <c r="B32" s="4"/>
      <c r="C32" s="3">
        <v>1</v>
      </c>
      <c r="D32" s="11" t="s">
        <v>16</v>
      </c>
      <c r="E32" s="11" t="s">
        <v>18</v>
      </c>
      <c r="F32" s="11" t="s">
        <v>18</v>
      </c>
      <c r="G32" s="4">
        <v>33</v>
      </c>
      <c r="H32" s="11" t="s">
        <v>23</v>
      </c>
      <c r="I32" s="11" t="s">
        <v>23</v>
      </c>
      <c r="J32" s="17" t="s">
        <v>518</v>
      </c>
      <c r="K32" s="3" t="s">
        <v>506</v>
      </c>
      <c r="L32" s="5">
        <v>37698</v>
      </c>
      <c r="M32" s="1">
        <v>34639</v>
      </c>
      <c r="N32" s="60">
        <f t="shared" ca="1" si="0"/>
        <v>30</v>
      </c>
      <c r="O32" s="14">
        <v>15</v>
      </c>
      <c r="P32" s="14" t="s">
        <v>634</v>
      </c>
      <c r="Q32" s="14">
        <f t="shared" si="1"/>
        <v>30</v>
      </c>
      <c r="R32" s="14">
        <f t="shared" si="2"/>
        <v>40</v>
      </c>
      <c r="S32" s="1">
        <f t="shared" si="3"/>
        <v>49239</v>
      </c>
      <c r="T32" s="1"/>
      <c r="U32" s="3"/>
      <c r="V32" s="3"/>
      <c r="W32" s="62">
        <f t="shared" ca="1" si="5"/>
        <v>2</v>
      </c>
      <c r="X32" s="61">
        <f t="shared" ca="1" si="4"/>
        <v>2</v>
      </c>
      <c r="Y32" s="11" t="s">
        <v>563</v>
      </c>
      <c r="Z32" s="11" t="s">
        <v>25</v>
      </c>
      <c r="AA32" s="11"/>
      <c r="AB32" s="3"/>
    </row>
    <row r="33" spans="1:28" ht="30" customHeight="1">
      <c r="A33" s="4"/>
      <c r="B33" s="4"/>
      <c r="C33" s="3">
        <v>1</v>
      </c>
      <c r="D33" s="11" t="s">
        <v>16</v>
      </c>
      <c r="E33" s="11" t="s">
        <v>18</v>
      </c>
      <c r="F33" s="11" t="s">
        <v>18</v>
      </c>
      <c r="G33" s="4">
        <v>19</v>
      </c>
      <c r="H33" s="11" t="s">
        <v>19</v>
      </c>
      <c r="I33" s="11" t="s">
        <v>19</v>
      </c>
      <c r="J33" s="17" t="s">
        <v>518</v>
      </c>
      <c r="K33" s="3" t="s">
        <v>506</v>
      </c>
      <c r="L33" s="5">
        <v>28325</v>
      </c>
      <c r="M33" s="1">
        <v>34639</v>
      </c>
      <c r="N33" s="60">
        <f t="shared" ca="1" si="0"/>
        <v>30</v>
      </c>
      <c r="O33" s="14">
        <v>15</v>
      </c>
      <c r="P33" s="14" t="s">
        <v>634</v>
      </c>
      <c r="Q33" s="14">
        <f t="shared" si="1"/>
        <v>30</v>
      </c>
      <c r="R33" s="14">
        <f t="shared" si="2"/>
        <v>40</v>
      </c>
      <c r="S33" s="1">
        <f t="shared" si="3"/>
        <v>49239</v>
      </c>
      <c r="T33" s="1"/>
      <c r="U33" s="3"/>
      <c r="V33" s="3"/>
      <c r="W33" s="62">
        <f t="shared" ca="1" si="5"/>
        <v>2</v>
      </c>
      <c r="X33" s="61">
        <f t="shared" ca="1" si="4"/>
        <v>2</v>
      </c>
      <c r="Y33" s="11" t="s">
        <v>563</v>
      </c>
      <c r="Z33" s="11" t="s">
        <v>26</v>
      </c>
      <c r="AA33" s="11"/>
      <c r="AB33" s="3"/>
    </row>
    <row r="34" spans="1:28" ht="30" customHeight="1">
      <c r="A34" s="4"/>
      <c r="B34" s="4"/>
      <c r="C34" s="3">
        <v>1</v>
      </c>
      <c r="D34" s="11" t="s">
        <v>16</v>
      </c>
      <c r="E34" s="11" t="s">
        <v>18</v>
      </c>
      <c r="F34" s="11" t="s">
        <v>18</v>
      </c>
      <c r="G34" s="4">
        <v>20</v>
      </c>
      <c r="H34" s="11" t="s">
        <v>19</v>
      </c>
      <c r="I34" s="11" t="s">
        <v>19</v>
      </c>
      <c r="J34" s="17" t="s">
        <v>518</v>
      </c>
      <c r="K34" s="3" t="s">
        <v>506</v>
      </c>
      <c r="L34" s="5">
        <v>28325</v>
      </c>
      <c r="M34" s="1">
        <v>34639</v>
      </c>
      <c r="N34" s="60">
        <f t="shared" ca="1" si="0"/>
        <v>30</v>
      </c>
      <c r="O34" s="14">
        <v>15</v>
      </c>
      <c r="P34" s="14" t="s">
        <v>634</v>
      </c>
      <c r="Q34" s="14">
        <f t="shared" si="1"/>
        <v>30</v>
      </c>
      <c r="R34" s="14">
        <f t="shared" si="2"/>
        <v>40</v>
      </c>
      <c r="S34" s="1">
        <f t="shared" si="3"/>
        <v>49239</v>
      </c>
      <c r="T34" s="1"/>
      <c r="U34" s="3"/>
      <c r="V34" s="3"/>
      <c r="W34" s="62">
        <f t="shared" ca="1" si="5"/>
        <v>2</v>
      </c>
      <c r="X34" s="61">
        <f t="shared" ca="1" si="4"/>
        <v>2</v>
      </c>
      <c r="Y34" s="11" t="s">
        <v>563</v>
      </c>
      <c r="Z34" s="11" t="s">
        <v>26</v>
      </c>
      <c r="AA34" s="11"/>
      <c r="AB34" s="3"/>
    </row>
    <row r="35" spans="1:28" ht="30" customHeight="1">
      <c r="A35" s="4"/>
      <c r="B35" s="4"/>
      <c r="C35" s="3">
        <v>1</v>
      </c>
      <c r="D35" s="11" t="s">
        <v>16</v>
      </c>
      <c r="E35" s="11" t="s">
        <v>28</v>
      </c>
      <c r="F35" s="11" t="s">
        <v>28</v>
      </c>
      <c r="G35" s="4">
        <v>9</v>
      </c>
      <c r="H35" s="11" t="s">
        <v>30</v>
      </c>
      <c r="I35" s="11" t="s">
        <v>30</v>
      </c>
      <c r="J35" s="17" t="s">
        <v>518</v>
      </c>
      <c r="K35" s="3" t="s">
        <v>506</v>
      </c>
      <c r="L35" s="5">
        <v>34299</v>
      </c>
      <c r="M35" s="1">
        <v>34639</v>
      </c>
      <c r="N35" s="60">
        <f t="shared" ca="1" si="0"/>
        <v>30</v>
      </c>
      <c r="O35" s="14">
        <v>15</v>
      </c>
      <c r="P35" s="14" t="s">
        <v>634</v>
      </c>
      <c r="Q35" s="14">
        <f t="shared" si="1"/>
        <v>30</v>
      </c>
      <c r="R35" s="14">
        <f t="shared" si="2"/>
        <v>40</v>
      </c>
      <c r="S35" s="1">
        <f t="shared" si="3"/>
        <v>49239</v>
      </c>
      <c r="T35" s="1"/>
      <c r="U35" s="3"/>
      <c r="V35" s="3"/>
      <c r="W35" s="62">
        <f t="shared" ca="1" si="5"/>
        <v>2</v>
      </c>
      <c r="X35" s="61">
        <f t="shared" ca="1" si="4"/>
        <v>2</v>
      </c>
      <c r="Y35" s="11" t="s">
        <v>563</v>
      </c>
      <c r="Z35" s="11" t="s">
        <v>24</v>
      </c>
      <c r="AA35" s="11"/>
      <c r="AB35" s="3"/>
    </row>
    <row r="36" spans="1:28" ht="30" customHeight="1">
      <c r="A36" s="4"/>
      <c r="B36" s="4"/>
      <c r="C36" s="3">
        <v>1</v>
      </c>
      <c r="D36" s="11" t="s">
        <v>16</v>
      </c>
      <c r="E36" s="11" t="s">
        <v>28</v>
      </c>
      <c r="F36" s="11" t="s">
        <v>28</v>
      </c>
      <c r="G36" s="4">
        <v>10</v>
      </c>
      <c r="H36" s="11" t="s">
        <v>29</v>
      </c>
      <c r="I36" s="11" t="s">
        <v>29</v>
      </c>
      <c r="J36" s="17" t="s">
        <v>518</v>
      </c>
      <c r="K36" s="3" t="s">
        <v>506</v>
      </c>
      <c r="L36" s="5">
        <v>34299</v>
      </c>
      <c r="M36" s="1">
        <v>34793</v>
      </c>
      <c r="N36" s="60">
        <f t="shared" ca="1" si="0"/>
        <v>30</v>
      </c>
      <c r="O36" s="14">
        <v>15</v>
      </c>
      <c r="P36" s="14" t="s">
        <v>634</v>
      </c>
      <c r="Q36" s="14">
        <f t="shared" si="1"/>
        <v>30</v>
      </c>
      <c r="R36" s="14">
        <f t="shared" si="2"/>
        <v>40</v>
      </c>
      <c r="S36" s="1">
        <f t="shared" si="3"/>
        <v>49393</v>
      </c>
      <c r="T36" s="1"/>
      <c r="U36" s="3"/>
      <c r="V36" s="3"/>
      <c r="W36" s="62">
        <f t="shared" ca="1" si="5"/>
        <v>2</v>
      </c>
      <c r="X36" s="61">
        <f t="shared" ca="1" si="4"/>
        <v>2</v>
      </c>
      <c r="Y36" s="11" t="s">
        <v>563</v>
      </c>
      <c r="Z36" s="11" t="s">
        <v>24</v>
      </c>
      <c r="AA36" s="11"/>
      <c r="AB36" s="3"/>
    </row>
    <row r="37" spans="1:28" ht="30" customHeight="1">
      <c r="A37" s="4"/>
      <c r="B37" s="4"/>
      <c r="C37" s="3">
        <v>1</v>
      </c>
      <c r="D37" s="11" t="s">
        <v>16</v>
      </c>
      <c r="E37" s="11" t="s">
        <v>28</v>
      </c>
      <c r="F37" s="11" t="s">
        <v>28</v>
      </c>
      <c r="G37" s="4">
        <v>11</v>
      </c>
      <c r="H37" s="11" t="s">
        <v>29</v>
      </c>
      <c r="I37" s="11" t="s">
        <v>29</v>
      </c>
      <c r="J37" s="17" t="s">
        <v>518</v>
      </c>
      <c r="K37" s="3" t="s">
        <v>506</v>
      </c>
      <c r="L37" s="5">
        <v>34299</v>
      </c>
      <c r="M37" s="1">
        <v>34793</v>
      </c>
      <c r="N37" s="60">
        <f t="shared" ca="1" si="0"/>
        <v>30</v>
      </c>
      <c r="O37" s="14">
        <v>15</v>
      </c>
      <c r="P37" s="14" t="s">
        <v>634</v>
      </c>
      <c r="Q37" s="14">
        <f t="shared" si="1"/>
        <v>30</v>
      </c>
      <c r="R37" s="14">
        <f t="shared" si="2"/>
        <v>40</v>
      </c>
      <c r="S37" s="1">
        <f t="shared" si="3"/>
        <v>49393</v>
      </c>
      <c r="T37" s="1"/>
      <c r="U37" s="3"/>
      <c r="V37" s="3"/>
      <c r="W37" s="62">
        <f t="shared" ca="1" si="5"/>
        <v>2</v>
      </c>
      <c r="X37" s="61">
        <f t="shared" ca="1" si="4"/>
        <v>2</v>
      </c>
      <c r="Y37" s="11" t="s">
        <v>563</v>
      </c>
      <c r="Z37" s="11" t="s">
        <v>24</v>
      </c>
      <c r="AA37" s="11"/>
      <c r="AB37" s="3"/>
    </row>
    <row r="38" spans="1:28" ht="30" customHeight="1">
      <c r="A38" s="4"/>
      <c r="B38" s="4"/>
      <c r="C38" s="3">
        <v>1</v>
      </c>
      <c r="D38" s="11" t="s">
        <v>16</v>
      </c>
      <c r="E38" s="11" t="s">
        <v>31</v>
      </c>
      <c r="F38" s="11" t="s">
        <v>31</v>
      </c>
      <c r="G38" s="4">
        <v>1</v>
      </c>
      <c r="H38" s="11" t="s">
        <v>32</v>
      </c>
      <c r="I38" s="11" t="s">
        <v>32</v>
      </c>
      <c r="J38" s="17" t="s">
        <v>518</v>
      </c>
      <c r="K38" s="3" t="s">
        <v>506</v>
      </c>
      <c r="L38" s="5">
        <v>37698</v>
      </c>
      <c r="M38" s="1">
        <v>34639</v>
      </c>
      <c r="N38" s="60">
        <f t="shared" ca="1" si="0"/>
        <v>30</v>
      </c>
      <c r="O38" s="14">
        <v>8</v>
      </c>
      <c r="P38" s="14" t="s">
        <v>634</v>
      </c>
      <c r="Q38" s="14">
        <f t="shared" si="1"/>
        <v>16</v>
      </c>
      <c r="R38" s="14">
        <f t="shared" si="2"/>
        <v>21</v>
      </c>
      <c r="S38" s="1">
        <f t="shared" si="3"/>
        <v>42304</v>
      </c>
      <c r="T38" s="1"/>
      <c r="U38" s="3"/>
      <c r="V38" s="3"/>
      <c r="W38" s="62">
        <f t="shared" ca="1" si="5"/>
        <v>-0.625</v>
      </c>
      <c r="X38" s="61">
        <f t="shared" ca="1" si="4"/>
        <v>1</v>
      </c>
      <c r="Y38" s="11" t="s">
        <v>563</v>
      </c>
      <c r="Z38" s="11" t="s">
        <v>33</v>
      </c>
      <c r="AA38" s="11"/>
      <c r="AB38" s="3"/>
    </row>
    <row r="39" spans="1:28" ht="30" customHeight="1">
      <c r="A39" s="4"/>
      <c r="B39" s="4"/>
      <c r="C39" s="3">
        <v>1</v>
      </c>
      <c r="D39" s="11" t="s">
        <v>16</v>
      </c>
      <c r="E39" s="11" t="s">
        <v>34</v>
      </c>
      <c r="F39" s="11" t="s">
        <v>34</v>
      </c>
      <c r="G39" s="4">
        <v>7</v>
      </c>
      <c r="H39" s="11" t="s">
        <v>35</v>
      </c>
      <c r="I39" s="11" t="s">
        <v>35</v>
      </c>
      <c r="J39" s="17" t="s">
        <v>518</v>
      </c>
      <c r="K39" s="3" t="s">
        <v>506</v>
      </c>
      <c r="L39" s="5">
        <v>92597</v>
      </c>
      <c r="M39" s="1">
        <v>35156</v>
      </c>
      <c r="N39" s="60">
        <f t="shared" ca="1" si="0"/>
        <v>29</v>
      </c>
      <c r="O39" s="14">
        <v>15</v>
      </c>
      <c r="P39" s="14" t="s">
        <v>634</v>
      </c>
      <c r="Q39" s="14">
        <f t="shared" si="1"/>
        <v>30</v>
      </c>
      <c r="R39" s="14">
        <f t="shared" si="2"/>
        <v>40</v>
      </c>
      <c r="S39" s="1">
        <f t="shared" si="3"/>
        <v>49756</v>
      </c>
      <c r="T39" s="1"/>
      <c r="U39" s="3"/>
      <c r="V39" s="3"/>
      <c r="W39" s="62">
        <f t="shared" ca="1" si="5"/>
        <v>2.0999999999999996</v>
      </c>
      <c r="X39" s="61">
        <f t="shared" ca="1" si="4"/>
        <v>3</v>
      </c>
      <c r="Y39" s="11" t="s">
        <v>563</v>
      </c>
      <c r="Z39" s="11" t="s">
        <v>36</v>
      </c>
      <c r="AA39" s="11"/>
      <c r="AB39" s="3"/>
    </row>
    <row r="40" spans="1:28" ht="30" customHeight="1">
      <c r="A40" s="4"/>
      <c r="B40" s="4"/>
      <c r="C40" s="3">
        <v>1</v>
      </c>
      <c r="D40" s="11" t="s">
        <v>16</v>
      </c>
      <c r="E40" s="11" t="s">
        <v>34</v>
      </c>
      <c r="F40" s="11" t="s">
        <v>34</v>
      </c>
      <c r="G40" s="4">
        <v>2</v>
      </c>
      <c r="H40" s="11" t="s">
        <v>37</v>
      </c>
      <c r="I40" s="11" t="s">
        <v>37</v>
      </c>
      <c r="J40" s="17" t="s">
        <v>518</v>
      </c>
      <c r="K40" s="3" t="s">
        <v>506</v>
      </c>
      <c r="L40" s="5">
        <v>58092</v>
      </c>
      <c r="M40" s="1">
        <v>34639</v>
      </c>
      <c r="N40" s="60">
        <f t="shared" ca="1" si="0"/>
        <v>30</v>
      </c>
      <c r="O40" s="14">
        <v>15</v>
      </c>
      <c r="P40" s="14" t="s">
        <v>634</v>
      </c>
      <c r="Q40" s="14">
        <f t="shared" si="1"/>
        <v>30</v>
      </c>
      <c r="R40" s="14">
        <f t="shared" si="2"/>
        <v>40</v>
      </c>
      <c r="S40" s="1">
        <f t="shared" si="3"/>
        <v>49239</v>
      </c>
      <c r="T40" s="1"/>
      <c r="U40" s="3"/>
      <c r="V40" s="3"/>
      <c r="W40" s="62">
        <f t="shared" ca="1" si="5"/>
        <v>2</v>
      </c>
      <c r="X40" s="61">
        <f t="shared" ca="1" si="4"/>
        <v>2</v>
      </c>
      <c r="Y40" s="11" t="s">
        <v>563</v>
      </c>
      <c r="Z40" s="11" t="s">
        <v>38</v>
      </c>
      <c r="AA40" s="11"/>
      <c r="AB40" s="3"/>
    </row>
    <row r="41" spans="1:28" ht="30" customHeight="1">
      <c r="A41" s="4"/>
      <c r="B41" s="4"/>
      <c r="C41" s="3">
        <v>1</v>
      </c>
      <c r="D41" s="11" t="s">
        <v>16</v>
      </c>
      <c r="E41" s="11" t="s">
        <v>39</v>
      </c>
      <c r="F41" s="11" t="s">
        <v>39</v>
      </c>
      <c r="G41" s="4">
        <v>5</v>
      </c>
      <c r="H41" s="11" t="s">
        <v>40</v>
      </c>
      <c r="I41" s="11" t="s">
        <v>40</v>
      </c>
      <c r="J41" s="17" t="s">
        <v>518</v>
      </c>
      <c r="K41" s="3" t="s">
        <v>506</v>
      </c>
      <c r="L41" s="5">
        <v>19673</v>
      </c>
      <c r="M41" s="1">
        <v>35153</v>
      </c>
      <c r="N41" s="60">
        <f t="shared" ca="1" si="0"/>
        <v>29</v>
      </c>
      <c r="O41" s="14">
        <v>8</v>
      </c>
      <c r="P41" s="14" t="s">
        <v>634</v>
      </c>
      <c r="Q41" s="14">
        <f t="shared" si="1"/>
        <v>16</v>
      </c>
      <c r="R41" s="14">
        <f t="shared" si="2"/>
        <v>21</v>
      </c>
      <c r="S41" s="1">
        <f t="shared" si="3"/>
        <v>42818</v>
      </c>
      <c r="T41" s="1"/>
      <c r="U41" s="3"/>
      <c r="V41" s="3"/>
      <c r="W41" s="62">
        <f t="shared" ca="1" si="5"/>
        <v>-0.4375</v>
      </c>
      <c r="X41" s="61">
        <f t="shared" ca="1" si="4"/>
        <v>1</v>
      </c>
      <c r="Y41" s="11" t="s">
        <v>563</v>
      </c>
      <c r="Z41" s="16" t="s">
        <v>41</v>
      </c>
      <c r="AA41" s="16"/>
      <c r="AB41" s="3"/>
    </row>
    <row r="42" spans="1:28" ht="30" customHeight="1">
      <c r="A42" s="4"/>
      <c r="B42" s="4"/>
      <c r="C42" s="3">
        <v>1</v>
      </c>
      <c r="D42" s="11" t="s">
        <v>16</v>
      </c>
      <c r="E42" s="11" t="s">
        <v>39</v>
      </c>
      <c r="F42" s="11" t="s">
        <v>39</v>
      </c>
      <c r="G42" s="4">
        <v>1</v>
      </c>
      <c r="H42" s="11" t="s">
        <v>40</v>
      </c>
      <c r="I42" s="11" t="s">
        <v>40</v>
      </c>
      <c r="J42" s="17" t="s">
        <v>518</v>
      </c>
      <c r="K42" s="3" t="s">
        <v>506</v>
      </c>
      <c r="L42" s="5">
        <v>19673</v>
      </c>
      <c r="M42" s="1">
        <v>35153</v>
      </c>
      <c r="N42" s="60">
        <f t="shared" ca="1" si="0"/>
        <v>29</v>
      </c>
      <c r="O42" s="14">
        <v>8</v>
      </c>
      <c r="P42" s="14" t="s">
        <v>634</v>
      </c>
      <c r="Q42" s="14">
        <f t="shared" si="1"/>
        <v>16</v>
      </c>
      <c r="R42" s="14">
        <f t="shared" si="2"/>
        <v>21</v>
      </c>
      <c r="S42" s="1">
        <f t="shared" si="3"/>
        <v>42818</v>
      </c>
      <c r="T42" s="1"/>
      <c r="U42" s="3"/>
      <c r="V42" s="3"/>
      <c r="W42" s="62">
        <f t="shared" ca="1" si="5"/>
        <v>-0.4375</v>
      </c>
      <c r="X42" s="61">
        <f t="shared" ca="1" si="4"/>
        <v>1</v>
      </c>
      <c r="Y42" s="11" t="s">
        <v>563</v>
      </c>
      <c r="Z42" s="11" t="s">
        <v>33</v>
      </c>
      <c r="AA42" s="11"/>
      <c r="AB42" s="3"/>
    </row>
    <row r="43" spans="1:28" ht="30" customHeight="1">
      <c r="A43" s="4"/>
      <c r="B43" s="4"/>
      <c r="C43" s="3">
        <v>1</v>
      </c>
      <c r="D43" s="11" t="s">
        <v>16</v>
      </c>
      <c r="E43" s="11" t="s">
        <v>39</v>
      </c>
      <c r="F43" s="11" t="s">
        <v>39</v>
      </c>
      <c r="G43" s="4">
        <v>2</v>
      </c>
      <c r="H43" s="11" t="s">
        <v>40</v>
      </c>
      <c r="I43" s="11" t="s">
        <v>40</v>
      </c>
      <c r="J43" s="17" t="s">
        <v>518</v>
      </c>
      <c r="K43" s="3" t="s">
        <v>506</v>
      </c>
      <c r="L43" s="5">
        <v>19673</v>
      </c>
      <c r="M43" s="1">
        <v>35153</v>
      </c>
      <c r="N43" s="60">
        <f t="shared" ca="1" si="0"/>
        <v>29</v>
      </c>
      <c r="O43" s="14">
        <v>8</v>
      </c>
      <c r="P43" s="14" t="s">
        <v>634</v>
      </c>
      <c r="Q43" s="14">
        <f t="shared" si="1"/>
        <v>16</v>
      </c>
      <c r="R43" s="14">
        <f t="shared" si="2"/>
        <v>21</v>
      </c>
      <c r="S43" s="1">
        <f t="shared" si="3"/>
        <v>42818</v>
      </c>
      <c r="T43" s="1"/>
      <c r="U43" s="3"/>
      <c r="V43" s="3"/>
      <c r="W43" s="62">
        <f t="shared" ca="1" si="5"/>
        <v>-0.4375</v>
      </c>
      <c r="X43" s="61">
        <f t="shared" ca="1" si="4"/>
        <v>1</v>
      </c>
      <c r="Y43" s="11" t="s">
        <v>563</v>
      </c>
      <c r="Z43" s="11" t="s">
        <v>33</v>
      </c>
      <c r="AA43" s="11"/>
      <c r="AB43" s="3"/>
    </row>
    <row r="44" spans="1:28" ht="30" customHeight="1">
      <c r="A44" s="4"/>
      <c r="B44" s="4"/>
      <c r="C44" s="3">
        <v>1</v>
      </c>
      <c r="D44" s="11" t="s">
        <v>16</v>
      </c>
      <c r="E44" s="11" t="s">
        <v>39</v>
      </c>
      <c r="F44" s="11" t="s">
        <v>39</v>
      </c>
      <c r="G44" s="4">
        <v>3</v>
      </c>
      <c r="H44" s="11" t="s">
        <v>40</v>
      </c>
      <c r="I44" s="11" t="s">
        <v>40</v>
      </c>
      <c r="J44" s="17" t="s">
        <v>518</v>
      </c>
      <c r="K44" s="3" t="s">
        <v>506</v>
      </c>
      <c r="L44" s="5">
        <v>19673</v>
      </c>
      <c r="M44" s="1">
        <v>35153</v>
      </c>
      <c r="N44" s="60">
        <f t="shared" ca="1" si="0"/>
        <v>29</v>
      </c>
      <c r="O44" s="14">
        <v>8</v>
      </c>
      <c r="P44" s="14" t="s">
        <v>634</v>
      </c>
      <c r="Q44" s="14">
        <f t="shared" si="1"/>
        <v>16</v>
      </c>
      <c r="R44" s="14">
        <f t="shared" si="2"/>
        <v>21</v>
      </c>
      <c r="S44" s="1">
        <f t="shared" si="3"/>
        <v>42818</v>
      </c>
      <c r="T44" s="1"/>
      <c r="U44" s="3"/>
      <c r="V44" s="3"/>
      <c r="W44" s="62">
        <f t="shared" ca="1" si="5"/>
        <v>-0.4375</v>
      </c>
      <c r="X44" s="61">
        <f t="shared" ca="1" si="4"/>
        <v>1</v>
      </c>
      <c r="Y44" s="11" t="s">
        <v>563</v>
      </c>
      <c r="Z44" s="11" t="s">
        <v>33</v>
      </c>
      <c r="AA44" s="11"/>
      <c r="AB44" s="3"/>
    </row>
    <row r="45" spans="1:28" ht="30" customHeight="1">
      <c r="A45" s="4"/>
      <c r="B45" s="4"/>
      <c r="C45" s="3">
        <v>1</v>
      </c>
      <c r="D45" s="11" t="s">
        <v>16</v>
      </c>
      <c r="E45" s="11" t="s">
        <v>39</v>
      </c>
      <c r="F45" s="11" t="s">
        <v>39</v>
      </c>
      <c r="G45" s="4">
        <v>4</v>
      </c>
      <c r="H45" s="11" t="s">
        <v>40</v>
      </c>
      <c r="I45" s="11" t="s">
        <v>40</v>
      </c>
      <c r="J45" s="17" t="s">
        <v>518</v>
      </c>
      <c r="K45" s="3" t="s">
        <v>506</v>
      </c>
      <c r="L45" s="5">
        <v>19673</v>
      </c>
      <c r="M45" s="1">
        <v>35153</v>
      </c>
      <c r="N45" s="60">
        <f t="shared" ca="1" si="0"/>
        <v>29</v>
      </c>
      <c r="O45" s="14">
        <v>8</v>
      </c>
      <c r="P45" s="14" t="s">
        <v>634</v>
      </c>
      <c r="Q45" s="14">
        <f t="shared" si="1"/>
        <v>16</v>
      </c>
      <c r="R45" s="14">
        <f t="shared" si="2"/>
        <v>21</v>
      </c>
      <c r="S45" s="1">
        <f t="shared" si="3"/>
        <v>42818</v>
      </c>
      <c r="T45" s="1"/>
      <c r="U45" s="3"/>
      <c r="V45" s="3"/>
      <c r="W45" s="62">
        <f t="shared" ca="1" si="5"/>
        <v>-0.4375</v>
      </c>
      <c r="X45" s="61">
        <f t="shared" ca="1" si="4"/>
        <v>1</v>
      </c>
      <c r="Y45" s="11" t="s">
        <v>563</v>
      </c>
      <c r="Z45" s="11" t="s">
        <v>33</v>
      </c>
      <c r="AA45" s="11"/>
      <c r="AB45" s="3"/>
    </row>
    <row r="46" spans="1:28" ht="30" customHeight="1">
      <c r="A46" s="4"/>
      <c r="B46" s="4"/>
      <c r="C46" s="3">
        <v>1</v>
      </c>
      <c r="D46" s="11" t="s">
        <v>16</v>
      </c>
      <c r="E46" s="11" t="s">
        <v>39</v>
      </c>
      <c r="F46" s="11" t="s">
        <v>39</v>
      </c>
      <c r="G46" s="4">
        <v>6</v>
      </c>
      <c r="H46" s="11" t="s">
        <v>40</v>
      </c>
      <c r="I46" s="11" t="s">
        <v>40</v>
      </c>
      <c r="J46" s="17" t="s">
        <v>518</v>
      </c>
      <c r="K46" s="3" t="s">
        <v>506</v>
      </c>
      <c r="L46" s="5">
        <v>19673</v>
      </c>
      <c r="M46" s="1">
        <v>35153</v>
      </c>
      <c r="N46" s="60">
        <f t="shared" ca="1" si="0"/>
        <v>29</v>
      </c>
      <c r="O46" s="14">
        <v>8</v>
      </c>
      <c r="P46" s="14" t="s">
        <v>634</v>
      </c>
      <c r="Q46" s="14">
        <f t="shared" si="1"/>
        <v>16</v>
      </c>
      <c r="R46" s="14">
        <f t="shared" si="2"/>
        <v>21</v>
      </c>
      <c r="S46" s="1">
        <f t="shared" si="3"/>
        <v>42818</v>
      </c>
      <c r="T46" s="1"/>
      <c r="U46" s="3"/>
      <c r="V46" s="3"/>
      <c r="W46" s="62">
        <f t="shared" ca="1" si="5"/>
        <v>-0.4375</v>
      </c>
      <c r="X46" s="61">
        <f t="shared" ca="1" si="4"/>
        <v>1</v>
      </c>
      <c r="Y46" s="11" t="s">
        <v>563</v>
      </c>
      <c r="Z46" s="16" t="s">
        <v>42</v>
      </c>
      <c r="AA46" s="16"/>
      <c r="AB46" s="3"/>
    </row>
    <row r="47" spans="1:28" ht="30" customHeight="1">
      <c r="A47" s="4"/>
      <c r="B47" s="4"/>
      <c r="C47" s="3">
        <v>1</v>
      </c>
      <c r="D47" s="11" t="s">
        <v>16</v>
      </c>
      <c r="E47" s="11" t="s">
        <v>39</v>
      </c>
      <c r="F47" s="11" t="s">
        <v>39</v>
      </c>
      <c r="G47" s="4">
        <v>7</v>
      </c>
      <c r="H47" s="11" t="s">
        <v>40</v>
      </c>
      <c r="I47" s="11" t="s">
        <v>40</v>
      </c>
      <c r="J47" s="17" t="s">
        <v>518</v>
      </c>
      <c r="K47" s="3" t="s">
        <v>506</v>
      </c>
      <c r="L47" s="5">
        <v>19673</v>
      </c>
      <c r="M47" s="1">
        <v>35153</v>
      </c>
      <c r="N47" s="60">
        <f t="shared" ca="1" si="0"/>
        <v>29</v>
      </c>
      <c r="O47" s="14">
        <v>8</v>
      </c>
      <c r="P47" s="14" t="s">
        <v>634</v>
      </c>
      <c r="Q47" s="14">
        <f t="shared" si="1"/>
        <v>16</v>
      </c>
      <c r="R47" s="14">
        <f t="shared" si="2"/>
        <v>21</v>
      </c>
      <c r="S47" s="1">
        <f t="shared" si="3"/>
        <v>42818</v>
      </c>
      <c r="T47" s="1"/>
      <c r="U47" s="3"/>
      <c r="V47" s="3"/>
      <c r="W47" s="62">
        <f t="shared" ca="1" si="5"/>
        <v>-0.4375</v>
      </c>
      <c r="X47" s="61">
        <f t="shared" ca="1" si="4"/>
        <v>1</v>
      </c>
      <c r="Y47" s="11" t="s">
        <v>563</v>
      </c>
      <c r="Z47" s="16" t="s">
        <v>42</v>
      </c>
      <c r="AA47" s="16"/>
      <c r="AB47" s="3"/>
    </row>
    <row r="48" spans="1:28" ht="30" customHeight="1">
      <c r="A48" s="4"/>
      <c r="B48" s="4"/>
      <c r="C48" s="3">
        <v>1</v>
      </c>
      <c r="D48" s="11" t="s">
        <v>16</v>
      </c>
      <c r="E48" s="11" t="s">
        <v>39</v>
      </c>
      <c r="F48" s="11" t="s">
        <v>39</v>
      </c>
      <c r="G48" s="4">
        <v>8</v>
      </c>
      <c r="H48" s="11" t="s">
        <v>40</v>
      </c>
      <c r="I48" s="11" t="s">
        <v>40</v>
      </c>
      <c r="J48" s="17" t="s">
        <v>518</v>
      </c>
      <c r="K48" s="3" t="s">
        <v>506</v>
      </c>
      <c r="L48" s="5">
        <v>19673</v>
      </c>
      <c r="M48" s="1">
        <v>35153</v>
      </c>
      <c r="N48" s="60">
        <f t="shared" ca="1" si="0"/>
        <v>29</v>
      </c>
      <c r="O48" s="14">
        <v>8</v>
      </c>
      <c r="P48" s="14" t="s">
        <v>634</v>
      </c>
      <c r="Q48" s="14">
        <f t="shared" si="1"/>
        <v>16</v>
      </c>
      <c r="R48" s="14">
        <f t="shared" si="2"/>
        <v>21</v>
      </c>
      <c r="S48" s="1">
        <f t="shared" si="3"/>
        <v>42818</v>
      </c>
      <c r="T48" s="1"/>
      <c r="U48" s="3"/>
      <c r="V48" s="3"/>
      <c r="W48" s="62">
        <f t="shared" ca="1" si="5"/>
        <v>-0.4375</v>
      </c>
      <c r="X48" s="61">
        <f t="shared" ca="1" si="4"/>
        <v>1</v>
      </c>
      <c r="Y48" s="11" t="s">
        <v>563</v>
      </c>
      <c r="Z48" s="16" t="s">
        <v>42</v>
      </c>
      <c r="AA48" s="16"/>
      <c r="AB48" s="3"/>
    </row>
    <row r="49" spans="1:28" ht="30" customHeight="1">
      <c r="A49" s="4"/>
      <c r="B49" s="4"/>
      <c r="C49" s="3">
        <v>1</v>
      </c>
      <c r="D49" s="11" t="s">
        <v>16</v>
      </c>
      <c r="E49" s="11" t="s">
        <v>39</v>
      </c>
      <c r="F49" s="11" t="s">
        <v>39</v>
      </c>
      <c r="G49" s="4">
        <v>9</v>
      </c>
      <c r="H49" s="11" t="s">
        <v>40</v>
      </c>
      <c r="I49" s="11" t="s">
        <v>40</v>
      </c>
      <c r="J49" s="17" t="s">
        <v>518</v>
      </c>
      <c r="K49" s="3" t="s">
        <v>506</v>
      </c>
      <c r="L49" s="5">
        <v>19673</v>
      </c>
      <c r="M49" s="1">
        <v>35153</v>
      </c>
      <c r="N49" s="60">
        <f t="shared" ca="1" si="0"/>
        <v>29</v>
      </c>
      <c r="O49" s="14">
        <v>8</v>
      </c>
      <c r="P49" s="14" t="s">
        <v>634</v>
      </c>
      <c r="Q49" s="14">
        <f t="shared" si="1"/>
        <v>16</v>
      </c>
      <c r="R49" s="14">
        <f t="shared" si="2"/>
        <v>21</v>
      </c>
      <c r="S49" s="1">
        <f t="shared" si="3"/>
        <v>42818</v>
      </c>
      <c r="T49" s="1"/>
      <c r="U49" s="3"/>
      <c r="V49" s="3"/>
      <c r="W49" s="62">
        <f t="shared" ca="1" si="5"/>
        <v>-0.4375</v>
      </c>
      <c r="X49" s="61">
        <f t="shared" ca="1" si="4"/>
        <v>1</v>
      </c>
      <c r="Y49" s="11" t="s">
        <v>563</v>
      </c>
      <c r="Z49" s="16" t="s">
        <v>42</v>
      </c>
      <c r="AA49" s="16"/>
      <c r="AB49" s="3"/>
    </row>
    <row r="50" spans="1:28" ht="30" customHeight="1">
      <c r="A50" s="3" t="s">
        <v>15</v>
      </c>
      <c r="B50" s="3"/>
      <c r="C50" s="3">
        <v>1</v>
      </c>
      <c r="D50" s="11" t="s">
        <v>16</v>
      </c>
      <c r="E50" s="11" t="s">
        <v>43</v>
      </c>
      <c r="F50" s="11" t="s">
        <v>43</v>
      </c>
      <c r="G50" s="4">
        <v>82</v>
      </c>
      <c r="H50" s="11" t="s">
        <v>44</v>
      </c>
      <c r="I50" s="11" t="s">
        <v>44</v>
      </c>
      <c r="J50" s="17" t="s">
        <v>518</v>
      </c>
      <c r="K50" s="3" t="s">
        <v>506</v>
      </c>
      <c r="L50" s="5">
        <v>54000</v>
      </c>
      <c r="M50" s="1">
        <v>34793</v>
      </c>
      <c r="N50" s="60">
        <f t="shared" ca="1" si="0"/>
        <v>30</v>
      </c>
      <c r="O50" s="14">
        <v>8</v>
      </c>
      <c r="P50" s="14" t="s">
        <v>634</v>
      </c>
      <c r="Q50" s="14">
        <f t="shared" si="1"/>
        <v>16</v>
      </c>
      <c r="R50" s="14">
        <f t="shared" si="2"/>
        <v>21</v>
      </c>
      <c r="S50" s="1">
        <f t="shared" si="3"/>
        <v>42458</v>
      </c>
      <c r="T50" s="2"/>
      <c r="U50" s="3"/>
      <c r="V50" s="3"/>
      <c r="W50" s="62">
        <f t="shared" ca="1" si="5"/>
        <v>-0.625</v>
      </c>
      <c r="X50" s="61">
        <f t="shared" ca="1" si="4"/>
        <v>1</v>
      </c>
      <c r="Y50" s="11" t="s">
        <v>563</v>
      </c>
      <c r="Z50" s="35" t="s">
        <v>17</v>
      </c>
      <c r="AA50" s="35"/>
      <c r="AB50" s="8"/>
    </row>
    <row r="51" spans="1:28" ht="30" customHeight="1">
      <c r="A51" s="4"/>
      <c r="B51" s="4"/>
      <c r="C51" s="3">
        <v>1</v>
      </c>
      <c r="D51" s="11" t="s">
        <v>16</v>
      </c>
      <c r="E51" s="11" t="s">
        <v>45</v>
      </c>
      <c r="F51" s="11" t="s">
        <v>45</v>
      </c>
      <c r="G51" s="4">
        <v>8</v>
      </c>
      <c r="H51" s="11" t="s">
        <v>46</v>
      </c>
      <c r="I51" s="11" t="s">
        <v>46</v>
      </c>
      <c r="J51" s="17" t="s">
        <v>518</v>
      </c>
      <c r="K51" s="3" t="s">
        <v>506</v>
      </c>
      <c r="L51" s="5">
        <v>26986</v>
      </c>
      <c r="M51" s="1">
        <v>34690</v>
      </c>
      <c r="N51" s="60">
        <f t="shared" ca="1" si="0"/>
        <v>30</v>
      </c>
      <c r="O51" s="14">
        <v>8</v>
      </c>
      <c r="P51" s="14" t="s">
        <v>634</v>
      </c>
      <c r="Q51" s="14">
        <f t="shared" si="1"/>
        <v>16</v>
      </c>
      <c r="R51" s="14">
        <f t="shared" si="2"/>
        <v>21</v>
      </c>
      <c r="S51" s="1">
        <f t="shared" si="3"/>
        <v>42355</v>
      </c>
      <c r="T51" s="1"/>
      <c r="U51" s="3"/>
      <c r="V51" s="3"/>
      <c r="W51" s="62">
        <f t="shared" ca="1" si="5"/>
        <v>-0.625</v>
      </c>
      <c r="X51" s="61">
        <f t="shared" ca="1" si="4"/>
        <v>1</v>
      </c>
      <c r="Y51" s="11" t="s">
        <v>563</v>
      </c>
      <c r="Z51" s="11" t="s">
        <v>24</v>
      </c>
      <c r="AA51" s="11"/>
      <c r="AB51" s="3"/>
    </row>
    <row r="52" spans="1:28" ht="30" customHeight="1">
      <c r="A52" s="4"/>
      <c r="B52" s="4"/>
      <c r="C52" s="3">
        <v>1</v>
      </c>
      <c r="D52" s="11" t="s">
        <v>16</v>
      </c>
      <c r="E52" s="11" t="s">
        <v>45</v>
      </c>
      <c r="F52" s="11" t="s">
        <v>45</v>
      </c>
      <c r="G52" s="4">
        <v>9</v>
      </c>
      <c r="H52" s="11" t="s">
        <v>46</v>
      </c>
      <c r="I52" s="11" t="s">
        <v>46</v>
      </c>
      <c r="J52" s="17" t="s">
        <v>518</v>
      </c>
      <c r="K52" s="3" t="s">
        <v>506</v>
      </c>
      <c r="L52" s="5">
        <v>26986</v>
      </c>
      <c r="M52" s="1">
        <v>34793</v>
      </c>
      <c r="N52" s="60">
        <f t="shared" ca="1" si="0"/>
        <v>30</v>
      </c>
      <c r="O52" s="14">
        <v>8</v>
      </c>
      <c r="P52" s="14" t="s">
        <v>634</v>
      </c>
      <c r="Q52" s="14">
        <f t="shared" si="1"/>
        <v>16</v>
      </c>
      <c r="R52" s="14">
        <f t="shared" si="2"/>
        <v>21</v>
      </c>
      <c r="S52" s="1">
        <f t="shared" si="3"/>
        <v>42458</v>
      </c>
      <c r="T52" s="1"/>
      <c r="U52" s="3"/>
      <c r="V52" s="3"/>
      <c r="W52" s="62">
        <f t="shared" ca="1" si="5"/>
        <v>-0.625</v>
      </c>
      <c r="X52" s="61">
        <f t="shared" ca="1" si="4"/>
        <v>1</v>
      </c>
      <c r="Y52" s="11" t="s">
        <v>563</v>
      </c>
      <c r="Z52" s="11" t="s">
        <v>24</v>
      </c>
      <c r="AA52" s="11"/>
      <c r="AB52" s="3"/>
    </row>
    <row r="53" spans="1:28" ht="30" customHeight="1">
      <c r="A53" s="4"/>
      <c r="B53" s="4"/>
      <c r="C53" s="3">
        <v>1</v>
      </c>
      <c r="D53" s="11" t="s">
        <v>16</v>
      </c>
      <c r="E53" s="11" t="s">
        <v>45</v>
      </c>
      <c r="F53" s="11" t="s">
        <v>45</v>
      </c>
      <c r="G53" s="4">
        <v>10</v>
      </c>
      <c r="H53" s="11" t="s">
        <v>46</v>
      </c>
      <c r="I53" s="11" t="s">
        <v>46</v>
      </c>
      <c r="J53" s="17" t="s">
        <v>518</v>
      </c>
      <c r="K53" s="3" t="s">
        <v>506</v>
      </c>
      <c r="L53" s="5">
        <v>26986</v>
      </c>
      <c r="M53" s="1">
        <v>34793</v>
      </c>
      <c r="N53" s="60">
        <f t="shared" ca="1" si="0"/>
        <v>30</v>
      </c>
      <c r="O53" s="14">
        <v>8</v>
      </c>
      <c r="P53" s="14" t="s">
        <v>634</v>
      </c>
      <c r="Q53" s="14">
        <f t="shared" si="1"/>
        <v>16</v>
      </c>
      <c r="R53" s="14">
        <f t="shared" si="2"/>
        <v>21</v>
      </c>
      <c r="S53" s="1">
        <f t="shared" si="3"/>
        <v>42458</v>
      </c>
      <c r="T53" s="1"/>
      <c r="U53" s="3"/>
      <c r="V53" s="3"/>
      <c r="W53" s="62">
        <f t="shared" ca="1" si="5"/>
        <v>-0.625</v>
      </c>
      <c r="X53" s="61">
        <f t="shared" ca="1" si="4"/>
        <v>1</v>
      </c>
      <c r="Y53" s="11" t="s">
        <v>563</v>
      </c>
      <c r="Z53" s="11" t="s">
        <v>24</v>
      </c>
      <c r="AA53" s="11"/>
      <c r="AB53" s="3"/>
    </row>
    <row r="54" spans="1:28" ht="30" customHeight="1">
      <c r="A54" s="3" t="s">
        <v>15</v>
      </c>
      <c r="B54" s="3"/>
      <c r="C54" s="3">
        <v>2</v>
      </c>
      <c r="D54" s="11" t="s">
        <v>47</v>
      </c>
      <c r="E54" s="11" t="s">
        <v>48</v>
      </c>
      <c r="F54" s="11" t="s">
        <v>48</v>
      </c>
      <c r="G54" s="4">
        <v>188</v>
      </c>
      <c r="H54" s="11" t="s">
        <v>49</v>
      </c>
      <c r="I54" s="11" t="s">
        <v>49</v>
      </c>
      <c r="J54" s="17" t="s">
        <v>518</v>
      </c>
      <c r="K54" s="3" t="s">
        <v>506</v>
      </c>
      <c r="L54" s="5">
        <v>53500</v>
      </c>
      <c r="M54" s="1">
        <v>37617</v>
      </c>
      <c r="N54" s="60">
        <f t="shared" ca="1" si="0"/>
        <v>22</v>
      </c>
      <c r="O54" s="14">
        <v>8</v>
      </c>
      <c r="P54" s="14" t="s">
        <v>634</v>
      </c>
      <c r="Q54" s="14">
        <f t="shared" si="1"/>
        <v>16</v>
      </c>
      <c r="R54" s="14">
        <f t="shared" si="2"/>
        <v>21</v>
      </c>
      <c r="S54" s="1">
        <f t="shared" si="3"/>
        <v>45282</v>
      </c>
      <c r="T54" s="2"/>
      <c r="U54" s="3"/>
      <c r="V54" s="3"/>
      <c r="W54" s="62">
        <f t="shared" ca="1" si="5"/>
        <v>0.875</v>
      </c>
      <c r="X54" s="61">
        <f t="shared" ca="1" si="4"/>
        <v>1</v>
      </c>
      <c r="Y54" s="11" t="s">
        <v>563</v>
      </c>
      <c r="Z54" s="35" t="s">
        <v>17</v>
      </c>
      <c r="AA54" s="35"/>
      <c r="AB54" s="8"/>
    </row>
    <row r="55" spans="1:28" ht="30" customHeight="1">
      <c r="A55" s="4"/>
      <c r="B55" s="4"/>
      <c r="C55" s="3">
        <v>2</v>
      </c>
      <c r="D55" s="11" t="s">
        <v>47</v>
      </c>
      <c r="E55" s="11" t="s">
        <v>51</v>
      </c>
      <c r="F55" s="11" t="s">
        <v>51</v>
      </c>
      <c r="G55" s="4">
        <v>23</v>
      </c>
      <c r="H55" s="11" t="s">
        <v>52</v>
      </c>
      <c r="I55" s="11" t="s">
        <v>52</v>
      </c>
      <c r="J55" s="17" t="s">
        <v>518</v>
      </c>
      <c r="K55" s="3" t="s">
        <v>506</v>
      </c>
      <c r="L55" s="5">
        <v>12566</v>
      </c>
      <c r="M55" s="1">
        <v>34639</v>
      </c>
      <c r="N55" s="60">
        <f t="shared" ca="1" si="0"/>
        <v>30</v>
      </c>
      <c r="O55" s="14">
        <v>8</v>
      </c>
      <c r="P55" s="14" t="s">
        <v>634</v>
      </c>
      <c r="Q55" s="14">
        <f t="shared" si="1"/>
        <v>16</v>
      </c>
      <c r="R55" s="14">
        <f t="shared" si="2"/>
        <v>21</v>
      </c>
      <c r="S55" s="1">
        <f t="shared" si="3"/>
        <v>42304</v>
      </c>
      <c r="T55" s="1"/>
      <c r="U55" s="3"/>
      <c r="V55" s="3"/>
      <c r="W55" s="62">
        <f t="shared" ca="1" si="5"/>
        <v>-0.625</v>
      </c>
      <c r="X55" s="61">
        <f t="shared" ca="1" si="4"/>
        <v>1</v>
      </c>
      <c r="Y55" s="11" t="s">
        <v>563</v>
      </c>
      <c r="Z55" s="11" t="s">
        <v>36</v>
      </c>
      <c r="AA55" s="11"/>
      <c r="AB55" s="3"/>
    </row>
    <row r="56" spans="1:28" ht="30" customHeight="1">
      <c r="A56" s="4"/>
      <c r="B56" s="4"/>
      <c r="C56" s="3">
        <v>2</v>
      </c>
      <c r="D56" s="11" t="s">
        <v>47</v>
      </c>
      <c r="E56" s="11" t="s">
        <v>51</v>
      </c>
      <c r="F56" s="11" t="s">
        <v>51</v>
      </c>
      <c r="G56" s="4">
        <v>34</v>
      </c>
      <c r="H56" s="11" t="s">
        <v>52</v>
      </c>
      <c r="I56" s="11" t="s">
        <v>52</v>
      </c>
      <c r="J56" s="17" t="s">
        <v>518</v>
      </c>
      <c r="K56" s="3" t="s">
        <v>506</v>
      </c>
      <c r="L56" s="5">
        <v>12566</v>
      </c>
      <c r="M56" s="1">
        <v>34639</v>
      </c>
      <c r="N56" s="60">
        <f t="shared" ca="1" si="0"/>
        <v>30</v>
      </c>
      <c r="O56" s="14">
        <v>8</v>
      </c>
      <c r="P56" s="14" t="s">
        <v>634</v>
      </c>
      <c r="Q56" s="14">
        <f t="shared" si="1"/>
        <v>16</v>
      </c>
      <c r="R56" s="14">
        <f t="shared" si="2"/>
        <v>21</v>
      </c>
      <c r="S56" s="1">
        <f t="shared" si="3"/>
        <v>42304</v>
      </c>
      <c r="T56" s="1"/>
      <c r="U56" s="3"/>
      <c r="V56" s="3"/>
      <c r="W56" s="62">
        <f t="shared" ca="1" si="5"/>
        <v>-0.625</v>
      </c>
      <c r="X56" s="61">
        <f t="shared" ca="1" si="4"/>
        <v>1</v>
      </c>
      <c r="Y56" s="11" t="s">
        <v>563</v>
      </c>
      <c r="Z56" s="11" t="s">
        <v>36</v>
      </c>
      <c r="AA56" s="11"/>
      <c r="AB56" s="3"/>
    </row>
    <row r="57" spans="1:28" ht="30" customHeight="1">
      <c r="A57" s="4"/>
      <c r="B57" s="4"/>
      <c r="C57" s="3">
        <v>2</v>
      </c>
      <c r="D57" s="11" t="s">
        <v>47</v>
      </c>
      <c r="E57" s="11" t="s">
        <v>51</v>
      </c>
      <c r="F57" s="11" t="s">
        <v>51</v>
      </c>
      <c r="G57" s="4">
        <v>45</v>
      </c>
      <c r="H57" s="11" t="s">
        <v>52</v>
      </c>
      <c r="I57" s="11" t="s">
        <v>52</v>
      </c>
      <c r="J57" s="17" t="s">
        <v>518</v>
      </c>
      <c r="K57" s="3" t="s">
        <v>506</v>
      </c>
      <c r="L57" s="5">
        <v>12566</v>
      </c>
      <c r="M57" s="1">
        <v>34639</v>
      </c>
      <c r="N57" s="60">
        <f t="shared" ca="1" si="0"/>
        <v>30</v>
      </c>
      <c r="O57" s="14">
        <v>8</v>
      </c>
      <c r="P57" s="14" t="s">
        <v>634</v>
      </c>
      <c r="Q57" s="14">
        <f t="shared" si="1"/>
        <v>16</v>
      </c>
      <c r="R57" s="14">
        <f t="shared" si="2"/>
        <v>21</v>
      </c>
      <c r="S57" s="1">
        <f t="shared" si="3"/>
        <v>42304</v>
      </c>
      <c r="T57" s="1"/>
      <c r="U57" s="3"/>
      <c r="V57" s="3"/>
      <c r="W57" s="62">
        <f t="shared" ca="1" si="5"/>
        <v>-0.625</v>
      </c>
      <c r="X57" s="61">
        <f t="shared" ca="1" si="4"/>
        <v>1</v>
      </c>
      <c r="Y57" s="11" t="s">
        <v>563</v>
      </c>
      <c r="Z57" s="11" t="s">
        <v>36</v>
      </c>
      <c r="AA57" s="11"/>
      <c r="AB57" s="3"/>
    </row>
    <row r="58" spans="1:28" ht="30" customHeight="1">
      <c r="A58" s="4"/>
      <c r="B58" s="4"/>
      <c r="C58" s="3">
        <v>2</v>
      </c>
      <c r="D58" s="11" t="s">
        <v>47</v>
      </c>
      <c r="E58" s="11" t="s">
        <v>51</v>
      </c>
      <c r="F58" s="11" t="s">
        <v>51</v>
      </c>
      <c r="G58" s="4">
        <v>78</v>
      </c>
      <c r="H58" s="11" t="s">
        <v>52</v>
      </c>
      <c r="I58" s="11" t="s">
        <v>52</v>
      </c>
      <c r="J58" s="17" t="s">
        <v>518</v>
      </c>
      <c r="K58" s="3" t="s">
        <v>506</v>
      </c>
      <c r="L58" s="5">
        <v>12566</v>
      </c>
      <c r="M58" s="1">
        <v>34639</v>
      </c>
      <c r="N58" s="60">
        <f t="shared" ca="1" si="0"/>
        <v>30</v>
      </c>
      <c r="O58" s="14">
        <v>8</v>
      </c>
      <c r="P58" s="14" t="s">
        <v>634</v>
      </c>
      <c r="Q58" s="14">
        <f t="shared" si="1"/>
        <v>16</v>
      </c>
      <c r="R58" s="14">
        <f t="shared" si="2"/>
        <v>21</v>
      </c>
      <c r="S58" s="1">
        <f t="shared" si="3"/>
        <v>42304</v>
      </c>
      <c r="T58" s="1"/>
      <c r="U58" s="3" t="s">
        <v>53</v>
      </c>
      <c r="V58" s="3"/>
      <c r="W58" s="62">
        <f t="shared" ca="1" si="5"/>
        <v>-0.625</v>
      </c>
      <c r="X58" s="61">
        <f t="shared" ca="1" si="4"/>
        <v>1</v>
      </c>
      <c r="Y58" s="11" t="s">
        <v>563</v>
      </c>
      <c r="Z58" s="11" t="s">
        <v>36</v>
      </c>
      <c r="AA58" s="11"/>
      <c r="AB58" s="3"/>
    </row>
    <row r="59" spans="1:28" ht="30" customHeight="1">
      <c r="A59" s="4"/>
      <c r="B59" s="4"/>
      <c r="C59" s="3">
        <v>2</v>
      </c>
      <c r="D59" s="11" t="s">
        <v>47</v>
      </c>
      <c r="E59" s="11" t="s">
        <v>51</v>
      </c>
      <c r="F59" s="11" t="s">
        <v>51</v>
      </c>
      <c r="G59" s="4">
        <v>28</v>
      </c>
      <c r="H59" s="11" t="s">
        <v>52</v>
      </c>
      <c r="I59" s="11" t="s">
        <v>52</v>
      </c>
      <c r="J59" s="17" t="s">
        <v>518</v>
      </c>
      <c r="K59" s="3" t="s">
        <v>506</v>
      </c>
      <c r="L59" s="5">
        <v>12566</v>
      </c>
      <c r="M59" s="1">
        <v>34639</v>
      </c>
      <c r="N59" s="60">
        <f t="shared" ca="1" si="0"/>
        <v>30</v>
      </c>
      <c r="O59" s="14">
        <v>8</v>
      </c>
      <c r="P59" s="14" t="s">
        <v>634</v>
      </c>
      <c r="Q59" s="14">
        <f t="shared" si="1"/>
        <v>16</v>
      </c>
      <c r="R59" s="14">
        <f t="shared" si="2"/>
        <v>21</v>
      </c>
      <c r="S59" s="1">
        <f t="shared" si="3"/>
        <v>42304</v>
      </c>
      <c r="T59" s="1"/>
      <c r="U59" s="3"/>
      <c r="V59" s="3"/>
      <c r="W59" s="62">
        <f t="shared" ca="1" si="5"/>
        <v>-0.625</v>
      </c>
      <c r="X59" s="61">
        <f t="shared" ca="1" si="4"/>
        <v>1</v>
      </c>
      <c r="Y59" s="11" t="s">
        <v>563</v>
      </c>
      <c r="Z59" s="11" t="s">
        <v>22</v>
      </c>
      <c r="AA59" s="11"/>
      <c r="AB59" s="3"/>
    </row>
    <row r="60" spans="1:28" ht="30" customHeight="1">
      <c r="A60" s="4"/>
      <c r="B60" s="4"/>
      <c r="C60" s="3">
        <v>2</v>
      </c>
      <c r="D60" s="11" t="s">
        <v>47</v>
      </c>
      <c r="E60" s="11" t="s">
        <v>51</v>
      </c>
      <c r="F60" s="11" t="s">
        <v>51</v>
      </c>
      <c r="G60" s="4">
        <v>29</v>
      </c>
      <c r="H60" s="11" t="s">
        <v>52</v>
      </c>
      <c r="I60" s="11" t="s">
        <v>52</v>
      </c>
      <c r="J60" s="17" t="s">
        <v>518</v>
      </c>
      <c r="K60" s="3" t="s">
        <v>506</v>
      </c>
      <c r="L60" s="5">
        <v>12566</v>
      </c>
      <c r="M60" s="1">
        <v>34639</v>
      </c>
      <c r="N60" s="60">
        <f t="shared" ca="1" si="0"/>
        <v>30</v>
      </c>
      <c r="O60" s="14">
        <v>8</v>
      </c>
      <c r="P60" s="14" t="s">
        <v>634</v>
      </c>
      <c r="Q60" s="14">
        <f t="shared" si="1"/>
        <v>16</v>
      </c>
      <c r="R60" s="14">
        <f t="shared" si="2"/>
        <v>21</v>
      </c>
      <c r="S60" s="1">
        <f t="shared" si="3"/>
        <v>42304</v>
      </c>
      <c r="T60" s="1"/>
      <c r="U60" s="3"/>
      <c r="V60" s="3"/>
      <c r="W60" s="62">
        <f t="shared" ca="1" si="5"/>
        <v>-0.625</v>
      </c>
      <c r="X60" s="61">
        <f t="shared" ca="1" si="4"/>
        <v>1</v>
      </c>
      <c r="Y60" s="11" t="s">
        <v>563</v>
      </c>
      <c r="Z60" s="11" t="s">
        <v>22</v>
      </c>
      <c r="AA60" s="11"/>
      <c r="AB60" s="3"/>
    </row>
    <row r="61" spans="1:28" ht="30" customHeight="1">
      <c r="A61" s="4"/>
      <c r="B61" s="4"/>
      <c r="C61" s="3">
        <v>2</v>
      </c>
      <c r="D61" s="11" t="s">
        <v>47</v>
      </c>
      <c r="E61" s="11" t="s">
        <v>51</v>
      </c>
      <c r="F61" s="11" t="s">
        <v>51</v>
      </c>
      <c r="G61" s="4">
        <v>33</v>
      </c>
      <c r="H61" s="11" t="s">
        <v>52</v>
      </c>
      <c r="I61" s="11" t="s">
        <v>52</v>
      </c>
      <c r="J61" s="17" t="s">
        <v>518</v>
      </c>
      <c r="K61" s="3" t="s">
        <v>506</v>
      </c>
      <c r="L61" s="5">
        <v>12566</v>
      </c>
      <c r="M61" s="1">
        <v>34639</v>
      </c>
      <c r="N61" s="60">
        <f t="shared" ca="1" si="0"/>
        <v>30</v>
      </c>
      <c r="O61" s="14">
        <v>8</v>
      </c>
      <c r="P61" s="14" t="s">
        <v>634</v>
      </c>
      <c r="Q61" s="14">
        <f t="shared" si="1"/>
        <v>16</v>
      </c>
      <c r="R61" s="14">
        <f t="shared" si="2"/>
        <v>21</v>
      </c>
      <c r="S61" s="1">
        <f t="shared" si="3"/>
        <v>42304</v>
      </c>
      <c r="T61" s="1"/>
      <c r="U61" s="3"/>
      <c r="V61" s="3"/>
      <c r="W61" s="62">
        <f t="shared" ca="1" si="5"/>
        <v>-0.625</v>
      </c>
      <c r="X61" s="61">
        <f t="shared" ca="1" si="4"/>
        <v>1</v>
      </c>
      <c r="Y61" s="11" t="s">
        <v>563</v>
      </c>
      <c r="Z61" s="11" t="s">
        <v>22</v>
      </c>
      <c r="AA61" s="11"/>
      <c r="AB61" s="3"/>
    </row>
    <row r="62" spans="1:28" ht="30" customHeight="1">
      <c r="A62" s="4"/>
      <c r="B62" s="4"/>
      <c r="C62" s="3">
        <v>2</v>
      </c>
      <c r="D62" s="11" t="s">
        <v>47</v>
      </c>
      <c r="E62" s="11" t="s">
        <v>51</v>
      </c>
      <c r="F62" s="11" t="s">
        <v>51</v>
      </c>
      <c r="G62" s="4">
        <v>49</v>
      </c>
      <c r="H62" s="11" t="s">
        <v>52</v>
      </c>
      <c r="I62" s="11" t="s">
        <v>52</v>
      </c>
      <c r="J62" s="17" t="s">
        <v>518</v>
      </c>
      <c r="K62" s="3" t="s">
        <v>506</v>
      </c>
      <c r="L62" s="5">
        <v>12566</v>
      </c>
      <c r="M62" s="1">
        <v>34639</v>
      </c>
      <c r="N62" s="60">
        <f t="shared" ca="1" si="0"/>
        <v>30</v>
      </c>
      <c r="O62" s="14">
        <v>8</v>
      </c>
      <c r="P62" s="14" t="s">
        <v>634</v>
      </c>
      <c r="Q62" s="14">
        <f t="shared" si="1"/>
        <v>16</v>
      </c>
      <c r="R62" s="14">
        <f t="shared" si="2"/>
        <v>21</v>
      </c>
      <c r="S62" s="1">
        <f t="shared" si="3"/>
        <v>42304</v>
      </c>
      <c r="T62" s="1"/>
      <c r="U62" s="3"/>
      <c r="V62" s="3"/>
      <c r="W62" s="62">
        <f t="shared" ca="1" si="5"/>
        <v>-0.625</v>
      </c>
      <c r="X62" s="61">
        <f t="shared" ca="1" si="4"/>
        <v>1</v>
      </c>
      <c r="Y62" s="11" t="s">
        <v>563</v>
      </c>
      <c r="Z62" s="11" t="s">
        <v>22</v>
      </c>
      <c r="AA62" s="11"/>
      <c r="AB62" s="3"/>
    </row>
    <row r="63" spans="1:28" ht="30" customHeight="1">
      <c r="A63" s="4"/>
      <c r="B63" s="4"/>
      <c r="C63" s="3">
        <v>2</v>
      </c>
      <c r="D63" s="11" t="s">
        <v>47</v>
      </c>
      <c r="E63" s="11" t="s">
        <v>51</v>
      </c>
      <c r="F63" s="11" t="s">
        <v>51</v>
      </c>
      <c r="G63" s="4">
        <v>63</v>
      </c>
      <c r="H63" s="11" t="s">
        <v>52</v>
      </c>
      <c r="I63" s="11" t="s">
        <v>52</v>
      </c>
      <c r="J63" s="17" t="s">
        <v>518</v>
      </c>
      <c r="K63" s="3" t="s">
        <v>506</v>
      </c>
      <c r="L63" s="5">
        <v>12566</v>
      </c>
      <c r="M63" s="1">
        <v>34639</v>
      </c>
      <c r="N63" s="60">
        <f t="shared" ca="1" si="0"/>
        <v>30</v>
      </c>
      <c r="O63" s="14">
        <v>8</v>
      </c>
      <c r="P63" s="14" t="s">
        <v>634</v>
      </c>
      <c r="Q63" s="14">
        <f t="shared" si="1"/>
        <v>16</v>
      </c>
      <c r="R63" s="14">
        <f t="shared" si="2"/>
        <v>21</v>
      </c>
      <c r="S63" s="1">
        <f t="shared" si="3"/>
        <v>42304</v>
      </c>
      <c r="T63" s="1"/>
      <c r="U63" s="3"/>
      <c r="V63" s="3"/>
      <c r="W63" s="62">
        <f t="shared" ca="1" si="5"/>
        <v>-0.625</v>
      </c>
      <c r="X63" s="61">
        <f t="shared" ca="1" si="4"/>
        <v>1</v>
      </c>
      <c r="Y63" s="11" t="s">
        <v>563</v>
      </c>
      <c r="Z63" s="11" t="s">
        <v>54</v>
      </c>
      <c r="AA63" s="11"/>
      <c r="AB63" s="3"/>
    </row>
    <row r="64" spans="1:28" ht="30" customHeight="1">
      <c r="A64" s="4"/>
      <c r="B64" s="4"/>
      <c r="C64" s="3">
        <v>2</v>
      </c>
      <c r="D64" s="11" t="s">
        <v>47</v>
      </c>
      <c r="E64" s="11" t="s">
        <v>51</v>
      </c>
      <c r="F64" s="11" t="s">
        <v>51</v>
      </c>
      <c r="G64" s="4">
        <v>64</v>
      </c>
      <c r="H64" s="11" t="s">
        <v>52</v>
      </c>
      <c r="I64" s="11" t="s">
        <v>52</v>
      </c>
      <c r="J64" s="17" t="s">
        <v>518</v>
      </c>
      <c r="K64" s="3" t="s">
        <v>506</v>
      </c>
      <c r="L64" s="5">
        <v>12566</v>
      </c>
      <c r="M64" s="1">
        <v>34639</v>
      </c>
      <c r="N64" s="60">
        <f t="shared" ca="1" si="0"/>
        <v>30</v>
      </c>
      <c r="O64" s="14">
        <v>8</v>
      </c>
      <c r="P64" s="14" t="s">
        <v>634</v>
      </c>
      <c r="Q64" s="14">
        <f t="shared" si="1"/>
        <v>16</v>
      </c>
      <c r="R64" s="14">
        <f t="shared" si="2"/>
        <v>21</v>
      </c>
      <c r="S64" s="1">
        <f t="shared" si="3"/>
        <v>42304</v>
      </c>
      <c r="T64" s="1"/>
      <c r="U64" s="3"/>
      <c r="V64" s="3"/>
      <c r="W64" s="62">
        <f t="shared" ca="1" si="5"/>
        <v>-0.625</v>
      </c>
      <c r="X64" s="61">
        <f t="shared" ca="1" si="4"/>
        <v>1</v>
      </c>
      <c r="Y64" s="11" t="s">
        <v>563</v>
      </c>
      <c r="Z64" s="11" t="s">
        <v>54</v>
      </c>
      <c r="AA64" s="11"/>
      <c r="AB64" s="3"/>
    </row>
    <row r="65" spans="1:28" ht="30" customHeight="1">
      <c r="A65" s="4"/>
      <c r="B65" s="4"/>
      <c r="C65" s="3">
        <v>2</v>
      </c>
      <c r="D65" s="11" t="s">
        <v>47</v>
      </c>
      <c r="E65" s="11" t="s">
        <v>51</v>
      </c>
      <c r="F65" s="11" t="s">
        <v>51</v>
      </c>
      <c r="G65" s="4">
        <v>55</v>
      </c>
      <c r="H65" s="11" t="s">
        <v>52</v>
      </c>
      <c r="I65" s="11" t="s">
        <v>52</v>
      </c>
      <c r="J65" s="17" t="s">
        <v>518</v>
      </c>
      <c r="K65" s="3" t="s">
        <v>506</v>
      </c>
      <c r="L65" s="5">
        <v>12566</v>
      </c>
      <c r="M65" s="1">
        <v>34639</v>
      </c>
      <c r="N65" s="60">
        <f t="shared" ca="1" si="0"/>
        <v>30</v>
      </c>
      <c r="O65" s="14">
        <v>8</v>
      </c>
      <c r="P65" s="14" t="s">
        <v>634</v>
      </c>
      <c r="Q65" s="14">
        <f t="shared" si="1"/>
        <v>16</v>
      </c>
      <c r="R65" s="14">
        <f t="shared" si="2"/>
        <v>21</v>
      </c>
      <c r="S65" s="1">
        <f t="shared" si="3"/>
        <v>42304</v>
      </c>
      <c r="T65" s="1"/>
      <c r="U65" s="3"/>
      <c r="V65" s="3"/>
      <c r="W65" s="62">
        <f t="shared" ca="1" si="5"/>
        <v>-0.625</v>
      </c>
      <c r="X65" s="61">
        <f t="shared" ca="1" si="4"/>
        <v>1</v>
      </c>
      <c r="Y65" s="11" t="s">
        <v>563</v>
      </c>
      <c r="Z65" s="11" t="s">
        <v>55</v>
      </c>
      <c r="AA65" s="11"/>
      <c r="AB65" s="3"/>
    </row>
    <row r="66" spans="1:28" ht="30" customHeight="1">
      <c r="A66" s="4"/>
      <c r="B66" s="4"/>
      <c r="C66" s="3">
        <v>2</v>
      </c>
      <c r="D66" s="11" t="s">
        <v>47</v>
      </c>
      <c r="E66" s="11" t="s">
        <v>51</v>
      </c>
      <c r="F66" s="11" t="s">
        <v>51</v>
      </c>
      <c r="G66" s="4">
        <v>56</v>
      </c>
      <c r="H66" s="11" t="s">
        <v>52</v>
      </c>
      <c r="I66" s="11" t="s">
        <v>52</v>
      </c>
      <c r="J66" s="17" t="s">
        <v>518</v>
      </c>
      <c r="K66" s="3" t="s">
        <v>506</v>
      </c>
      <c r="L66" s="5">
        <v>12566</v>
      </c>
      <c r="M66" s="1">
        <v>34639</v>
      </c>
      <c r="N66" s="60">
        <f t="shared" ca="1" si="0"/>
        <v>30</v>
      </c>
      <c r="O66" s="14">
        <v>8</v>
      </c>
      <c r="P66" s="14" t="s">
        <v>634</v>
      </c>
      <c r="Q66" s="14">
        <f t="shared" si="1"/>
        <v>16</v>
      </c>
      <c r="R66" s="14">
        <f t="shared" si="2"/>
        <v>21</v>
      </c>
      <c r="S66" s="1">
        <f t="shared" si="3"/>
        <v>42304</v>
      </c>
      <c r="T66" s="1"/>
      <c r="U66" s="3"/>
      <c r="V66" s="3"/>
      <c r="W66" s="62">
        <f t="shared" ca="1" si="5"/>
        <v>-0.625</v>
      </c>
      <c r="X66" s="61">
        <f t="shared" ca="1" si="4"/>
        <v>1</v>
      </c>
      <c r="Y66" s="11" t="s">
        <v>563</v>
      </c>
      <c r="Z66" s="11" t="s">
        <v>55</v>
      </c>
      <c r="AA66" s="11"/>
      <c r="AB66" s="3"/>
    </row>
    <row r="67" spans="1:28" ht="30" customHeight="1">
      <c r="A67" s="4"/>
      <c r="B67" s="4"/>
      <c r="C67" s="3">
        <v>2</v>
      </c>
      <c r="D67" s="11" t="s">
        <v>47</v>
      </c>
      <c r="E67" s="11" t="s">
        <v>51</v>
      </c>
      <c r="F67" s="11" t="s">
        <v>51</v>
      </c>
      <c r="G67" s="4">
        <v>14</v>
      </c>
      <c r="H67" s="11" t="s">
        <v>52</v>
      </c>
      <c r="I67" s="11" t="s">
        <v>52</v>
      </c>
      <c r="J67" s="17" t="s">
        <v>518</v>
      </c>
      <c r="K67" s="3" t="s">
        <v>506</v>
      </c>
      <c r="L67" s="5">
        <v>12566</v>
      </c>
      <c r="M67" s="1">
        <v>34639</v>
      </c>
      <c r="N67" s="60">
        <f t="shared" ca="1" si="0"/>
        <v>30</v>
      </c>
      <c r="O67" s="14">
        <v>8</v>
      </c>
      <c r="P67" s="14" t="s">
        <v>634</v>
      </c>
      <c r="Q67" s="14">
        <f t="shared" si="1"/>
        <v>16</v>
      </c>
      <c r="R67" s="14">
        <f t="shared" si="2"/>
        <v>21</v>
      </c>
      <c r="S67" s="1">
        <f t="shared" si="3"/>
        <v>42304</v>
      </c>
      <c r="T67" s="1"/>
      <c r="U67" s="3"/>
      <c r="V67" s="3"/>
      <c r="W67" s="62">
        <f t="shared" ca="1" si="5"/>
        <v>-0.625</v>
      </c>
      <c r="X67" s="61">
        <f t="shared" ca="1" si="4"/>
        <v>1</v>
      </c>
      <c r="Y67" s="11" t="s">
        <v>563</v>
      </c>
      <c r="Z67" s="16" t="s">
        <v>24</v>
      </c>
      <c r="AA67" s="16"/>
      <c r="AB67" s="3"/>
    </row>
    <row r="68" spans="1:28" ht="30" customHeight="1">
      <c r="A68" s="4"/>
      <c r="B68" s="4"/>
      <c r="C68" s="3">
        <v>2</v>
      </c>
      <c r="D68" s="11" t="s">
        <v>47</v>
      </c>
      <c r="E68" s="11" t="s">
        <v>51</v>
      </c>
      <c r="F68" s="11" t="s">
        <v>51</v>
      </c>
      <c r="G68" s="4">
        <v>16</v>
      </c>
      <c r="H68" s="11" t="s">
        <v>52</v>
      </c>
      <c r="I68" s="11" t="s">
        <v>52</v>
      </c>
      <c r="J68" s="17" t="s">
        <v>518</v>
      </c>
      <c r="K68" s="3" t="s">
        <v>506</v>
      </c>
      <c r="L68" s="5">
        <v>12566</v>
      </c>
      <c r="M68" s="1">
        <v>34639</v>
      </c>
      <c r="N68" s="60">
        <f t="shared" ref="N68:N131" ca="1" si="6">DATEDIF(M68,TODAY(),"y")</f>
        <v>30</v>
      </c>
      <c r="O68" s="14">
        <v>8</v>
      </c>
      <c r="P68" s="14" t="s">
        <v>634</v>
      </c>
      <c r="Q68" s="14">
        <f t="shared" ref="Q68:Q131" si="7">O68*IF(P68="水質",3.2,(IF(P68="事務",2,IF(P68="電子",2.1,IF(P68="自動車",3.1,1.6)))))</f>
        <v>16</v>
      </c>
      <c r="R68" s="14">
        <f t="shared" ref="R68:R131" si="8">ROUND(4/3*Q68,0)</f>
        <v>21</v>
      </c>
      <c r="S68" s="1">
        <f t="shared" ref="S68:S131" si="9">M68+365*IF(J68="事後",R68,Q68)</f>
        <v>42304</v>
      </c>
      <c r="T68" s="1"/>
      <c r="U68" s="3"/>
      <c r="V68" s="3"/>
      <c r="W68" s="62">
        <f t="shared" ca="1" si="5"/>
        <v>-0.625</v>
      </c>
      <c r="X68" s="61">
        <f t="shared" ref="X68:X131" ca="1" si="10">IF(W68&gt;1,ROUNDUP(W68,0),1)</f>
        <v>1</v>
      </c>
      <c r="Y68" s="11" t="s">
        <v>563</v>
      </c>
      <c r="Z68" s="11" t="s">
        <v>24</v>
      </c>
      <c r="AA68" s="11"/>
      <c r="AB68" s="3"/>
    </row>
    <row r="69" spans="1:28" ht="30" customHeight="1">
      <c r="A69" s="4"/>
      <c r="B69" s="4"/>
      <c r="C69" s="3">
        <v>2</v>
      </c>
      <c r="D69" s="11" t="s">
        <v>47</v>
      </c>
      <c r="E69" s="11" t="s">
        <v>51</v>
      </c>
      <c r="F69" s="11" t="s">
        <v>51</v>
      </c>
      <c r="G69" s="4">
        <v>39</v>
      </c>
      <c r="H69" s="11" t="s">
        <v>52</v>
      </c>
      <c r="I69" s="11" t="s">
        <v>52</v>
      </c>
      <c r="J69" s="17" t="s">
        <v>518</v>
      </c>
      <c r="K69" s="3" t="s">
        <v>506</v>
      </c>
      <c r="L69" s="5">
        <v>12566</v>
      </c>
      <c r="M69" s="1">
        <v>34639</v>
      </c>
      <c r="N69" s="60">
        <f t="shared" ca="1" si="6"/>
        <v>30</v>
      </c>
      <c r="O69" s="14">
        <v>8</v>
      </c>
      <c r="P69" s="14" t="s">
        <v>634</v>
      </c>
      <c r="Q69" s="14">
        <f t="shared" si="7"/>
        <v>16</v>
      </c>
      <c r="R69" s="14">
        <f t="shared" si="8"/>
        <v>21</v>
      </c>
      <c r="S69" s="1">
        <f t="shared" si="9"/>
        <v>42304</v>
      </c>
      <c r="T69" s="1"/>
      <c r="U69" s="3"/>
      <c r="V69" s="3"/>
      <c r="W69" s="62">
        <f t="shared" ref="W69:W132" ca="1" si="11">(-3/Q69*N69+5)</f>
        <v>-0.625</v>
      </c>
      <c r="X69" s="61">
        <f t="shared" ca="1" si="10"/>
        <v>1</v>
      </c>
      <c r="Y69" s="11" t="s">
        <v>563</v>
      </c>
      <c r="Z69" s="11" t="s">
        <v>24</v>
      </c>
      <c r="AA69" s="11"/>
      <c r="AB69" s="3"/>
    </row>
    <row r="70" spans="1:28" ht="30" customHeight="1">
      <c r="A70" s="4"/>
      <c r="B70" s="4"/>
      <c r="C70" s="3">
        <v>2</v>
      </c>
      <c r="D70" s="11" t="s">
        <v>47</v>
      </c>
      <c r="E70" s="11" t="s">
        <v>51</v>
      </c>
      <c r="F70" s="11" t="s">
        <v>51</v>
      </c>
      <c r="G70" s="4">
        <v>69</v>
      </c>
      <c r="H70" s="11" t="s">
        <v>52</v>
      </c>
      <c r="I70" s="11" t="s">
        <v>52</v>
      </c>
      <c r="J70" s="17" t="s">
        <v>518</v>
      </c>
      <c r="K70" s="3" t="s">
        <v>506</v>
      </c>
      <c r="L70" s="5">
        <v>12566</v>
      </c>
      <c r="M70" s="1">
        <v>34639</v>
      </c>
      <c r="N70" s="60">
        <f t="shared" ca="1" si="6"/>
        <v>30</v>
      </c>
      <c r="O70" s="14">
        <v>8</v>
      </c>
      <c r="P70" s="14" t="s">
        <v>634</v>
      </c>
      <c r="Q70" s="14">
        <f t="shared" si="7"/>
        <v>16</v>
      </c>
      <c r="R70" s="14">
        <f t="shared" si="8"/>
        <v>21</v>
      </c>
      <c r="S70" s="1">
        <f t="shared" si="9"/>
        <v>42304</v>
      </c>
      <c r="T70" s="1"/>
      <c r="U70" s="3" t="s">
        <v>53</v>
      </c>
      <c r="V70" s="3"/>
      <c r="W70" s="62">
        <f t="shared" ca="1" si="11"/>
        <v>-0.625</v>
      </c>
      <c r="X70" s="61">
        <f t="shared" ca="1" si="10"/>
        <v>1</v>
      </c>
      <c r="Y70" s="11" t="s">
        <v>563</v>
      </c>
      <c r="Z70" s="11" t="s">
        <v>24</v>
      </c>
      <c r="AA70" s="11"/>
      <c r="AB70" s="3"/>
    </row>
    <row r="71" spans="1:28" ht="30" customHeight="1">
      <c r="A71" s="4"/>
      <c r="B71" s="4"/>
      <c r="C71" s="3">
        <v>2</v>
      </c>
      <c r="D71" s="11" t="s">
        <v>47</v>
      </c>
      <c r="E71" s="11" t="s">
        <v>51</v>
      </c>
      <c r="F71" s="11" t="s">
        <v>51</v>
      </c>
      <c r="G71" s="4">
        <v>6</v>
      </c>
      <c r="H71" s="11" t="s">
        <v>52</v>
      </c>
      <c r="I71" s="11" t="s">
        <v>52</v>
      </c>
      <c r="J71" s="17" t="s">
        <v>518</v>
      </c>
      <c r="K71" s="3" t="s">
        <v>506</v>
      </c>
      <c r="L71" s="5">
        <v>12566</v>
      </c>
      <c r="M71" s="1">
        <v>34639</v>
      </c>
      <c r="N71" s="60">
        <f t="shared" ca="1" si="6"/>
        <v>30</v>
      </c>
      <c r="O71" s="14">
        <v>8</v>
      </c>
      <c r="P71" s="14" t="s">
        <v>634</v>
      </c>
      <c r="Q71" s="14">
        <f t="shared" si="7"/>
        <v>16</v>
      </c>
      <c r="R71" s="14">
        <f t="shared" si="8"/>
        <v>21</v>
      </c>
      <c r="S71" s="1">
        <f t="shared" si="9"/>
        <v>42304</v>
      </c>
      <c r="T71" s="1"/>
      <c r="U71" s="3"/>
      <c r="V71" s="3"/>
      <c r="W71" s="62">
        <f t="shared" ca="1" si="11"/>
        <v>-0.625</v>
      </c>
      <c r="X71" s="61">
        <f t="shared" ca="1" si="10"/>
        <v>1</v>
      </c>
      <c r="Y71" s="11" t="s">
        <v>563</v>
      </c>
      <c r="Z71" s="11" t="s">
        <v>33</v>
      </c>
      <c r="AA71" s="11"/>
      <c r="AB71" s="3"/>
    </row>
    <row r="72" spans="1:28" ht="30" customHeight="1">
      <c r="A72" s="4"/>
      <c r="B72" s="4"/>
      <c r="C72" s="3">
        <v>2</v>
      </c>
      <c r="D72" s="11" t="s">
        <v>47</v>
      </c>
      <c r="E72" s="11" t="s">
        <v>51</v>
      </c>
      <c r="F72" s="11" t="s">
        <v>51</v>
      </c>
      <c r="G72" s="4">
        <v>9</v>
      </c>
      <c r="H72" s="11" t="s">
        <v>52</v>
      </c>
      <c r="I72" s="11" t="s">
        <v>52</v>
      </c>
      <c r="J72" s="17" t="s">
        <v>518</v>
      </c>
      <c r="K72" s="3" t="s">
        <v>506</v>
      </c>
      <c r="L72" s="5">
        <v>12566</v>
      </c>
      <c r="M72" s="1">
        <v>34639</v>
      </c>
      <c r="N72" s="60">
        <f t="shared" ca="1" si="6"/>
        <v>30</v>
      </c>
      <c r="O72" s="14">
        <v>8</v>
      </c>
      <c r="P72" s="14" t="s">
        <v>634</v>
      </c>
      <c r="Q72" s="14">
        <f t="shared" si="7"/>
        <v>16</v>
      </c>
      <c r="R72" s="14">
        <f t="shared" si="8"/>
        <v>21</v>
      </c>
      <c r="S72" s="1">
        <f t="shared" si="9"/>
        <v>42304</v>
      </c>
      <c r="T72" s="1"/>
      <c r="U72" s="3"/>
      <c r="V72" s="3"/>
      <c r="W72" s="62">
        <f t="shared" ca="1" si="11"/>
        <v>-0.625</v>
      </c>
      <c r="X72" s="61">
        <f t="shared" ca="1" si="10"/>
        <v>1</v>
      </c>
      <c r="Y72" s="11" t="s">
        <v>563</v>
      </c>
      <c r="Z72" s="11" t="s">
        <v>33</v>
      </c>
      <c r="AA72" s="11"/>
      <c r="AB72" s="3"/>
    </row>
    <row r="73" spans="1:28" ht="30" customHeight="1">
      <c r="A73" s="4"/>
      <c r="B73" s="4"/>
      <c r="C73" s="3">
        <v>2</v>
      </c>
      <c r="D73" s="11" t="s">
        <v>47</v>
      </c>
      <c r="E73" s="11" t="s">
        <v>51</v>
      </c>
      <c r="F73" s="11" t="s">
        <v>51</v>
      </c>
      <c r="G73" s="4">
        <v>10</v>
      </c>
      <c r="H73" s="11" t="s">
        <v>52</v>
      </c>
      <c r="I73" s="11" t="s">
        <v>52</v>
      </c>
      <c r="J73" s="17" t="s">
        <v>518</v>
      </c>
      <c r="K73" s="3" t="s">
        <v>506</v>
      </c>
      <c r="L73" s="5">
        <v>12566</v>
      </c>
      <c r="M73" s="1">
        <v>34639</v>
      </c>
      <c r="N73" s="60">
        <f t="shared" ca="1" si="6"/>
        <v>30</v>
      </c>
      <c r="O73" s="14">
        <v>8</v>
      </c>
      <c r="P73" s="14" t="s">
        <v>634</v>
      </c>
      <c r="Q73" s="14">
        <f t="shared" si="7"/>
        <v>16</v>
      </c>
      <c r="R73" s="14">
        <f t="shared" si="8"/>
        <v>21</v>
      </c>
      <c r="S73" s="1">
        <f t="shared" si="9"/>
        <v>42304</v>
      </c>
      <c r="T73" s="1"/>
      <c r="U73" s="3"/>
      <c r="V73" s="3"/>
      <c r="W73" s="62">
        <f t="shared" ca="1" si="11"/>
        <v>-0.625</v>
      </c>
      <c r="X73" s="61">
        <f t="shared" ca="1" si="10"/>
        <v>1</v>
      </c>
      <c r="Y73" s="11" t="s">
        <v>563</v>
      </c>
      <c r="Z73" s="11" t="s">
        <v>33</v>
      </c>
      <c r="AA73" s="11"/>
      <c r="AB73" s="3"/>
    </row>
    <row r="74" spans="1:28" ht="30" customHeight="1">
      <c r="A74" s="4"/>
      <c r="B74" s="4"/>
      <c r="C74" s="3">
        <v>2</v>
      </c>
      <c r="D74" s="11" t="s">
        <v>47</v>
      </c>
      <c r="E74" s="11" t="s">
        <v>51</v>
      </c>
      <c r="F74" s="11" t="s">
        <v>51</v>
      </c>
      <c r="G74" s="4">
        <v>11</v>
      </c>
      <c r="H74" s="11" t="s">
        <v>52</v>
      </c>
      <c r="I74" s="11" t="s">
        <v>52</v>
      </c>
      <c r="J74" s="17" t="s">
        <v>518</v>
      </c>
      <c r="K74" s="3" t="s">
        <v>506</v>
      </c>
      <c r="L74" s="5">
        <v>12566</v>
      </c>
      <c r="M74" s="1">
        <v>34639</v>
      </c>
      <c r="N74" s="60">
        <f t="shared" ca="1" si="6"/>
        <v>30</v>
      </c>
      <c r="O74" s="14">
        <v>8</v>
      </c>
      <c r="P74" s="14" t="s">
        <v>634</v>
      </c>
      <c r="Q74" s="14">
        <f t="shared" si="7"/>
        <v>16</v>
      </c>
      <c r="R74" s="14">
        <f t="shared" si="8"/>
        <v>21</v>
      </c>
      <c r="S74" s="1">
        <f t="shared" si="9"/>
        <v>42304</v>
      </c>
      <c r="T74" s="1"/>
      <c r="U74" s="3"/>
      <c r="V74" s="3"/>
      <c r="W74" s="62">
        <f t="shared" ca="1" si="11"/>
        <v>-0.625</v>
      </c>
      <c r="X74" s="61">
        <f t="shared" ca="1" si="10"/>
        <v>1</v>
      </c>
      <c r="Y74" s="11" t="s">
        <v>563</v>
      </c>
      <c r="Z74" s="11" t="s">
        <v>33</v>
      </c>
      <c r="AA74" s="11"/>
      <c r="AB74" s="3"/>
    </row>
    <row r="75" spans="1:28" ht="30" customHeight="1">
      <c r="A75" s="4"/>
      <c r="B75" s="4"/>
      <c r="C75" s="3">
        <v>2</v>
      </c>
      <c r="D75" s="11" t="s">
        <v>47</v>
      </c>
      <c r="E75" s="11" t="s">
        <v>51</v>
      </c>
      <c r="F75" s="11" t="s">
        <v>51</v>
      </c>
      <c r="G75" s="4">
        <v>12</v>
      </c>
      <c r="H75" s="11" t="s">
        <v>52</v>
      </c>
      <c r="I75" s="11" t="s">
        <v>52</v>
      </c>
      <c r="J75" s="17" t="s">
        <v>518</v>
      </c>
      <c r="K75" s="3" t="s">
        <v>506</v>
      </c>
      <c r="L75" s="5">
        <v>12566</v>
      </c>
      <c r="M75" s="1">
        <v>34639</v>
      </c>
      <c r="N75" s="60">
        <f t="shared" ca="1" si="6"/>
        <v>30</v>
      </c>
      <c r="O75" s="14">
        <v>8</v>
      </c>
      <c r="P75" s="14" t="s">
        <v>634</v>
      </c>
      <c r="Q75" s="14">
        <f t="shared" si="7"/>
        <v>16</v>
      </c>
      <c r="R75" s="14">
        <f t="shared" si="8"/>
        <v>21</v>
      </c>
      <c r="S75" s="1">
        <f t="shared" si="9"/>
        <v>42304</v>
      </c>
      <c r="T75" s="1"/>
      <c r="U75" s="3"/>
      <c r="V75" s="3"/>
      <c r="W75" s="62">
        <f t="shared" ca="1" si="11"/>
        <v>-0.625</v>
      </c>
      <c r="X75" s="61">
        <f t="shared" ca="1" si="10"/>
        <v>1</v>
      </c>
      <c r="Y75" s="11" t="s">
        <v>563</v>
      </c>
      <c r="Z75" s="11" t="s">
        <v>33</v>
      </c>
      <c r="AA75" s="11"/>
      <c r="AB75" s="3"/>
    </row>
    <row r="76" spans="1:28" ht="30" customHeight="1">
      <c r="A76" s="4"/>
      <c r="B76" s="4"/>
      <c r="C76" s="3">
        <v>2</v>
      </c>
      <c r="D76" s="11" t="s">
        <v>47</v>
      </c>
      <c r="E76" s="11" t="s">
        <v>51</v>
      </c>
      <c r="F76" s="11" t="s">
        <v>51</v>
      </c>
      <c r="G76" s="4">
        <v>13</v>
      </c>
      <c r="H76" s="11" t="s">
        <v>52</v>
      </c>
      <c r="I76" s="11" t="s">
        <v>52</v>
      </c>
      <c r="J76" s="17" t="s">
        <v>518</v>
      </c>
      <c r="K76" s="3" t="s">
        <v>506</v>
      </c>
      <c r="L76" s="5">
        <v>12566</v>
      </c>
      <c r="M76" s="1">
        <v>34639</v>
      </c>
      <c r="N76" s="60">
        <f t="shared" ca="1" si="6"/>
        <v>30</v>
      </c>
      <c r="O76" s="14">
        <v>8</v>
      </c>
      <c r="P76" s="14" t="s">
        <v>634</v>
      </c>
      <c r="Q76" s="14">
        <f t="shared" si="7"/>
        <v>16</v>
      </c>
      <c r="R76" s="14">
        <f t="shared" si="8"/>
        <v>21</v>
      </c>
      <c r="S76" s="1">
        <f t="shared" si="9"/>
        <v>42304</v>
      </c>
      <c r="T76" s="1"/>
      <c r="U76" s="3"/>
      <c r="V76" s="3"/>
      <c r="W76" s="62">
        <f t="shared" ca="1" si="11"/>
        <v>-0.625</v>
      </c>
      <c r="X76" s="61">
        <f t="shared" ca="1" si="10"/>
        <v>1</v>
      </c>
      <c r="Y76" s="11" t="s">
        <v>563</v>
      </c>
      <c r="Z76" s="11" t="s">
        <v>33</v>
      </c>
      <c r="AA76" s="11"/>
      <c r="AB76" s="3"/>
    </row>
    <row r="77" spans="1:28" ht="30" customHeight="1">
      <c r="A77" s="4"/>
      <c r="B77" s="4"/>
      <c r="C77" s="3">
        <v>2</v>
      </c>
      <c r="D77" s="11" t="s">
        <v>47</v>
      </c>
      <c r="E77" s="11" t="s">
        <v>51</v>
      </c>
      <c r="F77" s="11" t="s">
        <v>51</v>
      </c>
      <c r="G77" s="4">
        <v>17</v>
      </c>
      <c r="H77" s="11" t="s">
        <v>52</v>
      </c>
      <c r="I77" s="11" t="s">
        <v>52</v>
      </c>
      <c r="J77" s="17" t="s">
        <v>518</v>
      </c>
      <c r="K77" s="3" t="s">
        <v>506</v>
      </c>
      <c r="L77" s="5">
        <v>12566</v>
      </c>
      <c r="M77" s="1">
        <v>34639</v>
      </c>
      <c r="N77" s="60">
        <f t="shared" ca="1" si="6"/>
        <v>30</v>
      </c>
      <c r="O77" s="14">
        <v>8</v>
      </c>
      <c r="P77" s="14" t="s">
        <v>634</v>
      </c>
      <c r="Q77" s="14">
        <f t="shared" si="7"/>
        <v>16</v>
      </c>
      <c r="R77" s="14">
        <f t="shared" si="8"/>
        <v>21</v>
      </c>
      <c r="S77" s="1">
        <f t="shared" si="9"/>
        <v>42304</v>
      </c>
      <c r="T77" s="1"/>
      <c r="U77" s="3"/>
      <c r="V77" s="3"/>
      <c r="W77" s="62">
        <f t="shared" ca="1" si="11"/>
        <v>-0.625</v>
      </c>
      <c r="X77" s="61">
        <f t="shared" ca="1" si="10"/>
        <v>1</v>
      </c>
      <c r="Y77" s="11" t="s">
        <v>563</v>
      </c>
      <c r="Z77" s="11" t="s">
        <v>33</v>
      </c>
      <c r="AA77" s="11"/>
      <c r="AB77" s="3"/>
    </row>
    <row r="78" spans="1:28" ht="30" customHeight="1">
      <c r="A78" s="4"/>
      <c r="B78" s="4"/>
      <c r="C78" s="3">
        <v>2</v>
      </c>
      <c r="D78" s="11" t="s">
        <v>47</v>
      </c>
      <c r="E78" s="11" t="s">
        <v>51</v>
      </c>
      <c r="F78" s="11" t="s">
        <v>51</v>
      </c>
      <c r="G78" s="4">
        <v>18</v>
      </c>
      <c r="H78" s="11" t="s">
        <v>52</v>
      </c>
      <c r="I78" s="11" t="s">
        <v>52</v>
      </c>
      <c r="J78" s="17" t="s">
        <v>518</v>
      </c>
      <c r="K78" s="3" t="s">
        <v>506</v>
      </c>
      <c r="L78" s="5">
        <v>12566</v>
      </c>
      <c r="M78" s="1">
        <v>34639</v>
      </c>
      <c r="N78" s="60">
        <f t="shared" ca="1" si="6"/>
        <v>30</v>
      </c>
      <c r="O78" s="14">
        <v>8</v>
      </c>
      <c r="P78" s="14" t="s">
        <v>634</v>
      </c>
      <c r="Q78" s="14">
        <f t="shared" si="7"/>
        <v>16</v>
      </c>
      <c r="R78" s="14">
        <f t="shared" si="8"/>
        <v>21</v>
      </c>
      <c r="S78" s="1">
        <f t="shared" si="9"/>
        <v>42304</v>
      </c>
      <c r="T78" s="1"/>
      <c r="U78" s="3"/>
      <c r="V78" s="3"/>
      <c r="W78" s="62">
        <f t="shared" ca="1" si="11"/>
        <v>-0.625</v>
      </c>
      <c r="X78" s="61">
        <f t="shared" ca="1" si="10"/>
        <v>1</v>
      </c>
      <c r="Y78" s="11" t="s">
        <v>563</v>
      </c>
      <c r="Z78" s="11" t="s">
        <v>33</v>
      </c>
      <c r="AA78" s="11"/>
      <c r="AB78" s="3"/>
    </row>
    <row r="79" spans="1:28" ht="30" customHeight="1">
      <c r="A79" s="4"/>
      <c r="B79" s="4"/>
      <c r="C79" s="3">
        <v>2</v>
      </c>
      <c r="D79" s="11" t="s">
        <v>47</v>
      </c>
      <c r="E79" s="11" t="s">
        <v>51</v>
      </c>
      <c r="F79" s="11" t="s">
        <v>51</v>
      </c>
      <c r="G79" s="4">
        <v>19</v>
      </c>
      <c r="H79" s="11" t="s">
        <v>52</v>
      </c>
      <c r="I79" s="11" t="s">
        <v>52</v>
      </c>
      <c r="J79" s="17" t="s">
        <v>518</v>
      </c>
      <c r="K79" s="3" t="s">
        <v>506</v>
      </c>
      <c r="L79" s="5">
        <v>12566</v>
      </c>
      <c r="M79" s="1">
        <v>34639</v>
      </c>
      <c r="N79" s="60">
        <f t="shared" ca="1" si="6"/>
        <v>30</v>
      </c>
      <c r="O79" s="14">
        <v>8</v>
      </c>
      <c r="P79" s="14" t="s">
        <v>634</v>
      </c>
      <c r="Q79" s="14">
        <f t="shared" si="7"/>
        <v>16</v>
      </c>
      <c r="R79" s="14">
        <f t="shared" si="8"/>
        <v>21</v>
      </c>
      <c r="S79" s="1">
        <f t="shared" si="9"/>
        <v>42304</v>
      </c>
      <c r="T79" s="1"/>
      <c r="U79" s="3"/>
      <c r="V79" s="3"/>
      <c r="W79" s="62">
        <f t="shared" ca="1" si="11"/>
        <v>-0.625</v>
      </c>
      <c r="X79" s="61">
        <f t="shared" ca="1" si="10"/>
        <v>1</v>
      </c>
      <c r="Y79" s="11" t="s">
        <v>563</v>
      </c>
      <c r="Z79" s="11" t="s">
        <v>33</v>
      </c>
      <c r="AA79" s="11"/>
      <c r="AB79" s="3"/>
    </row>
    <row r="80" spans="1:28" ht="30" customHeight="1">
      <c r="A80" s="4"/>
      <c r="B80" s="4"/>
      <c r="C80" s="3">
        <v>2</v>
      </c>
      <c r="D80" s="11" t="s">
        <v>47</v>
      </c>
      <c r="E80" s="11" t="s">
        <v>51</v>
      </c>
      <c r="F80" s="11" t="s">
        <v>51</v>
      </c>
      <c r="G80" s="4">
        <v>20</v>
      </c>
      <c r="H80" s="11" t="s">
        <v>52</v>
      </c>
      <c r="I80" s="11" t="s">
        <v>52</v>
      </c>
      <c r="J80" s="17" t="s">
        <v>518</v>
      </c>
      <c r="K80" s="3" t="s">
        <v>506</v>
      </c>
      <c r="L80" s="5">
        <v>12566</v>
      </c>
      <c r="M80" s="1">
        <v>34639</v>
      </c>
      <c r="N80" s="60">
        <f t="shared" ca="1" si="6"/>
        <v>30</v>
      </c>
      <c r="O80" s="14">
        <v>8</v>
      </c>
      <c r="P80" s="14" t="s">
        <v>634</v>
      </c>
      <c r="Q80" s="14">
        <f t="shared" si="7"/>
        <v>16</v>
      </c>
      <c r="R80" s="14">
        <f t="shared" si="8"/>
        <v>21</v>
      </c>
      <c r="S80" s="1">
        <f t="shared" si="9"/>
        <v>42304</v>
      </c>
      <c r="T80" s="1"/>
      <c r="U80" s="3"/>
      <c r="V80" s="3"/>
      <c r="W80" s="62">
        <f t="shared" ca="1" si="11"/>
        <v>-0.625</v>
      </c>
      <c r="X80" s="61">
        <f t="shared" ca="1" si="10"/>
        <v>1</v>
      </c>
      <c r="Y80" s="11" t="s">
        <v>563</v>
      </c>
      <c r="Z80" s="11" t="s">
        <v>33</v>
      </c>
      <c r="AA80" s="11"/>
      <c r="AB80" s="3"/>
    </row>
    <row r="81" spans="1:28" ht="30" customHeight="1">
      <c r="A81" s="4"/>
      <c r="B81" s="4"/>
      <c r="C81" s="3">
        <v>2</v>
      </c>
      <c r="D81" s="11" t="s">
        <v>47</v>
      </c>
      <c r="E81" s="11" t="s">
        <v>51</v>
      </c>
      <c r="F81" s="11" t="s">
        <v>51</v>
      </c>
      <c r="G81" s="4">
        <v>21</v>
      </c>
      <c r="H81" s="11" t="s">
        <v>52</v>
      </c>
      <c r="I81" s="11" t="s">
        <v>52</v>
      </c>
      <c r="J81" s="17" t="s">
        <v>518</v>
      </c>
      <c r="K81" s="3" t="s">
        <v>506</v>
      </c>
      <c r="L81" s="5">
        <v>12566</v>
      </c>
      <c r="M81" s="1">
        <v>34639</v>
      </c>
      <c r="N81" s="60">
        <f t="shared" ca="1" si="6"/>
        <v>30</v>
      </c>
      <c r="O81" s="14">
        <v>8</v>
      </c>
      <c r="P81" s="14" t="s">
        <v>634</v>
      </c>
      <c r="Q81" s="14">
        <f t="shared" si="7"/>
        <v>16</v>
      </c>
      <c r="R81" s="14">
        <f t="shared" si="8"/>
        <v>21</v>
      </c>
      <c r="S81" s="1">
        <f t="shared" si="9"/>
        <v>42304</v>
      </c>
      <c r="T81" s="1"/>
      <c r="U81" s="3"/>
      <c r="V81" s="3"/>
      <c r="W81" s="62">
        <f t="shared" ca="1" si="11"/>
        <v>-0.625</v>
      </c>
      <c r="X81" s="61">
        <f t="shared" ca="1" si="10"/>
        <v>1</v>
      </c>
      <c r="Y81" s="11" t="s">
        <v>563</v>
      </c>
      <c r="Z81" s="11" t="s">
        <v>33</v>
      </c>
      <c r="AA81" s="11"/>
      <c r="AB81" s="3"/>
    </row>
    <row r="82" spans="1:28" ht="30" customHeight="1">
      <c r="A82" s="4"/>
      <c r="B82" s="4"/>
      <c r="C82" s="3">
        <v>2</v>
      </c>
      <c r="D82" s="11" t="s">
        <v>47</v>
      </c>
      <c r="E82" s="11" t="s">
        <v>51</v>
      </c>
      <c r="F82" s="11" t="s">
        <v>51</v>
      </c>
      <c r="G82" s="4">
        <v>22</v>
      </c>
      <c r="H82" s="11" t="s">
        <v>52</v>
      </c>
      <c r="I82" s="11" t="s">
        <v>52</v>
      </c>
      <c r="J82" s="17" t="s">
        <v>518</v>
      </c>
      <c r="K82" s="3" t="s">
        <v>506</v>
      </c>
      <c r="L82" s="5">
        <v>12566</v>
      </c>
      <c r="M82" s="1">
        <v>34639</v>
      </c>
      <c r="N82" s="60">
        <f t="shared" ca="1" si="6"/>
        <v>30</v>
      </c>
      <c r="O82" s="14">
        <v>8</v>
      </c>
      <c r="P82" s="14" t="s">
        <v>634</v>
      </c>
      <c r="Q82" s="14">
        <f t="shared" si="7"/>
        <v>16</v>
      </c>
      <c r="R82" s="14">
        <f t="shared" si="8"/>
        <v>21</v>
      </c>
      <c r="S82" s="1">
        <f t="shared" si="9"/>
        <v>42304</v>
      </c>
      <c r="T82" s="1"/>
      <c r="U82" s="3"/>
      <c r="V82" s="3"/>
      <c r="W82" s="62">
        <f t="shared" ca="1" si="11"/>
        <v>-0.625</v>
      </c>
      <c r="X82" s="61">
        <f t="shared" ca="1" si="10"/>
        <v>1</v>
      </c>
      <c r="Y82" s="11" t="s">
        <v>563</v>
      </c>
      <c r="Z82" s="11" t="s">
        <v>33</v>
      </c>
      <c r="AA82" s="11"/>
      <c r="AB82" s="3"/>
    </row>
    <row r="83" spans="1:28" ht="30" customHeight="1">
      <c r="A83" s="4"/>
      <c r="B83" s="4"/>
      <c r="C83" s="3">
        <v>2</v>
      </c>
      <c r="D83" s="11" t="s">
        <v>47</v>
      </c>
      <c r="E83" s="11" t="s">
        <v>51</v>
      </c>
      <c r="F83" s="11" t="s">
        <v>51</v>
      </c>
      <c r="G83" s="4">
        <v>24</v>
      </c>
      <c r="H83" s="11" t="s">
        <v>52</v>
      </c>
      <c r="I83" s="11" t="s">
        <v>52</v>
      </c>
      <c r="J83" s="17" t="s">
        <v>518</v>
      </c>
      <c r="K83" s="3" t="s">
        <v>506</v>
      </c>
      <c r="L83" s="5">
        <v>12566</v>
      </c>
      <c r="M83" s="1">
        <v>34639</v>
      </c>
      <c r="N83" s="60">
        <f t="shared" ca="1" si="6"/>
        <v>30</v>
      </c>
      <c r="O83" s="14">
        <v>8</v>
      </c>
      <c r="P83" s="14" t="s">
        <v>634</v>
      </c>
      <c r="Q83" s="14">
        <f t="shared" si="7"/>
        <v>16</v>
      </c>
      <c r="R83" s="14">
        <f t="shared" si="8"/>
        <v>21</v>
      </c>
      <c r="S83" s="1">
        <f t="shared" si="9"/>
        <v>42304</v>
      </c>
      <c r="T83" s="1"/>
      <c r="U83" s="3"/>
      <c r="V83" s="3"/>
      <c r="W83" s="62">
        <f t="shared" ca="1" si="11"/>
        <v>-0.625</v>
      </c>
      <c r="X83" s="61">
        <f t="shared" ca="1" si="10"/>
        <v>1</v>
      </c>
      <c r="Y83" s="11" t="s">
        <v>563</v>
      </c>
      <c r="Z83" s="11" t="s">
        <v>33</v>
      </c>
      <c r="AA83" s="11"/>
      <c r="AB83" s="3"/>
    </row>
    <row r="84" spans="1:28" ht="30" customHeight="1">
      <c r="A84" s="4"/>
      <c r="B84" s="4"/>
      <c r="C84" s="3">
        <v>2</v>
      </c>
      <c r="D84" s="11" t="s">
        <v>47</v>
      </c>
      <c r="E84" s="11" t="s">
        <v>51</v>
      </c>
      <c r="F84" s="11" t="s">
        <v>51</v>
      </c>
      <c r="G84" s="4">
        <v>25</v>
      </c>
      <c r="H84" s="11" t="s">
        <v>52</v>
      </c>
      <c r="I84" s="11" t="s">
        <v>52</v>
      </c>
      <c r="J84" s="17" t="s">
        <v>518</v>
      </c>
      <c r="K84" s="3" t="s">
        <v>506</v>
      </c>
      <c r="L84" s="5">
        <v>12566</v>
      </c>
      <c r="M84" s="1">
        <v>34639</v>
      </c>
      <c r="N84" s="60">
        <f t="shared" ca="1" si="6"/>
        <v>30</v>
      </c>
      <c r="O84" s="14">
        <v>8</v>
      </c>
      <c r="P84" s="14" t="s">
        <v>634</v>
      </c>
      <c r="Q84" s="14">
        <f t="shared" si="7"/>
        <v>16</v>
      </c>
      <c r="R84" s="14">
        <f t="shared" si="8"/>
        <v>21</v>
      </c>
      <c r="S84" s="1">
        <f t="shared" si="9"/>
        <v>42304</v>
      </c>
      <c r="T84" s="1"/>
      <c r="U84" s="3"/>
      <c r="V84" s="3"/>
      <c r="W84" s="62">
        <f t="shared" ca="1" si="11"/>
        <v>-0.625</v>
      </c>
      <c r="X84" s="61">
        <f t="shared" ca="1" si="10"/>
        <v>1</v>
      </c>
      <c r="Y84" s="11" t="s">
        <v>563</v>
      </c>
      <c r="Z84" s="11" t="s">
        <v>33</v>
      </c>
      <c r="AA84" s="11"/>
      <c r="AB84" s="3"/>
    </row>
    <row r="85" spans="1:28" ht="30" customHeight="1">
      <c r="A85" s="4"/>
      <c r="B85" s="4"/>
      <c r="C85" s="3">
        <v>2</v>
      </c>
      <c r="D85" s="11" t="s">
        <v>47</v>
      </c>
      <c r="E85" s="11" t="s">
        <v>51</v>
      </c>
      <c r="F85" s="11" t="s">
        <v>51</v>
      </c>
      <c r="G85" s="4">
        <v>27</v>
      </c>
      <c r="H85" s="11" t="s">
        <v>52</v>
      </c>
      <c r="I85" s="11" t="s">
        <v>52</v>
      </c>
      <c r="J85" s="17" t="s">
        <v>518</v>
      </c>
      <c r="K85" s="3" t="s">
        <v>506</v>
      </c>
      <c r="L85" s="5">
        <v>12566</v>
      </c>
      <c r="M85" s="1">
        <v>34639</v>
      </c>
      <c r="N85" s="60">
        <f t="shared" ca="1" si="6"/>
        <v>30</v>
      </c>
      <c r="O85" s="14">
        <v>8</v>
      </c>
      <c r="P85" s="14" t="s">
        <v>634</v>
      </c>
      <c r="Q85" s="14">
        <f t="shared" si="7"/>
        <v>16</v>
      </c>
      <c r="R85" s="14">
        <f t="shared" si="8"/>
        <v>21</v>
      </c>
      <c r="S85" s="1">
        <f t="shared" si="9"/>
        <v>42304</v>
      </c>
      <c r="T85" s="1"/>
      <c r="U85" s="3"/>
      <c r="V85" s="3"/>
      <c r="W85" s="62">
        <f t="shared" ca="1" si="11"/>
        <v>-0.625</v>
      </c>
      <c r="X85" s="61">
        <f t="shared" ca="1" si="10"/>
        <v>1</v>
      </c>
      <c r="Y85" s="11" t="s">
        <v>563</v>
      </c>
      <c r="Z85" s="11" t="s">
        <v>33</v>
      </c>
      <c r="AA85" s="11"/>
      <c r="AB85" s="3"/>
    </row>
    <row r="86" spans="1:28" ht="30" customHeight="1">
      <c r="A86" s="4"/>
      <c r="B86" s="4"/>
      <c r="C86" s="3">
        <v>2</v>
      </c>
      <c r="D86" s="11" t="s">
        <v>47</v>
      </c>
      <c r="E86" s="11" t="s">
        <v>51</v>
      </c>
      <c r="F86" s="11" t="s">
        <v>51</v>
      </c>
      <c r="G86" s="4">
        <v>31</v>
      </c>
      <c r="H86" s="11" t="s">
        <v>52</v>
      </c>
      <c r="I86" s="11" t="s">
        <v>52</v>
      </c>
      <c r="J86" s="17" t="s">
        <v>518</v>
      </c>
      <c r="K86" s="3" t="s">
        <v>506</v>
      </c>
      <c r="L86" s="5">
        <v>12566</v>
      </c>
      <c r="M86" s="1">
        <v>34639</v>
      </c>
      <c r="N86" s="60">
        <f t="shared" ca="1" si="6"/>
        <v>30</v>
      </c>
      <c r="O86" s="14">
        <v>8</v>
      </c>
      <c r="P86" s="14" t="s">
        <v>634</v>
      </c>
      <c r="Q86" s="14">
        <f t="shared" si="7"/>
        <v>16</v>
      </c>
      <c r="R86" s="14">
        <f t="shared" si="8"/>
        <v>21</v>
      </c>
      <c r="S86" s="1">
        <f t="shared" si="9"/>
        <v>42304</v>
      </c>
      <c r="T86" s="1"/>
      <c r="U86" s="3"/>
      <c r="V86" s="3"/>
      <c r="W86" s="62">
        <f t="shared" ca="1" si="11"/>
        <v>-0.625</v>
      </c>
      <c r="X86" s="61">
        <f t="shared" ca="1" si="10"/>
        <v>1</v>
      </c>
      <c r="Y86" s="11" t="s">
        <v>563</v>
      </c>
      <c r="Z86" s="11" t="s">
        <v>33</v>
      </c>
      <c r="AA86" s="11"/>
      <c r="AB86" s="3"/>
    </row>
    <row r="87" spans="1:28" ht="30" customHeight="1">
      <c r="A87" s="4"/>
      <c r="B87" s="4"/>
      <c r="C87" s="3">
        <v>2</v>
      </c>
      <c r="D87" s="11" t="s">
        <v>47</v>
      </c>
      <c r="E87" s="11" t="s">
        <v>51</v>
      </c>
      <c r="F87" s="11" t="s">
        <v>51</v>
      </c>
      <c r="G87" s="4">
        <v>35</v>
      </c>
      <c r="H87" s="11" t="s">
        <v>52</v>
      </c>
      <c r="I87" s="11" t="s">
        <v>52</v>
      </c>
      <c r="J87" s="17" t="s">
        <v>518</v>
      </c>
      <c r="K87" s="3" t="s">
        <v>506</v>
      </c>
      <c r="L87" s="5">
        <v>12566</v>
      </c>
      <c r="M87" s="1">
        <v>34639</v>
      </c>
      <c r="N87" s="60">
        <f t="shared" ca="1" si="6"/>
        <v>30</v>
      </c>
      <c r="O87" s="14">
        <v>8</v>
      </c>
      <c r="P87" s="14" t="s">
        <v>634</v>
      </c>
      <c r="Q87" s="14">
        <f t="shared" si="7"/>
        <v>16</v>
      </c>
      <c r="R87" s="14">
        <f t="shared" si="8"/>
        <v>21</v>
      </c>
      <c r="S87" s="1">
        <f t="shared" si="9"/>
        <v>42304</v>
      </c>
      <c r="T87" s="1"/>
      <c r="U87" s="3"/>
      <c r="V87" s="3"/>
      <c r="W87" s="62">
        <f t="shared" ca="1" si="11"/>
        <v>-0.625</v>
      </c>
      <c r="X87" s="61">
        <f t="shared" ca="1" si="10"/>
        <v>1</v>
      </c>
      <c r="Y87" s="11" t="s">
        <v>563</v>
      </c>
      <c r="Z87" s="11" t="s">
        <v>33</v>
      </c>
      <c r="AA87" s="11"/>
      <c r="AB87" s="3"/>
    </row>
    <row r="88" spans="1:28" ht="30" customHeight="1">
      <c r="A88" s="4"/>
      <c r="B88" s="4"/>
      <c r="C88" s="3">
        <v>2</v>
      </c>
      <c r="D88" s="11" t="s">
        <v>47</v>
      </c>
      <c r="E88" s="11" t="s">
        <v>51</v>
      </c>
      <c r="F88" s="11" t="s">
        <v>51</v>
      </c>
      <c r="G88" s="4">
        <v>36</v>
      </c>
      <c r="H88" s="11" t="s">
        <v>52</v>
      </c>
      <c r="I88" s="11" t="s">
        <v>52</v>
      </c>
      <c r="J88" s="17" t="s">
        <v>518</v>
      </c>
      <c r="K88" s="3" t="s">
        <v>506</v>
      </c>
      <c r="L88" s="5">
        <v>12566</v>
      </c>
      <c r="M88" s="1">
        <v>34639</v>
      </c>
      <c r="N88" s="60">
        <f t="shared" ca="1" si="6"/>
        <v>30</v>
      </c>
      <c r="O88" s="14">
        <v>8</v>
      </c>
      <c r="P88" s="14" t="s">
        <v>634</v>
      </c>
      <c r="Q88" s="14">
        <f t="shared" si="7"/>
        <v>16</v>
      </c>
      <c r="R88" s="14">
        <f t="shared" si="8"/>
        <v>21</v>
      </c>
      <c r="S88" s="1">
        <f t="shared" si="9"/>
        <v>42304</v>
      </c>
      <c r="T88" s="1"/>
      <c r="U88" s="3"/>
      <c r="V88" s="3"/>
      <c r="W88" s="62">
        <f t="shared" ca="1" si="11"/>
        <v>-0.625</v>
      </c>
      <c r="X88" s="61">
        <f t="shared" ca="1" si="10"/>
        <v>1</v>
      </c>
      <c r="Y88" s="11" t="s">
        <v>563</v>
      </c>
      <c r="Z88" s="11" t="s">
        <v>33</v>
      </c>
      <c r="AA88" s="11"/>
      <c r="AB88" s="3"/>
    </row>
    <row r="89" spans="1:28" ht="30" customHeight="1">
      <c r="A89" s="4"/>
      <c r="B89" s="4"/>
      <c r="C89" s="3">
        <v>2</v>
      </c>
      <c r="D89" s="11" t="s">
        <v>47</v>
      </c>
      <c r="E89" s="11" t="s">
        <v>51</v>
      </c>
      <c r="F89" s="11" t="s">
        <v>51</v>
      </c>
      <c r="G89" s="4">
        <v>37</v>
      </c>
      <c r="H89" s="11" t="s">
        <v>52</v>
      </c>
      <c r="I89" s="11" t="s">
        <v>52</v>
      </c>
      <c r="J89" s="17" t="s">
        <v>518</v>
      </c>
      <c r="K89" s="3" t="s">
        <v>506</v>
      </c>
      <c r="L89" s="5">
        <v>12566</v>
      </c>
      <c r="M89" s="1">
        <v>34639</v>
      </c>
      <c r="N89" s="60">
        <f t="shared" ca="1" si="6"/>
        <v>30</v>
      </c>
      <c r="O89" s="14">
        <v>8</v>
      </c>
      <c r="P89" s="14" t="s">
        <v>634</v>
      </c>
      <c r="Q89" s="14">
        <f t="shared" si="7"/>
        <v>16</v>
      </c>
      <c r="R89" s="14">
        <f t="shared" si="8"/>
        <v>21</v>
      </c>
      <c r="S89" s="1">
        <f t="shared" si="9"/>
        <v>42304</v>
      </c>
      <c r="T89" s="1"/>
      <c r="U89" s="3"/>
      <c r="V89" s="3"/>
      <c r="W89" s="62">
        <f t="shared" ca="1" si="11"/>
        <v>-0.625</v>
      </c>
      <c r="X89" s="61">
        <f t="shared" ca="1" si="10"/>
        <v>1</v>
      </c>
      <c r="Y89" s="11" t="s">
        <v>563</v>
      </c>
      <c r="Z89" s="11" t="s">
        <v>33</v>
      </c>
      <c r="AA89" s="11"/>
      <c r="AB89" s="3"/>
    </row>
    <row r="90" spans="1:28" ht="30" customHeight="1">
      <c r="A90" s="4"/>
      <c r="B90" s="4"/>
      <c r="C90" s="3">
        <v>2</v>
      </c>
      <c r="D90" s="11" t="s">
        <v>47</v>
      </c>
      <c r="E90" s="11" t="s">
        <v>51</v>
      </c>
      <c r="F90" s="11" t="s">
        <v>51</v>
      </c>
      <c r="G90" s="4">
        <v>38</v>
      </c>
      <c r="H90" s="11" t="s">
        <v>52</v>
      </c>
      <c r="I90" s="11" t="s">
        <v>52</v>
      </c>
      <c r="J90" s="17" t="s">
        <v>518</v>
      </c>
      <c r="K90" s="3" t="s">
        <v>506</v>
      </c>
      <c r="L90" s="5">
        <v>12566</v>
      </c>
      <c r="M90" s="1">
        <v>34639</v>
      </c>
      <c r="N90" s="60">
        <f t="shared" ca="1" si="6"/>
        <v>30</v>
      </c>
      <c r="O90" s="14">
        <v>8</v>
      </c>
      <c r="P90" s="14" t="s">
        <v>634</v>
      </c>
      <c r="Q90" s="14">
        <f t="shared" si="7"/>
        <v>16</v>
      </c>
      <c r="R90" s="14">
        <f t="shared" si="8"/>
        <v>21</v>
      </c>
      <c r="S90" s="1">
        <f t="shared" si="9"/>
        <v>42304</v>
      </c>
      <c r="T90" s="1"/>
      <c r="U90" s="3"/>
      <c r="V90" s="3"/>
      <c r="W90" s="62">
        <f t="shared" ca="1" si="11"/>
        <v>-0.625</v>
      </c>
      <c r="X90" s="61">
        <f t="shared" ca="1" si="10"/>
        <v>1</v>
      </c>
      <c r="Y90" s="11" t="s">
        <v>563</v>
      </c>
      <c r="Z90" s="11" t="s">
        <v>33</v>
      </c>
      <c r="AA90" s="11"/>
      <c r="AB90" s="3"/>
    </row>
    <row r="91" spans="1:28" ht="30" customHeight="1">
      <c r="A91" s="4"/>
      <c r="B91" s="4"/>
      <c r="C91" s="3">
        <v>2</v>
      </c>
      <c r="D91" s="11" t="s">
        <v>47</v>
      </c>
      <c r="E91" s="11" t="s">
        <v>51</v>
      </c>
      <c r="F91" s="11" t="s">
        <v>51</v>
      </c>
      <c r="G91" s="4">
        <v>41</v>
      </c>
      <c r="H91" s="11" t="s">
        <v>52</v>
      </c>
      <c r="I91" s="11" t="s">
        <v>52</v>
      </c>
      <c r="J91" s="17" t="s">
        <v>518</v>
      </c>
      <c r="K91" s="3" t="s">
        <v>506</v>
      </c>
      <c r="L91" s="5">
        <v>12566</v>
      </c>
      <c r="M91" s="1">
        <v>34639</v>
      </c>
      <c r="N91" s="60">
        <f t="shared" ca="1" si="6"/>
        <v>30</v>
      </c>
      <c r="O91" s="14">
        <v>8</v>
      </c>
      <c r="P91" s="14" t="s">
        <v>634</v>
      </c>
      <c r="Q91" s="14">
        <f t="shared" si="7"/>
        <v>16</v>
      </c>
      <c r="R91" s="14">
        <f t="shared" si="8"/>
        <v>21</v>
      </c>
      <c r="S91" s="1">
        <f t="shared" si="9"/>
        <v>42304</v>
      </c>
      <c r="T91" s="1"/>
      <c r="U91" s="3"/>
      <c r="V91" s="3"/>
      <c r="W91" s="62">
        <f t="shared" ca="1" si="11"/>
        <v>-0.625</v>
      </c>
      <c r="X91" s="61">
        <f t="shared" ca="1" si="10"/>
        <v>1</v>
      </c>
      <c r="Y91" s="11" t="s">
        <v>563</v>
      </c>
      <c r="Z91" s="11" t="s">
        <v>33</v>
      </c>
      <c r="AA91" s="11"/>
      <c r="AB91" s="3"/>
    </row>
    <row r="92" spans="1:28" ht="30" customHeight="1">
      <c r="A92" s="4"/>
      <c r="B92" s="4"/>
      <c r="C92" s="3">
        <v>2</v>
      </c>
      <c r="D92" s="11" t="s">
        <v>47</v>
      </c>
      <c r="E92" s="11" t="s">
        <v>51</v>
      </c>
      <c r="F92" s="11" t="s">
        <v>51</v>
      </c>
      <c r="G92" s="4">
        <v>42</v>
      </c>
      <c r="H92" s="11" t="s">
        <v>52</v>
      </c>
      <c r="I92" s="11" t="s">
        <v>52</v>
      </c>
      <c r="J92" s="17" t="s">
        <v>518</v>
      </c>
      <c r="K92" s="3" t="s">
        <v>506</v>
      </c>
      <c r="L92" s="5">
        <v>12566</v>
      </c>
      <c r="M92" s="1">
        <v>34639</v>
      </c>
      <c r="N92" s="60">
        <f t="shared" ca="1" si="6"/>
        <v>30</v>
      </c>
      <c r="O92" s="14">
        <v>8</v>
      </c>
      <c r="P92" s="14" t="s">
        <v>634</v>
      </c>
      <c r="Q92" s="14">
        <f t="shared" si="7"/>
        <v>16</v>
      </c>
      <c r="R92" s="14">
        <f t="shared" si="8"/>
        <v>21</v>
      </c>
      <c r="S92" s="1">
        <f t="shared" si="9"/>
        <v>42304</v>
      </c>
      <c r="T92" s="1"/>
      <c r="U92" s="3"/>
      <c r="V92" s="3"/>
      <c r="W92" s="62">
        <f t="shared" ca="1" si="11"/>
        <v>-0.625</v>
      </c>
      <c r="X92" s="61">
        <f t="shared" ca="1" si="10"/>
        <v>1</v>
      </c>
      <c r="Y92" s="11" t="s">
        <v>563</v>
      </c>
      <c r="Z92" s="11" t="s">
        <v>33</v>
      </c>
      <c r="AA92" s="11"/>
      <c r="AB92" s="3"/>
    </row>
    <row r="93" spans="1:28" ht="30" customHeight="1">
      <c r="A93" s="4"/>
      <c r="B93" s="4"/>
      <c r="C93" s="3">
        <v>2</v>
      </c>
      <c r="D93" s="11" t="s">
        <v>47</v>
      </c>
      <c r="E93" s="11" t="s">
        <v>51</v>
      </c>
      <c r="F93" s="11" t="s">
        <v>51</v>
      </c>
      <c r="G93" s="4">
        <v>43</v>
      </c>
      <c r="H93" s="11" t="s">
        <v>52</v>
      </c>
      <c r="I93" s="11" t="s">
        <v>52</v>
      </c>
      <c r="J93" s="17" t="s">
        <v>518</v>
      </c>
      <c r="K93" s="3" t="s">
        <v>506</v>
      </c>
      <c r="L93" s="5">
        <v>12566</v>
      </c>
      <c r="M93" s="1">
        <v>34639</v>
      </c>
      <c r="N93" s="60">
        <f t="shared" ca="1" si="6"/>
        <v>30</v>
      </c>
      <c r="O93" s="14">
        <v>8</v>
      </c>
      <c r="P93" s="14" t="s">
        <v>634</v>
      </c>
      <c r="Q93" s="14">
        <f t="shared" si="7"/>
        <v>16</v>
      </c>
      <c r="R93" s="14">
        <f t="shared" si="8"/>
        <v>21</v>
      </c>
      <c r="S93" s="1">
        <f t="shared" si="9"/>
        <v>42304</v>
      </c>
      <c r="T93" s="1"/>
      <c r="U93" s="3"/>
      <c r="V93" s="3"/>
      <c r="W93" s="62">
        <f t="shared" ca="1" si="11"/>
        <v>-0.625</v>
      </c>
      <c r="X93" s="61">
        <f t="shared" ca="1" si="10"/>
        <v>1</v>
      </c>
      <c r="Y93" s="11" t="s">
        <v>563</v>
      </c>
      <c r="Z93" s="11" t="s">
        <v>33</v>
      </c>
      <c r="AA93" s="11"/>
      <c r="AB93" s="3"/>
    </row>
    <row r="94" spans="1:28" ht="30" customHeight="1">
      <c r="A94" s="4"/>
      <c r="B94" s="4"/>
      <c r="C94" s="3">
        <v>2</v>
      </c>
      <c r="D94" s="11" t="s">
        <v>47</v>
      </c>
      <c r="E94" s="11" t="s">
        <v>51</v>
      </c>
      <c r="F94" s="11" t="s">
        <v>51</v>
      </c>
      <c r="G94" s="4">
        <v>46</v>
      </c>
      <c r="H94" s="11" t="s">
        <v>52</v>
      </c>
      <c r="I94" s="11" t="s">
        <v>52</v>
      </c>
      <c r="J94" s="17" t="s">
        <v>518</v>
      </c>
      <c r="K94" s="3" t="s">
        <v>506</v>
      </c>
      <c r="L94" s="5">
        <v>12566</v>
      </c>
      <c r="M94" s="1">
        <v>34639</v>
      </c>
      <c r="N94" s="60">
        <f t="shared" ca="1" si="6"/>
        <v>30</v>
      </c>
      <c r="O94" s="14">
        <v>8</v>
      </c>
      <c r="P94" s="14" t="s">
        <v>634</v>
      </c>
      <c r="Q94" s="14">
        <f t="shared" si="7"/>
        <v>16</v>
      </c>
      <c r="R94" s="14">
        <f t="shared" si="8"/>
        <v>21</v>
      </c>
      <c r="S94" s="1">
        <f t="shared" si="9"/>
        <v>42304</v>
      </c>
      <c r="T94" s="1"/>
      <c r="U94" s="3"/>
      <c r="V94" s="3"/>
      <c r="W94" s="62">
        <f t="shared" ca="1" si="11"/>
        <v>-0.625</v>
      </c>
      <c r="X94" s="61">
        <f t="shared" ca="1" si="10"/>
        <v>1</v>
      </c>
      <c r="Y94" s="11" t="s">
        <v>563</v>
      </c>
      <c r="Z94" s="11" t="s">
        <v>33</v>
      </c>
      <c r="AA94" s="11"/>
      <c r="AB94" s="3"/>
    </row>
    <row r="95" spans="1:28" ht="30" customHeight="1">
      <c r="A95" s="4"/>
      <c r="B95" s="4"/>
      <c r="C95" s="3">
        <v>2</v>
      </c>
      <c r="D95" s="11" t="s">
        <v>47</v>
      </c>
      <c r="E95" s="11" t="s">
        <v>51</v>
      </c>
      <c r="F95" s="11" t="s">
        <v>51</v>
      </c>
      <c r="G95" s="4">
        <v>48</v>
      </c>
      <c r="H95" s="11" t="s">
        <v>52</v>
      </c>
      <c r="I95" s="11" t="s">
        <v>52</v>
      </c>
      <c r="J95" s="17" t="s">
        <v>518</v>
      </c>
      <c r="K95" s="3" t="s">
        <v>506</v>
      </c>
      <c r="L95" s="5">
        <v>12566</v>
      </c>
      <c r="M95" s="1">
        <v>34639</v>
      </c>
      <c r="N95" s="60">
        <f t="shared" ca="1" si="6"/>
        <v>30</v>
      </c>
      <c r="O95" s="14">
        <v>8</v>
      </c>
      <c r="P95" s="14" t="s">
        <v>634</v>
      </c>
      <c r="Q95" s="14">
        <f t="shared" si="7"/>
        <v>16</v>
      </c>
      <c r="R95" s="14">
        <f t="shared" si="8"/>
        <v>21</v>
      </c>
      <c r="S95" s="1">
        <f t="shared" si="9"/>
        <v>42304</v>
      </c>
      <c r="T95" s="1"/>
      <c r="U95" s="3"/>
      <c r="V95" s="3"/>
      <c r="W95" s="62">
        <f t="shared" ca="1" si="11"/>
        <v>-0.625</v>
      </c>
      <c r="X95" s="61">
        <f t="shared" ca="1" si="10"/>
        <v>1</v>
      </c>
      <c r="Y95" s="11" t="s">
        <v>563</v>
      </c>
      <c r="Z95" s="11" t="s">
        <v>33</v>
      </c>
      <c r="AA95" s="11"/>
      <c r="AB95" s="3"/>
    </row>
    <row r="96" spans="1:28" ht="30" customHeight="1">
      <c r="A96" s="4"/>
      <c r="B96" s="4"/>
      <c r="C96" s="3">
        <v>2</v>
      </c>
      <c r="D96" s="11" t="s">
        <v>47</v>
      </c>
      <c r="E96" s="11" t="s">
        <v>51</v>
      </c>
      <c r="F96" s="11" t="s">
        <v>51</v>
      </c>
      <c r="G96" s="4">
        <v>50</v>
      </c>
      <c r="H96" s="11" t="s">
        <v>52</v>
      </c>
      <c r="I96" s="11" t="s">
        <v>52</v>
      </c>
      <c r="J96" s="17" t="s">
        <v>518</v>
      </c>
      <c r="K96" s="3" t="s">
        <v>506</v>
      </c>
      <c r="L96" s="5">
        <v>12566</v>
      </c>
      <c r="M96" s="1">
        <v>34639</v>
      </c>
      <c r="N96" s="60">
        <f t="shared" ca="1" si="6"/>
        <v>30</v>
      </c>
      <c r="O96" s="14">
        <v>8</v>
      </c>
      <c r="P96" s="14" t="s">
        <v>634</v>
      </c>
      <c r="Q96" s="14">
        <f t="shared" si="7"/>
        <v>16</v>
      </c>
      <c r="R96" s="14">
        <f t="shared" si="8"/>
        <v>21</v>
      </c>
      <c r="S96" s="1">
        <f t="shared" si="9"/>
        <v>42304</v>
      </c>
      <c r="T96" s="1"/>
      <c r="U96" s="3"/>
      <c r="V96" s="3"/>
      <c r="W96" s="62">
        <f t="shared" ca="1" si="11"/>
        <v>-0.625</v>
      </c>
      <c r="X96" s="61">
        <f t="shared" ca="1" si="10"/>
        <v>1</v>
      </c>
      <c r="Y96" s="11" t="s">
        <v>563</v>
      </c>
      <c r="Z96" s="11" t="s">
        <v>33</v>
      </c>
      <c r="AA96" s="11"/>
      <c r="AB96" s="3"/>
    </row>
    <row r="97" spans="1:28" ht="30" customHeight="1">
      <c r="A97" s="4"/>
      <c r="B97" s="4"/>
      <c r="C97" s="3">
        <v>2</v>
      </c>
      <c r="D97" s="11" t="s">
        <v>47</v>
      </c>
      <c r="E97" s="11" t="s">
        <v>51</v>
      </c>
      <c r="F97" s="11" t="s">
        <v>51</v>
      </c>
      <c r="G97" s="4">
        <v>51</v>
      </c>
      <c r="H97" s="11" t="s">
        <v>52</v>
      </c>
      <c r="I97" s="11" t="s">
        <v>52</v>
      </c>
      <c r="J97" s="17" t="s">
        <v>518</v>
      </c>
      <c r="K97" s="3" t="s">
        <v>506</v>
      </c>
      <c r="L97" s="5">
        <v>12566</v>
      </c>
      <c r="M97" s="1">
        <v>34639</v>
      </c>
      <c r="N97" s="60">
        <f t="shared" ca="1" si="6"/>
        <v>30</v>
      </c>
      <c r="O97" s="14">
        <v>8</v>
      </c>
      <c r="P97" s="14" t="s">
        <v>634</v>
      </c>
      <c r="Q97" s="14">
        <f t="shared" si="7"/>
        <v>16</v>
      </c>
      <c r="R97" s="14">
        <f t="shared" si="8"/>
        <v>21</v>
      </c>
      <c r="S97" s="1">
        <f t="shared" si="9"/>
        <v>42304</v>
      </c>
      <c r="T97" s="1"/>
      <c r="U97" s="3"/>
      <c r="V97" s="3"/>
      <c r="W97" s="62">
        <f t="shared" ca="1" si="11"/>
        <v>-0.625</v>
      </c>
      <c r="X97" s="61">
        <f t="shared" ca="1" si="10"/>
        <v>1</v>
      </c>
      <c r="Y97" s="11" t="s">
        <v>563</v>
      </c>
      <c r="Z97" s="11" t="s">
        <v>33</v>
      </c>
      <c r="AA97" s="11"/>
      <c r="AB97" s="3"/>
    </row>
    <row r="98" spans="1:28" ht="30" customHeight="1">
      <c r="A98" s="4"/>
      <c r="B98" s="4"/>
      <c r="C98" s="3">
        <v>2</v>
      </c>
      <c r="D98" s="11" t="s">
        <v>47</v>
      </c>
      <c r="E98" s="11" t="s">
        <v>51</v>
      </c>
      <c r="F98" s="11" t="s">
        <v>51</v>
      </c>
      <c r="G98" s="4">
        <v>52</v>
      </c>
      <c r="H98" s="11" t="s">
        <v>52</v>
      </c>
      <c r="I98" s="11" t="s">
        <v>52</v>
      </c>
      <c r="J98" s="17" t="s">
        <v>518</v>
      </c>
      <c r="K98" s="3" t="s">
        <v>506</v>
      </c>
      <c r="L98" s="5">
        <v>12566</v>
      </c>
      <c r="M98" s="1">
        <v>34639</v>
      </c>
      <c r="N98" s="60">
        <f t="shared" ca="1" si="6"/>
        <v>30</v>
      </c>
      <c r="O98" s="14">
        <v>8</v>
      </c>
      <c r="P98" s="14" t="s">
        <v>634</v>
      </c>
      <c r="Q98" s="14">
        <f t="shared" si="7"/>
        <v>16</v>
      </c>
      <c r="R98" s="14">
        <f t="shared" si="8"/>
        <v>21</v>
      </c>
      <c r="S98" s="1">
        <f t="shared" si="9"/>
        <v>42304</v>
      </c>
      <c r="T98" s="1"/>
      <c r="U98" s="3"/>
      <c r="V98" s="3"/>
      <c r="W98" s="62">
        <f t="shared" ca="1" si="11"/>
        <v>-0.625</v>
      </c>
      <c r="X98" s="61">
        <f t="shared" ca="1" si="10"/>
        <v>1</v>
      </c>
      <c r="Y98" s="11" t="s">
        <v>563</v>
      </c>
      <c r="Z98" s="11" t="s">
        <v>33</v>
      </c>
      <c r="AA98" s="11"/>
      <c r="AB98" s="3"/>
    </row>
    <row r="99" spans="1:28" ht="30" customHeight="1">
      <c r="A99" s="4"/>
      <c r="B99" s="4"/>
      <c r="C99" s="3">
        <v>2</v>
      </c>
      <c r="D99" s="11" t="s">
        <v>47</v>
      </c>
      <c r="E99" s="11" t="s">
        <v>51</v>
      </c>
      <c r="F99" s="11" t="s">
        <v>51</v>
      </c>
      <c r="G99" s="4">
        <v>53</v>
      </c>
      <c r="H99" s="11" t="s">
        <v>52</v>
      </c>
      <c r="I99" s="11" t="s">
        <v>52</v>
      </c>
      <c r="J99" s="17" t="s">
        <v>518</v>
      </c>
      <c r="K99" s="3" t="s">
        <v>506</v>
      </c>
      <c r="L99" s="5">
        <v>12566</v>
      </c>
      <c r="M99" s="1">
        <v>34639</v>
      </c>
      <c r="N99" s="60">
        <f t="shared" ca="1" si="6"/>
        <v>30</v>
      </c>
      <c r="O99" s="14">
        <v>8</v>
      </c>
      <c r="P99" s="14" t="s">
        <v>634</v>
      </c>
      <c r="Q99" s="14">
        <f t="shared" si="7"/>
        <v>16</v>
      </c>
      <c r="R99" s="14">
        <f t="shared" si="8"/>
        <v>21</v>
      </c>
      <c r="S99" s="1">
        <f t="shared" si="9"/>
        <v>42304</v>
      </c>
      <c r="T99" s="1"/>
      <c r="U99" s="3"/>
      <c r="V99" s="3"/>
      <c r="W99" s="62">
        <f t="shared" ca="1" si="11"/>
        <v>-0.625</v>
      </c>
      <c r="X99" s="61">
        <f t="shared" ca="1" si="10"/>
        <v>1</v>
      </c>
      <c r="Y99" s="11" t="s">
        <v>563</v>
      </c>
      <c r="Z99" s="11" t="s">
        <v>33</v>
      </c>
      <c r="AA99" s="11"/>
      <c r="AB99" s="3"/>
    </row>
    <row r="100" spans="1:28" ht="30" customHeight="1">
      <c r="A100" s="4"/>
      <c r="B100" s="4"/>
      <c r="C100" s="3">
        <v>2</v>
      </c>
      <c r="D100" s="11" t="s">
        <v>47</v>
      </c>
      <c r="E100" s="11" t="s">
        <v>51</v>
      </c>
      <c r="F100" s="11" t="s">
        <v>51</v>
      </c>
      <c r="G100" s="4">
        <v>54</v>
      </c>
      <c r="H100" s="11" t="s">
        <v>52</v>
      </c>
      <c r="I100" s="11" t="s">
        <v>52</v>
      </c>
      <c r="J100" s="17" t="s">
        <v>518</v>
      </c>
      <c r="K100" s="3" t="s">
        <v>506</v>
      </c>
      <c r="L100" s="5">
        <v>12566</v>
      </c>
      <c r="M100" s="1">
        <v>34639</v>
      </c>
      <c r="N100" s="60">
        <f t="shared" ca="1" si="6"/>
        <v>30</v>
      </c>
      <c r="O100" s="14">
        <v>8</v>
      </c>
      <c r="P100" s="14" t="s">
        <v>634</v>
      </c>
      <c r="Q100" s="14">
        <f t="shared" si="7"/>
        <v>16</v>
      </c>
      <c r="R100" s="14">
        <f t="shared" si="8"/>
        <v>21</v>
      </c>
      <c r="S100" s="1">
        <f t="shared" si="9"/>
        <v>42304</v>
      </c>
      <c r="T100" s="1"/>
      <c r="U100" s="3"/>
      <c r="V100" s="3"/>
      <c r="W100" s="62">
        <f t="shared" ca="1" si="11"/>
        <v>-0.625</v>
      </c>
      <c r="X100" s="61">
        <f t="shared" ca="1" si="10"/>
        <v>1</v>
      </c>
      <c r="Y100" s="11" t="s">
        <v>563</v>
      </c>
      <c r="Z100" s="11" t="s">
        <v>33</v>
      </c>
      <c r="AA100" s="11"/>
      <c r="AB100" s="3"/>
    </row>
    <row r="101" spans="1:28" ht="30" customHeight="1">
      <c r="A101" s="4"/>
      <c r="B101" s="4"/>
      <c r="C101" s="3">
        <v>2</v>
      </c>
      <c r="D101" s="11" t="s">
        <v>47</v>
      </c>
      <c r="E101" s="11" t="s">
        <v>51</v>
      </c>
      <c r="F101" s="11" t="s">
        <v>51</v>
      </c>
      <c r="G101" s="4">
        <v>57</v>
      </c>
      <c r="H101" s="11" t="s">
        <v>52</v>
      </c>
      <c r="I101" s="11" t="s">
        <v>52</v>
      </c>
      <c r="J101" s="17" t="s">
        <v>518</v>
      </c>
      <c r="K101" s="3" t="s">
        <v>506</v>
      </c>
      <c r="L101" s="5">
        <v>12566</v>
      </c>
      <c r="M101" s="1">
        <v>34639</v>
      </c>
      <c r="N101" s="60">
        <f t="shared" ca="1" si="6"/>
        <v>30</v>
      </c>
      <c r="O101" s="14">
        <v>8</v>
      </c>
      <c r="P101" s="14" t="s">
        <v>634</v>
      </c>
      <c r="Q101" s="14">
        <f t="shared" si="7"/>
        <v>16</v>
      </c>
      <c r="R101" s="14">
        <f t="shared" si="8"/>
        <v>21</v>
      </c>
      <c r="S101" s="1">
        <f t="shared" si="9"/>
        <v>42304</v>
      </c>
      <c r="T101" s="1"/>
      <c r="U101" s="3"/>
      <c r="V101" s="3"/>
      <c r="W101" s="62">
        <f t="shared" ca="1" si="11"/>
        <v>-0.625</v>
      </c>
      <c r="X101" s="61">
        <f t="shared" ca="1" si="10"/>
        <v>1</v>
      </c>
      <c r="Y101" s="11" t="s">
        <v>563</v>
      </c>
      <c r="Z101" s="11" t="s">
        <v>33</v>
      </c>
      <c r="AA101" s="11"/>
      <c r="AB101" s="3"/>
    </row>
    <row r="102" spans="1:28" ht="30" customHeight="1">
      <c r="A102" s="4"/>
      <c r="B102" s="4"/>
      <c r="C102" s="3">
        <v>2</v>
      </c>
      <c r="D102" s="11" t="s">
        <v>47</v>
      </c>
      <c r="E102" s="11" t="s">
        <v>51</v>
      </c>
      <c r="F102" s="11" t="s">
        <v>51</v>
      </c>
      <c r="G102" s="4">
        <v>58</v>
      </c>
      <c r="H102" s="11" t="s">
        <v>52</v>
      </c>
      <c r="I102" s="11" t="s">
        <v>52</v>
      </c>
      <c r="J102" s="17" t="s">
        <v>518</v>
      </c>
      <c r="K102" s="3" t="s">
        <v>506</v>
      </c>
      <c r="L102" s="5">
        <v>12566</v>
      </c>
      <c r="M102" s="1">
        <v>34639</v>
      </c>
      <c r="N102" s="60">
        <f t="shared" ca="1" si="6"/>
        <v>30</v>
      </c>
      <c r="O102" s="14">
        <v>8</v>
      </c>
      <c r="P102" s="14" t="s">
        <v>634</v>
      </c>
      <c r="Q102" s="14">
        <f t="shared" si="7"/>
        <v>16</v>
      </c>
      <c r="R102" s="14">
        <f t="shared" si="8"/>
        <v>21</v>
      </c>
      <c r="S102" s="1">
        <f t="shared" si="9"/>
        <v>42304</v>
      </c>
      <c r="T102" s="1"/>
      <c r="U102" s="3"/>
      <c r="V102" s="3"/>
      <c r="W102" s="62">
        <f t="shared" ca="1" si="11"/>
        <v>-0.625</v>
      </c>
      <c r="X102" s="61">
        <f t="shared" ca="1" si="10"/>
        <v>1</v>
      </c>
      <c r="Y102" s="11" t="s">
        <v>563</v>
      </c>
      <c r="Z102" s="11" t="s">
        <v>33</v>
      </c>
      <c r="AA102" s="11"/>
      <c r="AB102" s="3"/>
    </row>
    <row r="103" spans="1:28" ht="30" customHeight="1">
      <c r="A103" s="4"/>
      <c r="B103" s="4"/>
      <c r="C103" s="3">
        <v>2</v>
      </c>
      <c r="D103" s="11" t="s">
        <v>47</v>
      </c>
      <c r="E103" s="11" t="s">
        <v>51</v>
      </c>
      <c r="F103" s="11" t="s">
        <v>51</v>
      </c>
      <c r="G103" s="4">
        <v>59</v>
      </c>
      <c r="H103" s="11" t="s">
        <v>52</v>
      </c>
      <c r="I103" s="11" t="s">
        <v>52</v>
      </c>
      <c r="J103" s="17" t="s">
        <v>518</v>
      </c>
      <c r="K103" s="3" t="s">
        <v>506</v>
      </c>
      <c r="L103" s="5">
        <v>12566</v>
      </c>
      <c r="M103" s="1">
        <v>34639</v>
      </c>
      <c r="N103" s="60">
        <f t="shared" ca="1" si="6"/>
        <v>30</v>
      </c>
      <c r="O103" s="14">
        <v>8</v>
      </c>
      <c r="P103" s="14" t="s">
        <v>634</v>
      </c>
      <c r="Q103" s="14">
        <f t="shared" si="7"/>
        <v>16</v>
      </c>
      <c r="R103" s="14">
        <f t="shared" si="8"/>
        <v>21</v>
      </c>
      <c r="S103" s="1">
        <f t="shared" si="9"/>
        <v>42304</v>
      </c>
      <c r="T103" s="1"/>
      <c r="U103" s="3"/>
      <c r="V103" s="3"/>
      <c r="W103" s="62">
        <f t="shared" ca="1" si="11"/>
        <v>-0.625</v>
      </c>
      <c r="X103" s="61">
        <f t="shared" ca="1" si="10"/>
        <v>1</v>
      </c>
      <c r="Y103" s="11" t="s">
        <v>563</v>
      </c>
      <c r="Z103" s="11" t="s">
        <v>33</v>
      </c>
      <c r="AA103" s="11"/>
      <c r="AB103" s="3"/>
    </row>
    <row r="104" spans="1:28" ht="30" customHeight="1">
      <c r="A104" s="4"/>
      <c r="B104" s="4"/>
      <c r="C104" s="3">
        <v>2</v>
      </c>
      <c r="D104" s="11" t="s">
        <v>47</v>
      </c>
      <c r="E104" s="11" t="s">
        <v>51</v>
      </c>
      <c r="F104" s="11" t="s">
        <v>51</v>
      </c>
      <c r="G104" s="4">
        <v>60</v>
      </c>
      <c r="H104" s="11" t="s">
        <v>52</v>
      </c>
      <c r="I104" s="11" t="s">
        <v>52</v>
      </c>
      <c r="J104" s="17" t="s">
        <v>518</v>
      </c>
      <c r="K104" s="3" t="s">
        <v>506</v>
      </c>
      <c r="L104" s="5">
        <v>12566</v>
      </c>
      <c r="M104" s="1">
        <v>34639</v>
      </c>
      <c r="N104" s="60">
        <f t="shared" ca="1" si="6"/>
        <v>30</v>
      </c>
      <c r="O104" s="14">
        <v>8</v>
      </c>
      <c r="P104" s="14" t="s">
        <v>634</v>
      </c>
      <c r="Q104" s="14">
        <f t="shared" si="7"/>
        <v>16</v>
      </c>
      <c r="R104" s="14">
        <f t="shared" si="8"/>
        <v>21</v>
      </c>
      <c r="S104" s="1">
        <f t="shared" si="9"/>
        <v>42304</v>
      </c>
      <c r="T104" s="1"/>
      <c r="U104" s="3"/>
      <c r="V104" s="3"/>
      <c r="W104" s="62">
        <f t="shared" ca="1" si="11"/>
        <v>-0.625</v>
      </c>
      <c r="X104" s="61">
        <f t="shared" ca="1" si="10"/>
        <v>1</v>
      </c>
      <c r="Y104" s="11" t="s">
        <v>563</v>
      </c>
      <c r="Z104" s="11" t="s">
        <v>33</v>
      </c>
      <c r="AA104" s="11"/>
      <c r="AB104" s="3"/>
    </row>
    <row r="105" spans="1:28" ht="30" customHeight="1">
      <c r="A105" s="4"/>
      <c r="B105" s="4"/>
      <c r="C105" s="3">
        <v>2</v>
      </c>
      <c r="D105" s="11" t="s">
        <v>47</v>
      </c>
      <c r="E105" s="11" t="s">
        <v>51</v>
      </c>
      <c r="F105" s="11" t="s">
        <v>51</v>
      </c>
      <c r="G105" s="4">
        <v>61</v>
      </c>
      <c r="H105" s="11" t="s">
        <v>52</v>
      </c>
      <c r="I105" s="11" t="s">
        <v>52</v>
      </c>
      <c r="J105" s="17" t="s">
        <v>518</v>
      </c>
      <c r="K105" s="3" t="s">
        <v>506</v>
      </c>
      <c r="L105" s="5">
        <v>12566</v>
      </c>
      <c r="M105" s="1">
        <v>34639</v>
      </c>
      <c r="N105" s="60">
        <f t="shared" ca="1" si="6"/>
        <v>30</v>
      </c>
      <c r="O105" s="14">
        <v>8</v>
      </c>
      <c r="P105" s="14" t="s">
        <v>634</v>
      </c>
      <c r="Q105" s="14">
        <f t="shared" si="7"/>
        <v>16</v>
      </c>
      <c r="R105" s="14">
        <f t="shared" si="8"/>
        <v>21</v>
      </c>
      <c r="S105" s="1">
        <f t="shared" si="9"/>
        <v>42304</v>
      </c>
      <c r="T105" s="1"/>
      <c r="U105" s="3"/>
      <c r="V105" s="3"/>
      <c r="W105" s="62">
        <f t="shared" ca="1" si="11"/>
        <v>-0.625</v>
      </c>
      <c r="X105" s="61">
        <f t="shared" ca="1" si="10"/>
        <v>1</v>
      </c>
      <c r="Y105" s="11" t="s">
        <v>563</v>
      </c>
      <c r="Z105" s="11" t="s">
        <v>33</v>
      </c>
      <c r="AA105" s="11"/>
      <c r="AB105" s="3"/>
    </row>
    <row r="106" spans="1:28" ht="30" customHeight="1">
      <c r="A106" s="4"/>
      <c r="B106" s="4"/>
      <c r="C106" s="3">
        <v>2</v>
      </c>
      <c r="D106" s="11" t="s">
        <v>47</v>
      </c>
      <c r="E106" s="11" t="s">
        <v>51</v>
      </c>
      <c r="F106" s="11" t="s">
        <v>51</v>
      </c>
      <c r="G106" s="4">
        <v>62</v>
      </c>
      <c r="H106" s="11" t="s">
        <v>52</v>
      </c>
      <c r="I106" s="11" t="s">
        <v>52</v>
      </c>
      <c r="J106" s="17" t="s">
        <v>518</v>
      </c>
      <c r="K106" s="3" t="s">
        <v>506</v>
      </c>
      <c r="L106" s="5">
        <v>12566</v>
      </c>
      <c r="M106" s="1">
        <v>34639</v>
      </c>
      <c r="N106" s="60">
        <f t="shared" ca="1" si="6"/>
        <v>30</v>
      </c>
      <c r="O106" s="14">
        <v>8</v>
      </c>
      <c r="P106" s="14" t="s">
        <v>634</v>
      </c>
      <c r="Q106" s="14">
        <f t="shared" si="7"/>
        <v>16</v>
      </c>
      <c r="R106" s="14">
        <f t="shared" si="8"/>
        <v>21</v>
      </c>
      <c r="S106" s="1">
        <f t="shared" si="9"/>
        <v>42304</v>
      </c>
      <c r="T106" s="1"/>
      <c r="U106" s="3"/>
      <c r="V106" s="3"/>
      <c r="W106" s="62">
        <f t="shared" ca="1" si="11"/>
        <v>-0.625</v>
      </c>
      <c r="X106" s="61">
        <f t="shared" ca="1" si="10"/>
        <v>1</v>
      </c>
      <c r="Y106" s="11" t="s">
        <v>563</v>
      </c>
      <c r="Z106" s="11" t="s">
        <v>33</v>
      </c>
      <c r="AA106" s="11"/>
      <c r="AB106" s="3"/>
    </row>
    <row r="107" spans="1:28" ht="30" customHeight="1">
      <c r="A107" s="4"/>
      <c r="B107" s="4"/>
      <c r="C107" s="3">
        <v>2</v>
      </c>
      <c r="D107" s="11" t="s">
        <v>47</v>
      </c>
      <c r="E107" s="11" t="s">
        <v>51</v>
      </c>
      <c r="F107" s="11" t="s">
        <v>51</v>
      </c>
      <c r="G107" s="4">
        <v>66</v>
      </c>
      <c r="H107" s="11" t="s">
        <v>52</v>
      </c>
      <c r="I107" s="11" t="s">
        <v>52</v>
      </c>
      <c r="J107" s="17" t="s">
        <v>518</v>
      </c>
      <c r="K107" s="3" t="s">
        <v>506</v>
      </c>
      <c r="L107" s="5">
        <v>12566</v>
      </c>
      <c r="M107" s="1">
        <v>34639</v>
      </c>
      <c r="N107" s="60">
        <f t="shared" ca="1" si="6"/>
        <v>30</v>
      </c>
      <c r="O107" s="14">
        <v>8</v>
      </c>
      <c r="P107" s="14" t="s">
        <v>634</v>
      </c>
      <c r="Q107" s="14">
        <f t="shared" si="7"/>
        <v>16</v>
      </c>
      <c r="R107" s="14">
        <f t="shared" si="8"/>
        <v>21</v>
      </c>
      <c r="S107" s="1">
        <f t="shared" si="9"/>
        <v>42304</v>
      </c>
      <c r="T107" s="1"/>
      <c r="U107" s="3"/>
      <c r="V107" s="3"/>
      <c r="W107" s="62">
        <f t="shared" ca="1" si="11"/>
        <v>-0.625</v>
      </c>
      <c r="X107" s="61">
        <f t="shared" ca="1" si="10"/>
        <v>1</v>
      </c>
      <c r="Y107" s="11" t="s">
        <v>563</v>
      </c>
      <c r="Z107" s="11" t="s">
        <v>33</v>
      </c>
      <c r="AA107" s="11"/>
      <c r="AB107" s="3"/>
    </row>
    <row r="108" spans="1:28" ht="30" customHeight="1">
      <c r="A108" s="4"/>
      <c r="B108" s="4"/>
      <c r="C108" s="3">
        <v>2</v>
      </c>
      <c r="D108" s="11" t="s">
        <v>47</v>
      </c>
      <c r="E108" s="11" t="s">
        <v>51</v>
      </c>
      <c r="F108" s="11" t="s">
        <v>51</v>
      </c>
      <c r="G108" s="4">
        <v>67</v>
      </c>
      <c r="H108" s="11" t="s">
        <v>52</v>
      </c>
      <c r="I108" s="11" t="s">
        <v>52</v>
      </c>
      <c r="J108" s="17" t="s">
        <v>518</v>
      </c>
      <c r="K108" s="3" t="s">
        <v>506</v>
      </c>
      <c r="L108" s="5">
        <v>12566</v>
      </c>
      <c r="M108" s="1">
        <v>34639</v>
      </c>
      <c r="N108" s="60">
        <f t="shared" ca="1" si="6"/>
        <v>30</v>
      </c>
      <c r="O108" s="14">
        <v>8</v>
      </c>
      <c r="P108" s="14" t="s">
        <v>634</v>
      </c>
      <c r="Q108" s="14">
        <f t="shared" si="7"/>
        <v>16</v>
      </c>
      <c r="R108" s="14">
        <f t="shared" si="8"/>
        <v>21</v>
      </c>
      <c r="S108" s="1">
        <f t="shared" si="9"/>
        <v>42304</v>
      </c>
      <c r="T108" s="1"/>
      <c r="U108" s="3"/>
      <c r="V108" s="3"/>
      <c r="W108" s="62">
        <f t="shared" ca="1" si="11"/>
        <v>-0.625</v>
      </c>
      <c r="X108" s="61">
        <f t="shared" ca="1" si="10"/>
        <v>1</v>
      </c>
      <c r="Y108" s="11" t="s">
        <v>563</v>
      </c>
      <c r="Z108" s="11" t="s">
        <v>33</v>
      </c>
      <c r="AA108" s="11"/>
      <c r="AB108" s="3"/>
    </row>
    <row r="109" spans="1:28" ht="30" customHeight="1">
      <c r="A109" s="4"/>
      <c r="B109" s="4"/>
      <c r="C109" s="3">
        <v>2</v>
      </c>
      <c r="D109" s="11" t="s">
        <v>47</v>
      </c>
      <c r="E109" s="11" t="s">
        <v>51</v>
      </c>
      <c r="F109" s="11" t="s">
        <v>51</v>
      </c>
      <c r="G109" s="4">
        <v>68</v>
      </c>
      <c r="H109" s="11" t="s">
        <v>52</v>
      </c>
      <c r="I109" s="11" t="s">
        <v>52</v>
      </c>
      <c r="J109" s="17" t="s">
        <v>518</v>
      </c>
      <c r="K109" s="3" t="s">
        <v>506</v>
      </c>
      <c r="L109" s="5">
        <v>12566</v>
      </c>
      <c r="M109" s="1">
        <v>34639</v>
      </c>
      <c r="N109" s="60">
        <f t="shared" ca="1" si="6"/>
        <v>30</v>
      </c>
      <c r="O109" s="14">
        <v>8</v>
      </c>
      <c r="P109" s="14" t="s">
        <v>634</v>
      </c>
      <c r="Q109" s="14">
        <f t="shared" si="7"/>
        <v>16</v>
      </c>
      <c r="R109" s="14">
        <f t="shared" si="8"/>
        <v>21</v>
      </c>
      <c r="S109" s="1">
        <f t="shared" si="9"/>
        <v>42304</v>
      </c>
      <c r="T109" s="1"/>
      <c r="U109" s="3" t="s">
        <v>53</v>
      </c>
      <c r="V109" s="3"/>
      <c r="W109" s="62">
        <f t="shared" ca="1" si="11"/>
        <v>-0.625</v>
      </c>
      <c r="X109" s="61">
        <f t="shared" ca="1" si="10"/>
        <v>1</v>
      </c>
      <c r="Y109" s="11" t="s">
        <v>563</v>
      </c>
      <c r="Z109" s="11" t="s">
        <v>33</v>
      </c>
      <c r="AA109" s="11"/>
      <c r="AB109" s="3"/>
    </row>
    <row r="110" spans="1:28" ht="30" customHeight="1">
      <c r="A110" s="4"/>
      <c r="B110" s="4"/>
      <c r="C110" s="3">
        <v>2</v>
      </c>
      <c r="D110" s="11" t="s">
        <v>47</v>
      </c>
      <c r="E110" s="11" t="s">
        <v>51</v>
      </c>
      <c r="F110" s="11" t="s">
        <v>51</v>
      </c>
      <c r="G110" s="4">
        <v>70</v>
      </c>
      <c r="H110" s="11" t="s">
        <v>52</v>
      </c>
      <c r="I110" s="11" t="s">
        <v>52</v>
      </c>
      <c r="J110" s="17" t="s">
        <v>518</v>
      </c>
      <c r="K110" s="3" t="s">
        <v>506</v>
      </c>
      <c r="L110" s="5">
        <v>12566</v>
      </c>
      <c r="M110" s="1">
        <v>34639</v>
      </c>
      <c r="N110" s="60">
        <f t="shared" ca="1" si="6"/>
        <v>30</v>
      </c>
      <c r="O110" s="14">
        <v>8</v>
      </c>
      <c r="P110" s="14" t="s">
        <v>634</v>
      </c>
      <c r="Q110" s="14">
        <f t="shared" si="7"/>
        <v>16</v>
      </c>
      <c r="R110" s="14">
        <f t="shared" si="8"/>
        <v>21</v>
      </c>
      <c r="S110" s="1">
        <f t="shared" si="9"/>
        <v>42304</v>
      </c>
      <c r="T110" s="1"/>
      <c r="U110" s="3" t="s">
        <v>53</v>
      </c>
      <c r="V110" s="3"/>
      <c r="W110" s="62">
        <f t="shared" ca="1" si="11"/>
        <v>-0.625</v>
      </c>
      <c r="X110" s="61">
        <f t="shared" ca="1" si="10"/>
        <v>1</v>
      </c>
      <c r="Y110" s="11" t="s">
        <v>563</v>
      </c>
      <c r="Z110" s="11" t="s">
        <v>33</v>
      </c>
      <c r="AA110" s="11"/>
      <c r="AB110" s="3"/>
    </row>
    <row r="111" spans="1:28" ht="30" customHeight="1">
      <c r="A111" s="4"/>
      <c r="B111" s="4"/>
      <c r="C111" s="3">
        <v>2</v>
      </c>
      <c r="D111" s="11" t="s">
        <v>47</v>
      </c>
      <c r="E111" s="11" t="s">
        <v>51</v>
      </c>
      <c r="F111" s="11" t="s">
        <v>51</v>
      </c>
      <c r="G111" s="4">
        <v>71</v>
      </c>
      <c r="H111" s="11" t="s">
        <v>52</v>
      </c>
      <c r="I111" s="11" t="s">
        <v>52</v>
      </c>
      <c r="J111" s="17" t="s">
        <v>518</v>
      </c>
      <c r="K111" s="3" t="s">
        <v>506</v>
      </c>
      <c r="L111" s="5">
        <v>12566</v>
      </c>
      <c r="M111" s="1">
        <v>34639</v>
      </c>
      <c r="N111" s="60">
        <f t="shared" ca="1" si="6"/>
        <v>30</v>
      </c>
      <c r="O111" s="14">
        <v>8</v>
      </c>
      <c r="P111" s="14" t="s">
        <v>634</v>
      </c>
      <c r="Q111" s="14">
        <f t="shared" si="7"/>
        <v>16</v>
      </c>
      <c r="R111" s="14">
        <f t="shared" si="8"/>
        <v>21</v>
      </c>
      <c r="S111" s="1">
        <f t="shared" si="9"/>
        <v>42304</v>
      </c>
      <c r="T111" s="1"/>
      <c r="U111" s="3" t="s">
        <v>53</v>
      </c>
      <c r="V111" s="3"/>
      <c r="W111" s="62">
        <f t="shared" ca="1" si="11"/>
        <v>-0.625</v>
      </c>
      <c r="X111" s="61">
        <f t="shared" ca="1" si="10"/>
        <v>1</v>
      </c>
      <c r="Y111" s="11" t="s">
        <v>563</v>
      </c>
      <c r="Z111" s="11" t="s">
        <v>33</v>
      </c>
      <c r="AA111" s="11"/>
      <c r="AB111" s="3"/>
    </row>
    <row r="112" spans="1:28" ht="30" customHeight="1">
      <c r="A112" s="4"/>
      <c r="B112" s="4"/>
      <c r="C112" s="3">
        <v>2</v>
      </c>
      <c r="D112" s="11" t="s">
        <v>47</v>
      </c>
      <c r="E112" s="11" t="s">
        <v>51</v>
      </c>
      <c r="F112" s="11" t="s">
        <v>51</v>
      </c>
      <c r="G112" s="4">
        <v>72</v>
      </c>
      <c r="H112" s="11" t="s">
        <v>52</v>
      </c>
      <c r="I112" s="11" t="s">
        <v>52</v>
      </c>
      <c r="J112" s="17" t="s">
        <v>518</v>
      </c>
      <c r="K112" s="3" t="s">
        <v>506</v>
      </c>
      <c r="L112" s="5">
        <v>12566</v>
      </c>
      <c r="M112" s="1">
        <v>34639</v>
      </c>
      <c r="N112" s="60">
        <f t="shared" ca="1" si="6"/>
        <v>30</v>
      </c>
      <c r="O112" s="14">
        <v>8</v>
      </c>
      <c r="P112" s="14" t="s">
        <v>634</v>
      </c>
      <c r="Q112" s="14">
        <f t="shared" si="7"/>
        <v>16</v>
      </c>
      <c r="R112" s="14">
        <f t="shared" si="8"/>
        <v>21</v>
      </c>
      <c r="S112" s="1">
        <f t="shared" si="9"/>
        <v>42304</v>
      </c>
      <c r="T112" s="1"/>
      <c r="U112" s="3" t="s">
        <v>53</v>
      </c>
      <c r="V112" s="3"/>
      <c r="W112" s="62">
        <f t="shared" ca="1" si="11"/>
        <v>-0.625</v>
      </c>
      <c r="X112" s="61">
        <f t="shared" ca="1" si="10"/>
        <v>1</v>
      </c>
      <c r="Y112" s="11" t="s">
        <v>563</v>
      </c>
      <c r="Z112" s="11" t="s">
        <v>33</v>
      </c>
      <c r="AA112" s="11"/>
      <c r="AB112" s="3"/>
    </row>
    <row r="113" spans="1:28" ht="30" customHeight="1">
      <c r="A113" s="4"/>
      <c r="B113" s="4"/>
      <c r="C113" s="3">
        <v>2</v>
      </c>
      <c r="D113" s="11" t="s">
        <v>47</v>
      </c>
      <c r="E113" s="11" t="s">
        <v>51</v>
      </c>
      <c r="F113" s="11" t="s">
        <v>51</v>
      </c>
      <c r="G113" s="4">
        <v>73</v>
      </c>
      <c r="H113" s="11" t="s">
        <v>52</v>
      </c>
      <c r="I113" s="11" t="s">
        <v>52</v>
      </c>
      <c r="J113" s="17" t="s">
        <v>518</v>
      </c>
      <c r="K113" s="3" t="s">
        <v>506</v>
      </c>
      <c r="L113" s="5">
        <v>12566</v>
      </c>
      <c r="M113" s="1">
        <v>34639</v>
      </c>
      <c r="N113" s="60">
        <f t="shared" ca="1" si="6"/>
        <v>30</v>
      </c>
      <c r="O113" s="14">
        <v>8</v>
      </c>
      <c r="P113" s="14" t="s">
        <v>634</v>
      </c>
      <c r="Q113" s="14">
        <f t="shared" si="7"/>
        <v>16</v>
      </c>
      <c r="R113" s="14">
        <f t="shared" si="8"/>
        <v>21</v>
      </c>
      <c r="S113" s="1">
        <f t="shared" si="9"/>
        <v>42304</v>
      </c>
      <c r="T113" s="1"/>
      <c r="U113" s="3" t="s">
        <v>53</v>
      </c>
      <c r="V113" s="3"/>
      <c r="W113" s="62">
        <f t="shared" ca="1" si="11"/>
        <v>-0.625</v>
      </c>
      <c r="X113" s="61">
        <f t="shared" ca="1" si="10"/>
        <v>1</v>
      </c>
      <c r="Y113" s="11" t="s">
        <v>563</v>
      </c>
      <c r="Z113" s="11" t="s">
        <v>33</v>
      </c>
      <c r="AA113" s="11"/>
      <c r="AB113" s="3"/>
    </row>
    <row r="114" spans="1:28" ht="30" customHeight="1">
      <c r="A114" s="4"/>
      <c r="B114" s="4"/>
      <c r="C114" s="3">
        <v>2</v>
      </c>
      <c r="D114" s="11" t="s">
        <v>47</v>
      </c>
      <c r="E114" s="11" t="s">
        <v>51</v>
      </c>
      <c r="F114" s="11" t="s">
        <v>51</v>
      </c>
      <c r="G114" s="4">
        <v>153</v>
      </c>
      <c r="H114" s="11" t="s">
        <v>52</v>
      </c>
      <c r="I114" s="11" t="s">
        <v>52</v>
      </c>
      <c r="J114" s="17" t="s">
        <v>518</v>
      </c>
      <c r="K114" s="3" t="s">
        <v>506</v>
      </c>
      <c r="L114" s="5">
        <v>12566</v>
      </c>
      <c r="M114" s="1">
        <v>34639</v>
      </c>
      <c r="N114" s="60">
        <f t="shared" ca="1" si="6"/>
        <v>30</v>
      </c>
      <c r="O114" s="14">
        <v>8</v>
      </c>
      <c r="P114" s="14" t="s">
        <v>634</v>
      </c>
      <c r="Q114" s="14">
        <f t="shared" si="7"/>
        <v>16</v>
      </c>
      <c r="R114" s="14">
        <f t="shared" si="8"/>
        <v>21</v>
      </c>
      <c r="S114" s="1">
        <f t="shared" si="9"/>
        <v>42304</v>
      </c>
      <c r="T114" s="1"/>
      <c r="U114" s="3"/>
      <c r="V114" s="3"/>
      <c r="W114" s="62">
        <f t="shared" ca="1" si="11"/>
        <v>-0.625</v>
      </c>
      <c r="X114" s="61">
        <f t="shared" ca="1" si="10"/>
        <v>1</v>
      </c>
      <c r="Y114" s="11" t="s">
        <v>563</v>
      </c>
      <c r="Z114" s="11" t="s">
        <v>33</v>
      </c>
      <c r="AA114" s="11"/>
      <c r="AB114" s="3"/>
    </row>
    <row r="115" spans="1:28" ht="30" customHeight="1">
      <c r="A115" s="4"/>
      <c r="B115" s="4"/>
      <c r="C115" s="3">
        <v>2</v>
      </c>
      <c r="D115" s="11" t="s">
        <v>47</v>
      </c>
      <c r="E115" s="11" t="s">
        <v>51</v>
      </c>
      <c r="F115" s="11" t="s">
        <v>51</v>
      </c>
      <c r="G115" s="4">
        <v>5</v>
      </c>
      <c r="H115" s="11" t="s">
        <v>52</v>
      </c>
      <c r="I115" s="11" t="s">
        <v>52</v>
      </c>
      <c r="J115" s="17" t="s">
        <v>518</v>
      </c>
      <c r="K115" s="3" t="s">
        <v>506</v>
      </c>
      <c r="L115" s="5">
        <v>12566</v>
      </c>
      <c r="M115" s="1">
        <v>34639</v>
      </c>
      <c r="N115" s="60">
        <f t="shared" ca="1" si="6"/>
        <v>30</v>
      </c>
      <c r="O115" s="14">
        <v>8</v>
      </c>
      <c r="P115" s="14" t="s">
        <v>634</v>
      </c>
      <c r="Q115" s="14">
        <f t="shared" si="7"/>
        <v>16</v>
      </c>
      <c r="R115" s="14">
        <f t="shared" si="8"/>
        <v>21</v>
      </c>
      <c r="S115" s="1">
        <f t="shared" si="9"/>
        <v>42304</v>
      </c>
      <c r="T115" s="1"/>
      <c r="U115" s="3"/>
      <c r="V115" s="3"/>
      <c r="W115" s="62">
        <f t="shared" ca="1" si="11"/>
        <v>-0.625</v>
      </c>
      <c r="X115" s="61">
        <f t="shared" ca="1" si="10"/>
        <v>1</v>
      </c>
      <c r="Y115" s="11" t="s">
        <v>563</v>
      </c>
      <c r="Z115" s="16" t="s">
        <v>26</v>
      </c>
      <c r="AA115" s="16"/>
      <c r="AB115" s="3"/>
    </row>
    <row r="116" spans="1:28" ht="30" customHeight="1">
      <c r="A116" s="4"/>
      <c r="B116" s="4"/>
      <c r="C116" s="3">
        <v>2</v>
      </c>
      <c r="D116" s="11" t="s">
        <v>47</v>
      </c>
      <c r="E116" s="11" t="s">
        <v>51</v>
      </c>
      <c r="F116" s="11" t="s">
        <v>51</v>
      </c>
      <c r="G116" s="4">
        <v>7</v>
      </c>
      <c r="H116" s="11" t="s">
        <v>52</v>
      </c>
      <c r="I116" s="11" t="s">
        <v>52</v>
      </c>
      <c r="J116" s="17" t="s">
        <v>518</v>
      </c>
      <c r="K116" s="3" t="s">
        <v>506</v>
      </c>
      <c r="L116" s="5">
        <v>12566</v>
      </c>
      <c r="M116" s="1">
        <v>34639</v>
      </c>
      <c r="N116" s="60">
        <f t="shared" ca="1" si="6"/>
        <v>30</v>
      </c>
      <c r="O116" s="14">
        <v>8</v>
      </c>
      <c r="P116" s="14" t="s">
        <v>634</v>
      </c>
      <c r="Q116" s="14">
        <f t="shared" si="7"/>
        <v>16</v>
      </c>
      <c r="R116" s="14">
        <f t="shared" si="8"/>
        <v>21</v>
      </c>
      <c r="S116" s="1">
        <f t="shared" si="9"/>
        <v>42304</v>
      </c>
      <c r="T116" s="1"/>
      <c r="U116" s="3"/>
      <c r="V116" s="3"/>
      <c r="W116" s="62">
        <f t="shared" ca="1" si="11"/>
        <v>-0.625</v>
      </c>
      <c r="X116" s="61">
        <f t="shared" ca="1" si="10"/>
        <v>1</v>
      </c>
      <c r="Y116" s="11" t="s">
        <v>563</v>
      </c>
      <c r="Z116" s="16" t="s">
        <v>26</v>
      </c>
      <c r="AA116" s="16"/>
      <c r="AB116" s="3"/>
    </row>
    <row r="117" spans="1:28" ht="30" customHeight="1">
      <c r="A117" s="4"/>
      <c r="B117" s="4"/>
      <c r="C117" s="3">
        <v>2</v>
      </c>
      <c r="D117" s="11" t="s">
        <v>47</v>
      </c>
      <c r="E117" s="11" t="s">
        <v>51</v>
      </c>
      <c r="F117" s="11" t="s">
        <v>51</v>
      </c>
      <c r="G117" s="4">
        <v>8</v>
      </c>
      <c r="H117" s="11" t="s">
        <v>52</v>
      </c>
      <c r="I117" s="11" t="s">
        <v>52</v>
      </c>
      <c r="J117" s="17" t="s">
        <v>518</v>
      </c>
      <c r="K117" s="3" t="s">
        <v>506</v>
      </c>
      <c r="L117" s="5">
        <v>12566</v>
      </c>
      <c r="M117" s="1">
        <v>34639</v>
      </c>
      <c r="N117" s="60">
        <f t="shared" ca="1" si="6"/>
        <v>30</v>
      </c>
      <c r="O117" s="14">
        <v>8</v>
      </c>
      <c r="P117" s="14" t="s">
        <v>634</v>
      </c>
      <c r="Q117" s="14">
        <f t="shared" si="7"/>
        <v>16</v>
      </c>
      <c r="R117" s="14">
        <f t="shared" si="8"/>
        <v>21</v>
      </c>
      <c r="S117" s="1">
        <f t="shared" si="9"/>
        <v>42304</v>
      </c>
      <c r="T117" s="1"/>
      <c r="U117" s="3"/>
      <c r="V117" s="3"/>
      <c r="W117" s="62">
        <f t="shared" ca="1" si="11"/>
        <v>-0.625</v>
      </c>
      <c r="X117" s="61">
        <f t="shared" ca="1" si="10"/>
        <v>1</v>
      </c>
      <c r="Y117" s="11" t="s">
        <v>563</v>
      </c>
      <c r="Z117" s="16" t="s">
        <v>26</v>
      </c>
      <c r="AA117" s="16"/>
      <c r="AB117" s="3"/>
    </row>
    <row r="118" spans="1:28" ht="30" customHeight="1">
      <c r="A118" s="4"/>
      <c r="B118" s="4"/>
      <c r="C118" s="3">
        <v>2</v>
      </c>
      <c r="D118" s="11" t="s">
        <v>47</v>
      </c>
      <c r="E118" s="11" t="s">
        <v>51</v>
      </c>
      <c r="F118" s="11" t="s">
        <v>51</v>
      </c>
      <c r="G118" s="4">
        <v>15</v>
      </c>
      <c r="H118" s="11" t="s">
        <v>52</v>
      </c>
      <c r="I118" s="11" t="s">
        <v>52</v>
      </c>
      <c r="J118" s="17" t="s">
        <v>518</v>
      </c>
      <c r="K118" s="3" t="s">
        <v>506</v>
      </c>
      <c r="L118" s="5">
        <v>12566</v>
      </c>
      <c r="M118" s="1">
        <v>34639</v>
      </c>
      <c r="N118" s="60">
        <f t="shared" ca="1" si="6"/>
        <v>30</v>
      </c>
      <c r="O118" s="14">
        <v>8</v>
      </c>
      <c r="P118" s="14" t="s">
        <v>634</v>
      </c>
      <c r="Q118" s="14">
        <f t="shared" si="7"/>
        <v>16</v>
      </c>
      <c r="R118" s="14">
        <f t="shared" si="8"/>
        <v>21</v>
      </c>
      <c r="S118" s="1">
        <f t="shared" si="9"/>
        <v>42304</v>
      </c>
      <c r="T118" s="1"/>
      <c r="U118" s="3"/>
      <c r="V118" s="3"/>
      <c r="W118" s="62">
        <f t="shared" ca="1" si="11"/>
        <v>-0.625</v>
      </c>
      <c r="X118" s="61">
        <f t="shared" ca="1" si="10"/>
        <v>1</v>
      </c>
      <c r="Y118" s="11" t="s">
        <v>563</v>
      </c>
      <c r="Z118" s="16" t="s">
        <v>26</v>
      </c>
      <c r="AA118" s="16"/>
      <c r="AB118" s="3"/>
    </row>
    <row r="119" spans="1:28" ht="30" customHeight="1">
      <c r="A119" s="4"/>
      <c r="B119" s="4"/>
      <c r="C119" s="3">
        <v>2</v>
      </c>
      <c r="D119" s="11" t="s">
        <v>47</v>
      </c>
      <c r="E119" s="11" t="s">
        <v>51</v>
      </c>
      <c r="F119" s="11" t="s">
        <v>51</v>
      </c>
      <c r="G119" s="4">
        <v>26</v>
      </c>
      <c r="H119" s="11" t="s">
        <v>52</v>
      </c>
      <c r="I119" s="11" t="s">
        <v>52</v>
      </c>
      <c r="J119" s="17" t="s">
        <v>518</v>
      </c>
      <c r="K119" s="3" t="s">
        <v>506</v>
      </c>
      <c r="L119" s="5">
        <v>12566</v>
      </c>
      <c r="M119" s="1">
        <v>34639</v>
      </c>
      <c r="N119" s="60">
        <f t="shared" ca="1" si="6"/>
        <v>30</v>
      </c>
      <c r="O119" s="14">
        <v>8</v>
      </c>
      <c r="P119" s="14" t="s">
        <v>634</v>
      </c>
      <c r="Q119" s="14">
        <f t="shared" si="7"/>
        <v>16</v>
      </c>
      <c r="R119" s="14">
        <f t="shared" si="8"/>
        <v>21</v>
      </c>
      <c r="S119" s="1">
        <f t="shared" si="9"/>
        <v>42304</v>
      </c>
      <c r="T119" s="1"/>
      <c r="U119" s="3"/>
      <c r="V119" s="3"/>
      <c r="W119" s="62">
        <f t="shared" ca="1" si="11"/>
        <v>-0.625</v>
      </c>
      <c r="X119" s="61">
        <f t="shared" ca="1" si="10"/>
        <v>1</v>
      </c>
      <c r="Y119" s="11" t="s">
        <v>563</v>
      </c>
      <c r="Z119" s="11" t="s">
        <v>26</v>
      </c>
      <c r="AA119" s="11"/>
      <c r="AB119" s="3"/>
    </row>
    <row r="120" spans="1:28" ht="30" customHeight="1">
      <c r="A120" s="4"/>
      <c r="B120" s="4"/>
      <c r="C120" s="3">
        <v>2</v>
      </c>
      <c r="D120" s="11" t="s">
        <v>47</v>
      </c>
      <c r="E120" s="11" t="s">
        <v>51</v>
      </c>
      <c r="F120" s="11" t="s">
        <v>51</v>
      </c>
      <c r="G120" s="4">
        <v>32</v>
      </c>
      <c r="H120" s="11" t="s">
        <v>52</v>
      </c>
      <c r="I120" s="11" t="s">
        <v>52</v>
      </c>
      <c r="J120" s="17" t="s">
        <v>518</v>
      </c>
      <c r="K120" s="3" t="s">
        <v>506</v>
      </c>
      <c r="L120" s="5">
        <v>12566</v>
      </c>
      <c r="M120" s="1">
        <v>34639</v>
      </c>
      <c r="N120" s="60">
        <f t="shared" ca="1" si="6"/>
        <v>30</v>
      </c>
      <c r="O120" s="14">
        <v>8</v>
      </c>
      <c r="P120" s="14" t="s">
        <v>634</v>
      </c>
      <c r="Q120" s="14">
        <f t="shared" si="7"/>
        <v>16</v>
      </c>
      <c r="R120" s="14">
        <f t="shared" si="8"/>
        <v>21</v>
      </c>
      <c r="S120" s="1">
        <f t="shared" si="9"/>
        <v>42304</v>
      </c>
      <c r="T120" s="1"/>
      <c r="U120" s="3"/>
      <c r="V120" s="3"/>
      <c r="W120" s="62">
        <f t="shared" ca="1" si="11"/>
        <v>-0.625</v>
      </c>
      <c r="X120" s="61">
        <f t="shared" ca="1" si="10"/>
        <v>1</v>
      </c>
      <c r="Y120" s="11" t="s">
        <v>563</v>
      </c>
      <c r="Z120" s="11" t="s">
        <v>26</v>
      </c>
      <c r="AA120" s="11"/>
      <c r="AB120" s="3"/>
    </row>
    <row r="121" spans="1:28" ht="30" customHeight="1">
      <c r="A121" s="4"/>
      <c r="B121" s="4"/>
      <c r="C121" s="3">
        <v>2</v>
      </c>
      <c r="D121" s="11" t="s">
        <v>47</v>
      </c>
      <c r="E121" s="11" t="s">
        <v>51</v>
      </c>
      <c r="F121" s="11" t="s">
        <v>51</v>
      </c>
      <c r="G121" s="4">
        <v>40</v>
      </c>
      <c r="H121" s="11" t="s">
        <v>52</v>
      </c>
      <c r="I121" s="11" t="s">
        <v>52</v>
      </c>
      <c r="J121" s="17" t="s">
        <v>518</v>
      </c>
      <c r="K121" s="3" t="s">
        <v>506</v>
      </c>
      <c r="L121" s="5">
        <v>12566</v>
      </c>
      <c r="M121" s="1">
        <v>34639</v>
      </c>
      <c r="N121" s="60">
        <f t="shared" ca="1" si="6"/>
        <v>30</v>
      </c>
      <c r="O121" s="14">
        <v>8</v>
      </c>
      <c r="P121" s="14" t="s">
        <v>634</v>
      </c>
      <c r="Q121" s="14">
        <f t="shared" si="7"/>
        <v>16</v>
      </c>
      <c r="R121" s="14">
        <f t="shared" si="8"/>
        <v>21</v>
      </c>
      <c r="S121" s="1">
        <f t="shared" si="9"/>
        <v>42304</v>
      </c>
      <c r="T121" s="1"/>
      <c r="U121" s="3"/>
      <c r="V121" s="3"/>
      <c r="W121" s="62">
        <f t="shared" ca="1" si="11"/>
        <v>-0.625</v>
      </c>
      <c r="X121" s="61">
        <f t="shared" ca="1" si="10"/>
        <v>1</v>
      </c>
      <c r="Y121" s="11" t="s">
        <v>563</v>
      </c>
      <c r="Z121" s="11" t="s">
        <v>26</v>
      </c>
      <c r="AA121" s="11"/>
      <c r="AB121" s="3"/>
    </row>
    <row r="122" spans="1:28" ht="30" customHeight="1">
      <c r="A122" s="4"/>
      <c r="B122" s="4"/>
      <c r="C122" s="3">
        <v>2</v>
      </c>
      <c r="D122" s="11" t="s">
        <v>47</v>
      </c>
      <c r="E122" s="11" t="s">
        <v>51</v>
      </c>
      <c r="F122" s="11" t="s">
        <v>51</v>
      </c>
      <c r="G122" s="4">
        <v>44</v>
      </c>
      <c r="H122" s="11" t="s">
        <v>52</v>
      </c>
      <c r="I122" s="11" t="s">
        <v>52</v>
      </c>
      <c r="J122" s="17" t="s">
        <v>518</v>
      </c>
      <c r="K122" s="3" t="s">
        <v>506</v>
      </c>
      <c r="L122" s="5">
        <v>12566</v>
      </c>
      <c r="M122" s="1">
        <v>34639</v>
      </c>
      <c r="N122" s="60">
        <f t="shared" ca="1" si="6"/>
        <v>30</v>
      </c>
      <c r="O122" s="14">
        <v>8</v>
      </c>
      <c r="P122" s="14" t="s">
        <v>634</v>
      </c>
      <c r="Q122" s="14">
        <f t="shared" si="7"/>
        <v>16</v>
      </c>
      <c r="R122" s="14">
        <f t="shared" si="8"/>
        <v>21</v>
      </c>
      <c r="S122" s="1">
        <f t="shared" si="9"/>
        <v>42304</v>
      </c>
      <c r="T122" s="1"/>
      <c r="U122" s="3"/>
      <c r="V122" s="3"/>
      <c r="W122" s="62">
        <f t="shared" ca="1" si="11"/>
        <v>-0.625</v>
      </c>
      <c r="X122" s="61">
        <f t="shared" ca="1" si="10"/>
        <v>1</v>
      </c>
      <c r="Y122" s="11" t="s">
        <v>563</v>
      </c>
      <c r="Z122" s="11" t="s">
        <v>26</v>
      </c>
      <c r="AA122" s="11"/>
      <c r="AB122" s="3"/>
    </row>
    <row r="123" spans="1:28" ht="30" customHeight="1">
      <c r="A123" s="4"/>
      <c r="B123" s="4"/>
      <c r="C123" s="3">
        <v>2</v>
      </c>
      <c r="D123" s="11" t="s">
        <v>47</v>
      </c>
      <c r="E123" s="11" t="s">
        <v>51</v>
      </c>
      <c r="F123" s="11" t="s">
        <v>51</v>
      </c>
      <c r="G123" s="4">
        <v>47</v>
      </c>
      <c r="H123" s="11" t="s">
        <v>52</v>
      </c>
      <c r="I123" s="11" t="s">
        <v>52</v>
      </c>
      <c r="J123" s="17" t="s">
        <v>518</v>
      </c>
      <c r="K123" s="3" t="s">
        <v>506</v>
      </c>
      <c r="L123" s="5">
        <v>12566</v>
      </c>
      <c r="M123" s="1">
        <v>34639</v>
      </c>
      <c r="N123" s="60">
        <f t="shared" ca="1" si="6"/>
        <v>30</v>
      </c>
      <c r="O123" s="14">
        <v>8</v>
      </c>
      <c r="P123" s="14" t="s">
        <v>634</v>
      </c>
      <c r="Q123" s="14">
        <f t="shared" si="7"/>
        <v>16</v>
      </c>
      <c r="R123" s="14">
        <f t="shared" si="8"/>
        <v>21</v>
      </c>
      <c r="S123" s="1">
        <f t="shared" si="9"/>
        <v>42304</v>
      </c>
      <c r="T123" s="1"/>
      <c r="U123" s="3"/>
      <c r="V123" s="3"/>
      <c r="W123" s="62">
        <f t="shared" ca="1" si="11"/>
        <v>-0.625</v>
      </c>
      <c r="X123" s="61">
        <f t="shared" ca="1" si="10"/>
        <v>1</v>
      </c>
      <c r="Y123" s="11" t="s">
        <v>563</v>
      </c>
      <c r="Z123" s="11" t="s">
        <v>26</v>
      </c>
      <c r="AA123" s="11"/>
      <c r="AB123" s="3"/>
    </row>
    <row r="124" spans="1:28" ht="30" customHeight="1">
      <c r="A124" s="4"/>
      <c r="B124" s="4"/>
      <c r="C124" s="3">
        <v>2</v>
      </c>
      <c r="D124" s="11" t="s">
        <v>47</v>
      </c>
      <c r="E124" s="11" t="s">
        <v>51</v>
      </c>
      <c r="F124" s="11" t="s">
        <v>51</v>
      </c>
      <c r="G124" s="4">
        <v>65</v>
      </c>
      <c r="H124" s="11" t="s">
        <v>52</v>
      </c>
      <c r="I124" s="11" t="s">
        <v>52</v>
      </c>
      <c r="J124" s="17" t="s">
        <v>518</v>
      </c>
      <c r="K124" s="3" t="s">
        <v>506</v>
      </c>
      <c r="L124" s="5">
        <v>12566</v>
      </c>
      <c r="M124" s="1">
        <v>34639</v>
      </c>
      <c r="N124" s="60">
        <f t="shared" ca="1" si="6"/>
        <v>30</v>
      </c>
      <c r="O124" s="14">
        <v>8</v>
      </c>
      <c r="P124" s="14" t="s">
        <v>634</v>
      </c>
      <c r="Q124" s="14">
        <f t="shared" si="7"/>
        <v>16</v>
      </c>
      <c r="R124" s="14">
        <f t="shared" si="8"/>
        <v>21</v>
      </c>
      <c r="S124" s="1">
        <f t="shared" si="9"/>
        <v>42304</v>
      </c>
      <c r="T124" s="1"/>
      <c r="U124" s="3"/>
      <c r="V124" s="3"/>
      <c r="W124" s="62">
        <f t="shared" ca="1" si="11"/>
        <v>-0.625</v>
      </c>
      <c r="X124" s="61">
        <f t="shared" ca="1" si="10"/>
        <v>1</v>
      </c>
      <c r="Y124" s="11" t="s">
        <v>563</v>
      </c>
      <c r="Z124" s="11" t="s">
        <v>26</v>
      </c>
      <c r="AA124" s="11"/>
      <c r="AB124" s="3"/>
    </row>
    <row r="125" spans="1:28" ht="30" customHeight="1">
      <c r="A125" s="4"/>
      <c r="B125" s="4"/>
      <c r="C125" s="3">
        <v>2</v>
      </c>
      <c r="D125" s="11" t="s">
        <v>47</v>
      </c>
      <c r="E125" s="11" t="s">
        <v>51</v>
      </c>
      <c r="F125" s="11" t="s">
        <v>51</v>
      </c>
      <c r="G125" s="4">
        <v>74</v>
      </c>
      <c r="H125" s="11" t="s">
        <v>52</v>
      </c>
      <c r="I125" s="11" t="s">
        <v>52</v>
      </c>
      <c r="J125" s="17" t="s">
        <v>518</v>
      </c>
      <c r="K125" s="3" t="s">
        <v>506</v>
      </c>
      <c r="L125" s="5">
        <v>12566</v>
      </c>
      <c r="M125" s="1">
        <v>34639</v>
      </c>
      <c r="N125" s="60">
        <f t="shared" ca="1" si="6"/>
        <v>30</v>
      </c>
      <c r="O125" s="14">
        <v>8</v>
      </c>
      <c r="P125" s="14" t="s">
        <v>634</v>
      </c>
      <c r="Q125" s="14">
        <f t="shared" si="7"/>
        <v>16</v>
      </c>
      <c r="R125" s="14">
        <f t="shared" si="8"/>
        <v>21</v>
      </c>
      <c r="S125" s="1">
        <f t="shared" si="9"/>
        <v>42304</v>
      </c>
      <c r="T125" s="1"/>
      <c r="U125" s="3" t="s">
        <v>53</v>
      </c>
      <c r="V125" s="3"/>
      <c r="W125" s="62">
        <f t="shared" ca="1" si="11"/>
        <v>-0.625</v>
      </c>
      <c r="X125" s="61">
        <f t="shared" ca="1" si="10"/>
        <v>1</v>
      </c>
      <c r="Y125" s="11" t="s">
        <v>563</v>
      </c>
      <c r="Z125" s="11" t="s">
        <v>26</v>
      </c>
      <c r="AA125" s="11"/>
      <c r="AB125" s="3"/>
    </row>
    <row r="126" spans="1:28" ht="30" customHeight="1">
      <c r="A126" s="4"/>
      <c r="B126" s="4"/>
      <c r="C126" s="3">
        <v>2</v>
      </c>
      <c r="D126" s="11" t="s">
        <v>47</v>
      </c>
      <c r="E126" s="11" t="s">
        <v>51</v>
      </c>
      <c r="F126" s="11" t="s">
        <v>51</v>
      </c>
      <c r="G126" s="4">
        <v>75</v>
      </c>
      <c r="H126" s="11" t="s">
        <v>52</v>
      </c>
      <c r="I126" s="11" t="s">
        <v>52</v>
      </c>
      <c r="J126" s="17" t="s">
        <v>518</v>
      </c>
      <c r="K126" s="3" t="s">
        <v>506</v>
      </c>
      <c r="L126" s="5">
        <v>12566</v>
      </c>
      <c r="M126" s="1">
        <v>34639</v>
      </c>
      <c r="N126" s="60">
        <f t="shared" ca="1" si="6"/>
        <v>30</v>
      </c>
      <c r="O126" s="14">
        <v>8</v>
      </c>
      <c r="P126" s="14" t="s">
        <v>634</v>
      </c>
      <c r="Q126" s="14">
        <f t="shared" si="7"/>
        <v>16</v>
      </c>
      <c r="R126" s="14">
        <f t="shared" si="8"/>
        <v>21</v>
      </c>
      <c r="S126" s="1">
        <f t="shared" si="9"/>
        <v>42304</v>
      </c>
      <c r="T126" s="1"/>
      <c r="U126" s="3" t="s">
        <v>53</v>
      </c>
      <c r="V126" s="3"/>
      <c r="W126" s="62">
        <f t="shared" ca="1" si="11"/>
        <v>-0.625</v>
      </c>
      <c r="X126" s="61">
        <f t="shared" ca="1" si="10"/>
        <v>1</v>
      </c>
      <c r="Y126" s="11" t="s">
        <v>563</v>
      </c>
      <c r="Z126" s="11" t="s">
        <v>26</v>
      </c>
      <c r="AA126" s="11"/>
      <c r="AB126" s="3"/>
    </row>
    <row r="127" spans="1:28" ht="30" customHeight="1">
      <c r="A127" s="4"/>
      <c r="B127" s="4"/>
      <c r="C127" s="3">
        <v>2</v>
      </c>
      <c r="D127" s="11" t="s">
        <v>47</v>
      </c>
      <c r="E127" s="11" t="s">
        <v>51</v>
      </c>
      <c r="F127" s="11" t="s">
        <v>51</v>
      </c>
      <c r="G127" s="4">
        <v>76</v>
      </c>
      <c r="H127" s="11" t="s">
        <v>52</v>
      </c>
      <c r="I127" s="11" t="s">
        <v>52</v>
      </c>
      <c r="J127" s="17" t="s">
        <v>518</v>
      </c>
      <c r="K127" s="3" t="s">
        <v>506</v>
      </c>
      <c r="L127" s="5">
        <v>12566</v>
      </c>
      <c r="M127" s="1">
        <v>34639</v>
      </c>
      <c r="N127" s="60">
        <f t="shared" ca="1" si="6"/>
        <v>30</v>
      </c>
      <c r="O127" s="14">
        <v>8</v>
      </c>
      <c r="P127" s="14" t="s">
        <v>634</v>
      </c>
      <c r="Q127" s="14">
        <f t="shared" si="7"/>
        <v>16</v>
      </c>
      <c r="R127" s="14">
        <f t="shared" si="8"/>
        <v>21</v>
      </c>
      <c r="S127" s="1">
        <f t="shared" si="9"/>
        <v>42304</v>
      </c>
      <c r="T127" s="1"/>
      <c r="U127" s="3" t="s">
        <v>53</v>
      </c>
      <c r="V127" s="3"/>
      <c r="W127" s="62">
        <f t="shared" ca="1" si="11"/>
        <v>-0.625</v>
      </c>
      <c r="X127" s="61">
        <f t="shared" ca="1" si="10"/>
        <v>1</v>
      </c>
      <c r="Y127" s="11" t="s">
        <v>563</v>
      </c>
      <c r="Z127" s="11" t="s">
        <v>26</v>
      </c>
      <c r="AA127" s="11"/>
      <c r="AB127" s="3"/>
    </row>
    <row r="128" spans="1:28" ht="30" customHeight="1">
      <c r="A128" s="4"/>
      <c r="B128" s="4"/>
      <c r="C128" s="3">
        <v>2</v>
      </c>
      <c r="D128" s="11" t="s">
        <v>47</v>
      </c>
      <c r="E128" s="11" t="s">
        <v>51</v>
      </c>
      <c r="F128" s="11" t="s">
        <v>51</v>
      </c>
      <c r="G128" s="4">
        <v>77</v>
      </c>
      <c r="H128" s="11" t="s">
        <v>52</v>
      </c>
      <c r="I128" s="11" t="s">
        <v>52</v>
      </c>
      <c r="J128" s="17" t="s">
        <v>518</v>
      </c>
      <c r="K128" s="3" t="s">
        <v>506</v>
      </c>
      <c r="L128" s="5">
        <v>12566</v>
      </c>
      <c r="M128" s="1">
        <v>34639</v>
      </c>
      <c r="N128" s="60">
        <f t="shared" ca="1" si="6"/>
        <v>30</v>
      </c>
      <c r="O128" s="14">
        <v>8</v>
      </c>
      <c r="P128" s="14" t="s">
        <v>634</v>
      </c>
      <c r="Q128" s="14">
        <f t="shared" si="7"/>
        <v>16</v>
      </c>
      <c r="R128" s="14">
        <f t="shared" si="8"/>
        <v>21</v>
      </c>
      <c r="S128" s="1">
        <f t="shared" si="9"/>
        <v>42304</v>
      </c>
      <c r="T128" s="1"/>
      <c r="U128" s="3" t="s">
        <v>53</v>
      </c>
      <c r="V128" s="3"/>
      <c r="W128" s="62">
        <f t="shared" ca="1" si="11"/>
        <v>-0.625</v>
      </c>
      <c r="X128" s="61">
        <f t="shared" ca="1" si="10"/>
        <v>1</v>
      </c>
      <c r="Y128" s="11" t="s">
        <v>563</v>
      </c>
      <c r="Z128" s="11" t="s">
        <v>26</v>
      </c>
      <c r="AA128" s="11"/>
      <c r="AB128" s="3"/>
    </row>
    <row r="129" spans="1:28" ht="30" customHeight="1">
      <c r="A129" s="4"/>
      <c r="B129" s="4"/>
      <c r="C129" s="3">
        <v>2</v>
      </c>
      <c r="D129" s="11" t="s">
        <v>47</v>
      </c>
      <c r="E129" s="11" t="s">
        <v>51</v>
      </c>
      <c r="F129" s="11" t="s">
        <v>51</v>
      </c>
      <c r="G129" s="4">
        <v>155</v>
      </c>
      <c r="H129" s="11" t="s">
        <v>52</v>
      </c>
      <c r="I129" s="11" t="s">
        <v>52</v>
      </c>
      <c r="J129" s="17" t="s">
        <v>518</v>
      </c>
      <c r="K129" s="3" t="s">
        <v>506</v>
      </c>
      <c r="L129" s="5">
        <v>12566</v>
      </c>
      <c r="M129" s="1">
        <v>34639</v>
      </c>
      <c r="N129" s="60">
        <f t="shared" ca="1" si="6"/>
        <v>30</v>
      </c>
      <c r="O129" s="14">
        <v>8</v>
      </c>
      <c r="P129" s="14" t="s">
        <v>634</v>
      </c>
      <c r="Q129" s="14">
        <f t="shared" si="7"/>
        <v>16</v>
      </c>
      <c r="R129" s="14">
        <f t="shared" si="8"/>
        <v>21</v>
      </c>
      <c r="S129" s="1">
        <f t="shared" si="9"/>
        <v>42304</v>
      </c>
      <c r="T129" s="1"/>
      <c r="U129" s="3"/>
      <c r="V129" s="3"/>
      <c r="W129" s="62">
        <f t="shared" ca="1" si="11"/>
        <v>-0.625</v>
      </c>
      <c r="X129" s="61">
        <f t="shared" ca="1" si="10"/>
        <v>1</v>
      </c>
      <c r="Y129" s="11" t="s">
        <v>563</v>
      </c>
      <c r="Z129" s="16" t="s">
        <v>26</v>
      </c>
      <c r="AA129" s="16"/>
      <c r="AB129" s="3"/>
    </row>
    <row r="130" spans="1:28" ht="30" customHeight="1">
      <c r="A130" s="4"/>
      <c r="B130" s="4"/>
      <c r="C130" s="3">
        <v>2</v>
      </c>
      <c r="D130" s="11" t="s">
        <v>47</v>
      </c>
      <c r="E130" s="11" t="s">
        <v>51</v>
      </c>
      <c r="F130" s="11" t="s">
        <v>51</v>
      </c>
      <c r="G130" s="4">
        <v>156</v>
      </c>
      <c r="H130" s="11" t="s">
        <v>52</v>
      </c>
      <c r="I130" s="11" t="s">
        <v>52</v>
      </c>
      <c r="J130" s="17" t="s">
        <v>518</v>
      </c>
      <c r="K130" s="3" t="s">
        <v>506</v>
      </c>
      <c r="L130" s="5">
        <v>12566</v>
      </c>
      <c r="M130" s="1">
        <v>34639</v>
      </c>
      <c r="N130" s="60">
        <f t="shared" ca="1" si="6"/>
        <v>30</v>
      </c>
      <c r="O130" s="14">
        <v>8</v>
      </c>
      <c r="P130" s="14" t="s">
        <v>634</v>
      </c>
      <c r="Q130" s="14">
        <f t="shared" si="7"/>
        <v>16</v>
      </c>
      <c r="R130" s="14">
        <f t="shared" si="8"/>
        <v>21</v>
      </c>
      <c r="S130" s="1">
        <f t="shared" si="9"/>
        <v>42304</v>
      </c>
      <c r="T130" s="1"/>
      <c r="U130" s="3"/>
      <c r="V130" s="3"/>
      <c r="W130" s="62">
        <f t="shared" ca="1" si="11"/>
        <v>-0.625</v>
      </c>
      <c r="X130" s="61">
        <f t="shared" ca="1" si="10"/>
        <v>1</v>
      </c>
      <c r="Y130" s="11" t="s">
        <v>563</v>
      </c>
      <c r="Z130" s="16" t="s">
        <v>26</v>
      </c>
      <c r="AA130" s="16"/>
      <c r="AB130" s="3"/>
    </row>
    <row r="131" spans="1:28" ht="30" customHeight="1">
      <c r="A131" s="4"/>
      <c r="B131" s="4"/>
      <c r="C131" s="3">
        <v>2</v>
      </c>
      <c r="D131" s="11" t="s">
        <v>47</v>
      </c>
      <c r="E131" s="11" t="s">
        <v>56</v>
      </c>
      <c r="F131" s="11" t="s">
        <v>56</v>
      </c>
      <c r="G131" s="4">
        <v>1</v>
      </c>
      <c r="H131" s="11" t="s">
        <v>58</v>
      </c>
      <c r="I131" s="11" t="s">
        <v>58</v>
      </c>
      <c r="J131" s="17" t="s">
        <v>518</v>
      </c>
      <c r="K131" s="3" t="s">
        <v>506</v>
      </c>
      <c r="L131" s="5">
        <v>17010</v>
      </c>
      <c r="M131" s="1">
        <v>37859</v>
      </c>
      <c r="N131" s="60">
        <f t="shared" ca="1" si="6"/>
        <v>21</v>
      </c>
      <c r="O131" s="14">
        <v>8</v>
      </c>
      <c r="P131" s="14" t="s">
        <v>634</v>
      </c>
      <c r="Q131" s="14">
        <f t="shared" si="7"/>
        <v>16</v>
      </c>
      <c r="R131" s="14">
        <f t="shared" si="8"/>
        <v>21</v>
      </c>
      <c r="S131" s="1">
        <f t="shared" si="9"/>
        <v>45524</v>
      </c>
      <c r="T131" s="1"/>
      <c r="U131" s="3"/>
      <c r="V131" s="3"/>
      <c r="W131" s="62">
        <f t="shared" ca="1" si="11"/>
        <v>1.0625</v>
      </c>
      <c r="X131" s="61">
        <f t="shared" ca="1" si="10"/>
        <v>2</v>
      </c>
      <c r="Y131" s="11" t="s">
        <v>563</v>
      </c>
      <c r="Z131" s="11" t="s">
        <v>24</v>
      </c>
      <c r="AA131" s="11"/>
      <c r="AB131" s="3"/>
    </row>
    <row r="132" spans="1:28" ht="30" customHeight="1">
      <c r="A132" s="4"/>
      <c r="B132" s="4"/>
      <c r="C132" s="3">
        <v>2</v>
      </c>
      <c r="D132" s="11" t="s">
        <v>47</v>
      </c>
      <c r="E132" s="11" t="s">
        <v>56</v>
      </c>
      <c r="F132" s="11" t="s">
        <v>56</v>
      </c>
      <c r="G132" s="36">
        <v>2</v>
      </c>
      <c r="H132" s="16" t="s">
        <v>59</v>
      </c>
      <c r="I132" s="16" t="s">
        <v>59</v>
      </c>
      <c r="J132" s="17" t="s">
        <v>518</v>
      </c>
      <c r="K132" s="3" t="s">
        <v>506</v>
      </c>
      <c r="L132" s="5">
        <v>11655</v>
      </c>
      <c r="M132" s="1">
        <v>37859</v>
      </c>
      <c r="N132" s="60">
        <f t="shared" ref="N132:N192" ca="1" si="12">DATEDIF(M132,TODAY(),"y")</f>
        <v>21</v>
      </c>
      <c r="O132" s="14">
        <v>8</v>
      </c>
      <c r="P132" s="14" t="s">
        <v>634</v>
      </c>
      <c r="Q132" s="14">
        <f t="shared" ref="Q132:Q192" si="13">O132*IF(P132="水質",3.2,(IF(P132="事務",2,IF(P132="電子",2.1,IF(P132="自動車",3.1,1.6)))))</f>
        <v>16</v>
      </c>
      <c r="R132" s="14">
        <f t="shared" ref="R132:R192" si="14">ROUND(4/3*Q132,0)</f>
        <v>21</v>
      </c>
      <c r="S132" s="1">
        <f t="shared" ref="S132:S202" si="15">M132+365*IF(J132="事後",R132,Q132)</f>
        <v>45524</v>
      </c>
      <c r="T132" s="1"/>
      <c r="U132" s="3" t="s">
        <v>53</v>
      </c>
      <c r="V132" s="3"/>
      <c r="W132" s="62">
        <f t="shared" ca="1" si="11"/>
        <v>1.0625</v>
      </c>
      <c r="X132" s="61">
        <f t="shared" ref="X132:X192" ca="1" si="16">IF(W132&gt;1,ROUNDUP(W132,0),1)</f>
        <v>2</v>
      </c>
      <c r="Y132" s="11" t="s">
        <v>563</v>
      </c>
      <c r="Z132" s="11" t="s">
        <v>24</v>
      </c>
      <c r="AA132" s="11"/>
      <c r="AB132" s="3"/>
    </row>
    <row r="133" spans="1:28" ht="30" customHeight="1">
      <c r="A133" s="4"/>
      <c r="B133" s="4"/>
      <c r="C133" s="3">
        <v>2</v>
      </c>
      <c r="D133" s="11" t="s">
        <v>47</v>
      </c>
      <c r="E133" s="11" t="s">
        <v>56</v>
      </c>
      <c r="F133" s="11" t="s">
        <v>56</v>
      </c>
      <c r="G133" s="36">
        <v>3</v>
      </c>
      <c r="H133" s="16" t="s">
        <v>57</v>
      </c>
      <c r="I133" s="16" t="s">
        <v>57</v>
      </c>
      <c r="J133" s="17" t="s">
        <v>518</v>
      </c>
      <c r="K133" s="3" t="s">
        <v>506</v>
      </c>
      <c r="L133" s="5">
        <v>27800</v>
      </c>
      <c r="M133" s="1">
        <v>34754</v>
      </c>
      <c r="N133" s="60">
        <f t="shared" ca="1" si="12"/>
        <v>30</v>
      </c>
      <c r="O133" s="14">
        <v>8</v>
      </c>
      <c r="P133" s="14" t="s">
        <v>634</v>
      </c>
      <c r="Q133" s="14">
        <f t="shared" si="13"/>
        <v>16</v>
      </c>
      <c r="R133" s="14">
        <f t="shared" si="14"/>
        <v>21</v>
      </c>
      <c r="S133" s="1">
        <f t="shared" si="15"/>
        <v>42419</v>
      </c>
      <c r="T133" s="1"/>
      <c r="U133" s="3"/>
      <c r="V133" s="3"/>
      <c r="W133" s="62">
        <f t="shared" ref="W133:W193" ca="1" si="17">(-3/Q133*N133+5)</f>
        <v>-0.625</v>
      </c>
      <c r="X133" s="61">
        <f t="shared" ca="1" si="16"/>
        <v>1</v>
      </c>
      <c r="Y133" s="11" t="s">
        <v>563</v>
      </c>
      <c r="Z133" s="11" t="s">
        <v>24</v>
      </c>
      <c r="AA133" s="11"/>
      <c r="AB133" s="3"/>
    </row>
    <row r="134" spans="1:28" ht="30" customHeight="1">
      <c r="A134" s="4"/>
      <c r="B134" s="4"/>
      <c r="C134" s="3">
        <v>2</v>
      </c>
      <c r="D134" s="11" t="s">
        <v>47</v>
      </c>
      <c r="E134" s="11" t="s">
        <v>56</v>
      </c>
      <c r="F134" s="11" t="s">
        <v>56</v>
      </c>
      <c r="G134" s="36">
        <v>4</v>
      </c>
      <c r="H134" s="16" t="s">
        <v>60</v>
      </c>
      <c r="I134" s="16" t="s">
        <v>60</v>
      </c>
      <c r="J134" s="17" t="s">
        <v>518</v>
      </c>
      <c r="K134" s="3" t="s">
        <v>506</v>
      </c>
      <c r="L134" s="5">
        <v>17850</v>
      </c>
      <c r="M134" s="1">
        <v>37859</v>
      </c>
      <c r="N134" s="60">
        <f t="shared" ca="1" si="12"/>
        <v>21</v>
      </c>
      <c r="O134" s="14">
        <v>8</v>
      </c>
      <c r="P134" s="14" t="s">
        <v>634</v>
      </c>
      <c r="Q134" s="14">
        <f t="shared" si="13"/>
        <v>16</v>
      </c>
      <c r="R134" s="14">
        <f t="shared" si="14"/>
        <v>21</v>
      </c>
      <c r="S134" s="1">
        <f t="shared" si="15"/>
        <v>45524</v>
      </c>
      <c r="T134" s="1"/>
      <c r="U134" s="3"/>
      <c r="V134" s="3"/>
      <c r="W134" s="62">
        <f t="shared" ca="1" si="17"/>
        <v>1.0625</v>
      </c>
      <c r="X134" s="61">
        <f t="shared" ca="1" si="16"/>
        <v>2</v>
      </c>
      <c r="Y134" s="11" t="s">
        <v>563</v>
      </c>
      <c r="Z134" s="11" t="s">
        <v>24</v>
      </c>
      <c r="AA134" s="11"/>
      <c r="AB134" s="3"/>
    </row>
    <row r="135" spans="1:28" ht="30" customHeight="1">
      <c r="A135" s="4"/>
      <c r="B135" s="4"/>
      <c r="C135" s="3">
        <v>2</v>
      </c>
      <c r="D135" s="11" t="s">
        <v>47</v>
      </c>
      <c r="E135" s="11" t="s">
        <v>61</v>
      </c>
      <c r="F135" s="11" t="s">
        <v>61</v>
      </c>
      <c r="G135" s="4">
        <v>8</v>
      </c>
      <c r="H135" s="11" t="s">
        <v>63</v>
      </c>
      <c r="I135" s="11" t="s">
        <v>63</v>
      </c>
      <c r="J135" s="17" t="s">
        <v>518</v>
      </c>
      <c r="K135" s="3" t="s">
        <v>506</v>
      </c>
      <c r="L135" s="5">
        <v>31518</v>
      </c>
      <c r="M135" s="1">
        <v>34639</v>
      </c>
      <c r="N135" s="60">
        <f t="shared" ca="1" si="12"/>
        <v>30</v>
      </c>
      <c r="O135" s="14">
        <v>8</v>
      </c>
      <c r="P135" s="14" t="s">
        <v>634</v>
      </c>
      <c r="Q135" s="14">
        <f t="shared" si="13"/>
        <v>16</v>
      </c>
      <c r="R135" s="14">
        <f t="shared" si="14"/>
        <v>21</v>
      </c>
      <c r="S135" s="1">
        <f t="shared" si="15"/>
        <v>42304</v>
      </c>
      <c r="T135" s="1"/>
      <c r="U135" s="3"/>
      <c r="V135" s="3"/>
      <c r="W135" s="62">
        <f t="shared" ca="1" si="17"/>
        <v>-0.625</v>
      </c>
      <c r="X135" s="61">
        <f t="shared" ca="1" si="16"/>
        <v>1</v>
      </c>
      <c r="Y135" s="11" t="s">
        <v>563</v>
      </c>
      <c r="Z135" s="16" t="s">
        <v>24</v>
      </c>
      <c r="AA135" s="16"/>
      <c r="AB135" s="3"/>
    </row>
    <row r="136" spans="1:28" ht="30" customHeight="1">
      <c r="A136" s="4"/>
      <c r="B136" s="4"/>
      <c r="C136" s="3">
        <v>2</v>
      </c>
      <c r="D136" s="11" t="s">
        <v>47</v>
      </c>
      <c r="E136" s="11" t="s">
        <v>61</v>
      </c>
      <c r="F136" s="11" t="s">
        <v>61</v>
      </c>
      <c r="G136" s="4">
        <v>9</v>
      </c>
      <c r="H136" s="11" t="s">
        <v>63</v>
      </c>
      <c r="I136" s="11" t="s">
        <v>63</v>
      </c>
      <c r="J136" s="17" t="s">
        <v>518</v>
      </c>
      <c r="K136" s="3" t="s">
        <v>506</v>
      </c>
      <c r="L136" s="5">
        <v>31518</v>
      </c>
      <c r="M136" s="1">
        <v>34639</v>
      </c>
      <c r="N136" s="60">
        <f t="shared" ca="1" si="12"/>
        <v>30</v>
      </c>
      <c r="O136" s="14">
        <v>8</v>
      </c>
      <c r="P136" s="14" t="s">
        <v>634</v>
      </c>
      <c r="Q136" s="14">
        <f t="shared" si="13"/>
        <v>16</v>
      </c>
      <c r="R136" s="14">
        <f t="shared" si="14"/>
        <v>21</v>
      </c>
      <c r="S136" s="1">
        <f t="shared" si="15"/>
        <v>42304</v>
      </c>
      <c r="T136" s="1"/>
      <c r="U136" s="3"/>
      <c r="V136" s="3"/>
      <c r="W136" s="62">
        <f t="shared" ca="1" si="17"/>
        <v>-0.625</v>
      </c>
      <c r="X136" s="61">
        <f t="shared" ca="1" si="16"/>
        <v>1</v>
      </c>
      <c r="Y136" s="11" t="s">
        <v>563</v>
      </c>
      <c r="Z136" s="16" t="s">
        <v>24</v>
      </c>
      <c r="AA136" s="16"/>
      <c r="AB136" s="3"/>
    </row>
    <row r="137" spans="1:28" ht="30" customHeight="1">
      <c r="A137" s="4"/>
      <c r="B137" s="4"/>
      <c r="C137" s="3">
        <v>2</v>
      </c>
      <c r="D137" s="11" t="s">
        <v>47</v>
      </c>
      <c r="E137" s="11" t="s">
        <v>61</v>
      </c>
      <c r="F137" s="11" t="s">
        <v>61</v>
      </c>
      <c r="G137" s="4">
        <v>10</v>
      </c>
      <c r="H137" s="11" t="s">
        <v>63</v>
      </c>
      <c r="I137" s="11" t="s">
        <v>63</v>
      </c>
      <c r="J137" s="17" t="s">
        <v>518</v>
      </c>
      <c r="K137" s="3" t="s">
        <v>506</v>
      </c>
      <c r="L137" s="5">
        <v>31518</v>
      </c>
      <c r="M137" s="1">
        <v>34639</v>
      </c>
      <c r="N137" s="60">
        <f t="shared" ca="1" si="12"/>
        <v>30</v>
      </c>
      <c r="O137" s="14">
        <v>8</v>
      </c>
      <c r="P137" s="14" t="s">
        <v>634</v>
      </c>
      <c r="Q137" s="14">
        <f t="shared" si="13"/>
        <v>16</v>
      </c>
      <c r="R137" s="14">
        <f t="shared" si="14"/>
        <v>21</v>
      </c>
      <c r="S137" s="1">
        <f t="shared" si="15"/>
        <v>42304</v>
      </c>
      <c r="T137" s="1"/>
      <c r="U137" s="3"/>
      <c r="V137" s="3"/>
      <c r="W137" s="62">
        <f t="shared" ca="1" si="17"/>
        <v>-0.625</v>
      </c>
      <c r="X137" s="61">
        <f t="shared" ca="1" si="16"/>
        <v>1</v>
      </c>
      <c r="Y137" s="11" t="s">
        <v>563</v>
      </c>
      <c r="Z137" s="16" t="s">
        <v>24</v>
      </c>
      <c r="AA137" s="16"/>
      <c r="AB137" s="3"/>
    </row>
    <row r="138" spans="1:28" ht="30" customHeight="1">
      <c r="A138" s="4"/>
      <c r="B138" s="4"/>
      <c r="C138" s="3">
        <v>2</v>
      </c>
      <c r="D138" s="11" t="s">
        <v>47</v>
      </c>
      <c r="E138" s="11" t="s">
        <v>61</v>
      </c>
      <c r="F138" s="11" t="s">
        <v>61</v>
      </c>
      <c r="G138" s="4">
        <v>34</v>
      </c>
      <c r="H138" s="11" t="s">
        <v>62</v>
      </c>
      <c r="I138" s="11" t="s">
        <v>62</v>
      </c>
      <c r="J138" s="17" t="s">
        <v>518</v>
      </c>
      <c r="K138" s="3" t="s">
        <v>506</v>
      </c>
      <c r="L138" s="5">
        <v>57855</v>
      </c>
      <c r="M138" s="1">
        <v>40275</v>
      </c>
      <c r="N138" s="60">
        <f t="shared" ca="1" si="12"/>
        <v>15</v>
      </c>
      <c r="O138" s="14">
        <v>8</v>
      </c>
      <c r="P138" s="14" t="s">
        <v>634</v>
      </c>
      <c r="Q138" s="14">
        <f t="shared" si="13"/>
        <v>16</v>
      </c>
      <c r="R138" s="14">
        <f t="shared" si="14"/>
        <v>21</v>
      </c>
      <c r="S138" s="1">
        <f t="shared" si="15"/>
        <v>47940</v>
      </c>
      <c r="T138" s="1"/>
      <c r="U138" s="3"/>
      <c r="V138" s="3"/>
      <c r="W138" s="62">
        <f t="shared" ca="1" si="17"/>
        <v>2.1875</v>
      </c>
      <c r="X138" s="61">
        <f t="shared" ca="1" si="16"/>
        <v>3</v>
      </c>
      <c r="Y138" s="11" t="s">
        <v>563</v>
      </c>
      <c r="Z138" s="11" t="s">
        <v>24</v>
      </c>
      <c r="AA138" s="11"/>
      <c r="AB138" s="3"/>
    </row>
    <row r="139" spans="1:28" ht="30" customHeight="1">
      <c r="A139" s="4"/>
      <c r="B139" s="4"/>
      <c r="C139" s="3">
        <v>2</v>
      </c>
      <c r="D139" s="11" t="s">
        <v>47</v>
      </c>
      <c r="E139" s="11" t="s">
        <v>61</v>
      </c>
      <c r="F139" s="11" t="s">
        <v>61</v>
      </c>
      <c r="G139" s="4">
        <v>33</v>
      </c>
      <c r="H139" s="11" t="s">
        <v>62</v>
      </c>
      <c r="I139" s="11" t="s">
        <v>62</v>
      </c>
      <c r="J139" s="17" t="s">
        <v>518</v>
      </c>
      <c r="K139" s="3" t="s">
        <v>506</v>
      </c>
      <c r="L139" s="5">
        <v>57855</v>
      </c>
      <c r="M139" s="1">
        <v>40275</v>
      </c>
      <c r="N139" s="60">
        <f t="shared" ca="1" si="12"/>
        <v>15</v>
      </c>
      <c r="O139" s="14">
        <v>8</v>
      </c>
      <c r="P139" s="14" t="s">
        <v>634</v>
      </c>
      <c r="Q139" s="14">
        <f t="shared" si="13"/>
        <v>16</v>
      </c>
      <c r="R139" s="14">
        <f t="shared" si="14"/>
        <v>21</v>
      </c>
      <c r="S139" s="1">
        <f t="shared" si="15"/>
        <v>47940</v>
      </c>
      <c r="T139" s="1"/>
      <c r="U139" s="3"/>
      <c r="V139" s="3"/>
      <c r="W139" s="62">
        <f t="shared" ca="1" si="17"/>
        <v>2.1875</v>
      </c>
      <c r="X139" s="61">
        <f t="shared" ca="1" si="16"/>
        <v>3</v>
      </c>
      <c r="Y139" s="11" t="s">
        <v>563</v>
      </c>
      <c r="Z139" s="11" t="s">
        <v>26</v>
      </c>
      <c r="AA139" s="11"/>
      <c r="AB139" s="3"/>
    </row>
    <row r="140" spans="1:28" ht="30" customHeight="1">
      <c r="A140" s="4"/>
      <c r="B140" s="4"/>
      <c r="C140" s="3">
        <v>2</v>
      </c>
      <c r="D140" s="11" t="s">
        <v>47</v>
      </c>
      <c r="E140" s="11" t="s">
        <v>64</v>
      </c>
      <c r="F140" s="11" t="s">
        <v>64</v>
      </c>
      <c r="G140" s="4">
        <v>24</v>
      </c>
      <c r="H140" s="11" t="s">
        <v>65</v>
      </c>
      <c r="I140" s="11" t="s">
        <v>65</v>
      </c>
      <c r="J140" s="17" t="s">
        <v>518</v>
      </c>
      <c r="K140" s="3" t="s">
        <v>506</v>
      </c>
      <c r="L140" s="5">
        <v>3914</v>
      </c>
      <c r="M140" s="1">
        <v>34639</v>
      </c>
      <c r="N140" s="60">
        <f t="shared" ca="1" si="12"/>
        <v>30</v>
      </c>
      <c r="O140" s="14">
        <v>15</v>
      </c>
      <c r="P140" s="14" t="s">
        <v>634</v>
      </c>
      <c r="Q140" s="14">
        <f t="shared" si="13"/>
        <v>30</v>
      </c>
      <c r="R140" s="14">
        <f t="shared" si="14"/>
        <v>40</v>
      </c>
      <c r="S140" s="1">
        <f t="shared" si="15"/>
        <v>49239</v>
      </c>
      <c r="T140" s="1"/>
      <c r="U140" s="3"/>
      <c r="V140" s="3"/>
      <c r="W140" s="62">
        <f t="shared" ca="1" si="17"/>
        <v>2</v>
      </c>
      <c r="X140" s="61">
        <f t="shared" ca="1" si="16"/>
        <v>2</v>
      </c>
      <c r="Y140" s="11" t="s">
        <v>563</v>
      </c>
      <c r="Z140" s="11" t="s">
        <v>66</v>
      </c>
      <c r="AA140" s="11"/>
      <c r="AB140" s="3"/>
    </row>
    <row r="141" spans="1:28" ht="30" customHeight="1">
      <c r="A141" s="4"/>
      <c r="B141" s="4"/>
      <c r="C141" s="3">
        <v>2</v>
      </c>
      <c r="D141" s="11" t="s">
        <v>47</v>
      </c>
      <c r="E141" s="11" t="s">
        <v>64</v>
      </c>
      <c r="F141" s="11" t="s">
        <v>64</v>
      </c>
      <c r="G141" s="4">
        <v>1</v>
      </c>
      <c r="H141" s="11" t="s">
        <v>67</v>
      </c>
      <c r="I141" s="11" t="s">
        <v>67</v>
      </c>
      <c r="J141" s="17" t="s">
        <v>518</v>
      </c>
      <c r="K141" s="3" t="s">
        <v>506</v>
      </c>
      <c r="L141" s="5">
        <v>3914</v>
      </c>
      <c r="M141" s="1">
        <v>34639</v>
      </c>
      <c r="N141" s="60">
        <f t="shared" ca="1" si="12"/>
        <v>30</v>
      </c>
      <c r="O141" s="14">
        <v>15</v>
      </c>
      <c r="P141" s="14" t="s">
        <v>634</v>
      </c>
      <c r="Q141" s="14">
        <f t="shared" si="13"/>
        <v>30</v>
      </c>
      <c r="R141" s="14">
        <f t="shared" si="14"/>
        <v>40</v>
      </c>
      <c r="S141" s="1">
        <f t="shared" si="15"/>
        <v>49239</v>
      </c>
      <c r="T141" s="1"/>
      <c r="U141" s="3"/>
      <c r="V141" s="3"/>
      <c r="W141" s="62">
        <f t="shared" ca="1" si="17"/>
        <v>2</v>
      </c>
      <c r="X141" s="61">
        <f t="shared" ca="1" si="16"/>
        <v>2</v>
      </c>
      <c r="Y141" s="11" t="s">
        <v>563</v>
      </c>
      <c r="Z141" s="11" t="s">
        <v>24</v>
      </c>
      <c r="AA141" s="11"/>
      <c r="AB141" s="3"/>
    </row>
    <row r="142" spans="1:28" ht="30" customHeight="1">
      <c r="A142" s="4"/>
      <c r="B142" s="4"/>
      <c r="C142" s="3">
        <v>2</v>
      </c>
      <c r="D142" s="11" t="s">
        <v>47</v>
      </c>
      <c r="E142" s="11" t="s">
        <v>64</v>
      </c>
      <c r="F142" s="11" t="s">
        <v>64</v>
      </c>
      <c r="G142" s="4">
        <v>2</v>
      </c>
      <c r="H142" s="11" t="s">
        <v>67</v>
      </c>
      <c r="I142" s="11" t="s">
        <v>67</v>
      </c>
      <c r="J142" s="17" t="s">
        <v>518</v>
      </c>
      <c r="K142" s="3" t="s">
        <v>506</v>
      </c>
      <c r="L142" s="5">
        <v>3914</v>
      </c>
      <c r="M142" s="1">
        <v>34639</v>
      </c>
      <c r="N142" s="60">
        <f t="shared" ca="1" si="12"/>
        <v>30</v>
      </c>
      <c r="O142" s="14">
        <v>15</v>
      </c>
      <c r="P142" s="14" t="s">
        <v>634</v>
      </c>
      <c r="Q142" s="14">
        <f t="shared" si="13"/>
        <v>30</v>
      </c>
      <c r="R142" s="14">
        <f t="shared" si="14"/>
        <v>40</v>
      </c>
      <c r="S142" s="1">
        <f t="shared" si="15"/>
        <v>49239</v>
      </c>
      <c r="T142" s="1"/>
      <c r="U142" s="3"/>
      <c r="V142" s="3"/>
      <c r="W142" s="62">
        <f t="shared" ca="1" si="17"/>
        <v>2</v>
      </c>
      <c r="X142" s="61">
        <f t="shared" ca="1" si="16"/>
        <v>2</v>
      </c>
      <c r="Y142" s="11" t="s">
        <v>563</v>
      </c>
      <c r="Z142" s="11" t="s">
        <v>24</v>
      </c>
      <c r="AA142" s="11"/>
      <c r="AB142" s="3"/>
    </row>
    <row r="143" spans="1:28" ht="30" customHeight="1">
      <c r="A143" s="4"/>
      <c r="B143" s="4"/>
      <c r="C143" s="3">
        <v>2</v>
      </c>
      <c r="D143" s="11" t="s">
        <v>47</v>
      </c>
      <c r="E143" s="11" t="s">
        <v>64</v>
      </c>
      <c r="F143" s="11" t="s">
        <v>64</v>
      </c>
      <c r="G143" s="4">
        <v>3</v>
      </c>
      <c r="H143" s="11" t="s">
        <v>67</v>
      </c>
      <c r="I143" s="11" t="s">
        <v>67</v>
      </c>
      <c r="J143" s="17" t="s">
        <v>518</v>
      </c>
      <c r="K143" s="3" t="s">
        <v>506</v>
      </c>
      <c r="L143" s="5">
        <v>3914</v>
      </c>
      <c r="M143" s="1">
        <v>34639</v>
      </c>
      <c r="N143" s="60">
        <f t="shared" ca="1" si="12"/>
        <v>30</v>
      </c>
      <c r="O143" s="14">
        <v>15</v>
      </c>
      <c r="P143" s="14" t="s">
        <v>634</v>
      </c>
      <c r="Q143" s="14">
        <f t="shared" si="13"/>
        <v>30</v>
      </c>
      <c r="R143" s="14">
        <f t="shared" si="14"/>
        <v>40</v>
      </c>
      <c r="S143" s="1">
        <f t="shared" si="15"/>
        <v>49239</v>
      </c>
      <c r="T143" s="1"/>
      <c r="U143" s="3"/>
      <c r="V143" s="3"/>
      <c r="W143" s="62">
        <f t="shared" ca="1" si="17"/>
        <v>2</v>
      </c>
      <c r="X143" s="61">
        <f t="shared" ca="1" si="16"/>
        <v>2</v>
      </c>
      <c r="Y143" s="11" t="s">
        <v>563</v>
      </c>
      <c r="Z143" s="11" t="s">
        <v>24</v>
      </c>
      <c r="AA143" s="11"/>
      <c r="AB143" s="3"/>
    </row>
    <row r="144" spans="1:28" ht="30" customHeight="1">
      <c r="A144" s="4"/>
      <c r="B144" s="4"/>
      <c r="C144" s="3">
        <v>2</v>
      </c>
      <c r="D144" s="11" t="s">
        <v>47</v>
      </c>
      <c r="E144" s="11" t="s">
        <v>64</v>
      </c>
      <c r="F144" s="11" t="s">
        <v>64</v>
      </c>
      <c r="G144" s="4">
        <v>4</v>
      </c>
      <c r="H144" s="11" t="s">
        <v>67</v>
      </c>
      <c r="I144" s="11" t="s">
        <v>67</v>
      </c>
      <c r="J144" s="17" t="s">
        <v>518</v>
      </c>
      <c r="K144" s="3" t="s">
        <v>506</v>
      </c>
      <c r="L144" s="5">
        <v>3914</v>
      </c>
      <c r="M144" s="1">
        <v>34639</v>
      </c>
      <c r="N144" s="60">
        <f t="shared" ca="1" si="12"/>
        <v>30</v>
      </c>
      <c r="O144" s="14">
        <v>15</v>
      </c>
      <c r="P144" s="14" t="s">
        <v>634</v>
      </c>
      <c r="Q144" s="14">
        <f t="shared" si="13"/>
        <v>30</v>
      </c>
      <c r="R144" s="14">
        <f t="shared" si="14"/>
        <v>40</v>
      </c>
      <c r="S144" s="1">
        <f t="shared" si="15"/>
        <v>49239</v>
      </c>
      <c r="T144" s="1"/>
      <c r="U144" s="3"/>
      <c r="V144" s="3"/>
      <c r="W144" s="62">
        <f t="shared" ca="1" si="17"/>
        <v>2</v>
      </c>
      <c r="X144" s="61">
        <f t="shared" ca="1" si="16"/>
        <v>2</v>
      </c>
      <c r="Y144" s="11" t="s">
        <v>563</v>
      </c>
      <c r="Z144" s="11" t="s">
        <v>24</v>
      </c>
      <c r="AA144" s="11"/>
      <c r="AB144" s="3"/>
    </row>
    <row r="145" spans="1:28" ht="30" customHeight="1">
      <c r="A145" s="4"/>
      <c r="B145" s="4"/>
      <c r="C145" s="3">
        <v>2</v>
      </c>
      <c r="D145" s="11" t="s">
        <v>47</v>
      </c>
      <c r="E145" s="11" t="s">
        <v>64</v>
      </c>
      <c r="F145" s="11" t="s">
        <v>64</v>
      </c>
      <c r="G145" s="4">
        <v>5</v>
      </c>
      <c r="H145" s="11" t="s">
        <v>67</v>
      </c>
      <c r="I145" s="11" t="s">
        <v>67</v>
      </c>
      <c r="J145" s="17" t="s">
        <v>518</v>
      </c>
      <c r="K145" s="3" t="s">
        <v>506</v>
      </c>
      <c r="L145" s="5">
        <v>3914</v>
      </c>
      <c r="M145" s="1">
        <v>34639</v>
      </c>
      <c r="N145" s="60">
        <f t="shared" ca="1" si="12"/>
        <v>30</v>
      </c>
      <c r="O145" s="14">
        <v>15</v>
      </c>
      <c r="P145" s="14" t="s">
        <v>634</v>
      </c>
      <c r="Q145" s="14">
        <f t="shared" si="13"/>
        <v>30</v>
      </c>
      <c r="R145" s="14">
        <f t="shared" si="14"/>
        <v>40</v>
      </c>
      <c r="S145" s="1">
        <f t="shared" si="15"/>
        <v>49239</v>
      </c>
      <c r="T145" s="1"/>
      <c r="U145" s="3"/>
      <c r="V145" s="3"/>
      <c r="W145" s="62">
        <f t="shared" ca="1" si="17"/>
        <v>2</v>
      </c>
      <c r="X145" s="61">
        <f t="shared" ca="1" si="16"/>
        <v>2</v>
      </c>
      <c r="Y145" s="11" t="s">
        <v>563</v>
      </c>
      <c r="Z145" s="11" t="s">
        <v>24</v>
      </c>
      <c r="AA145" s="11"/>
      <c r="AB145" s="3"/>
    </row>
    <row r="146" spans="1:28" ht="30" customHeight="1">
      <c r="A146" s="4"/>
      <c r="B146" s="4"/>
      <c r="C146" s="3">
        <v>2</v>
      </c>
      <c r="D146" s="11" t="s">
        <v>47</v>
      </c>
      <c r="E146" s="11" t="s">
        <v>64</v>
      </c>
      <c r="F146" s="11" t="s">
        <v>64</v>
      </c>
      <c r="G146" s="4">
        <v>6</v>
      </c>
      <c r="H146" s="11" t="s">
        <v>67</v>
      </c>
      <c r="I146" s="11" t="s">
        <v>67</v>
      </c>
      <c r="J146" s="17" t="s">
        <v>518</v>
      </c>
      <c r="K146" s="3" t="s">
        <v>506</v>
      </c>
      <c r="L146" s="5">
        <v>3914</v>
      </c>
      <c r="M146" s="1">
        <v>34639</v>
      </c>
      <c r="N146" s="60">
        <f t="shared" ca="1" si="12"/>
        <v>30</v>
      </c>
      <c r="O146" s="14">
        <v>15</v>
      </c>
      <c r="P146" s="14" t="s">
        <v>634</v>
      </c>
      <c r="Q146" s="14">
        <f t="shared" si="13"/>
        <v>30</v>
      </c>
      <c r="R146" s="14">
        <f t="shared" si="14"/>
        <v>40</v>
      </c>
      <c r="S146" s="1">
        <f t="shared" si="15"/>
        <v>49239</v>
      </c>
      <c r="T146" s="1"/>
      <c r="U146" s="3"/>
      <c r="V146" s="3"/>
      <c r="W146" s="62">
        <f t="shared" ca="1" si="17"/>
        <v>2</v>
      </c>
      <c r="X146" s="61">
        <f t="shared" ca="1" si="16"/>
        <v>2</v>
      </c>
      <c r="Y146" s="11" t="s">
        <v>563</v>
      </c>
      <c r="Z146" s="11" t="s">
        <v>24</v>
      </c>
      <c r="AA146" s="11"/>
      <c r="AB146" s="3"/>
    </row>
    <row r="147" spans="1:28" ht="30" customHeight="1">
      <c r="A147" s="4"/>
      <c r="B147" s="4"/>
      <c r="C147" s="3">
        <v>2</v>
      </c>
      <c r="D147" s="11" t="s">
        <v>47</v>
      </c>
      <c r="E147" s="11" t="s">
        <v>64</v>
      </c>
      <c r="F147" s="11" t="s">
        <v>64</v>
      </c>
      <c r="G147" s="4">
        <v>7</v>
      </c>
      <c r="H147" s="11" t="s">
        <v>67</v>
      </c>
      <c r="I147" s="11" t="s">
        <v>67</v>
      </c>
      <c r="J147" s="17" t="s">
        <v>518</v>
      </c>
      <c r="K147" s="3" t="s">
        <v>506</v>
      </c>
      <c r="L147" s="5">
        <v>3914</v>
      </c>
      <c r="M147" s="1">
        <v>34639</v>
      </c>
      <c r="N147" s="60">
        <f t="shared" ca="1" si="12"/>
        <v>30</v>
      </c>
      <c r="O147" s="14">
        <v>15</v>
      </c>
      <c r="P147" s="14" t="s">
        <v>634</v>
      </c>
      <c r="Q147" s="14">
        <f t="shared" si="13"/>
        <v>30</v>
      </c>
      <c r="R147" s="14">
        <f t="shared" si="14"/>
        <v>40</v>
      </c>
      <c r="S147" s="1">
        <f t="shared" si="15"/>
        <v>49239</v>
      </c>
      <c r="T147" s="1"/>
      <c r="U147" s="3"/>
      <c r="V147" s="3"/>
      <c r="W147" s="62">
        <f t="shared" ca="1" si="17"/>
        <v>2</v>
      </c>
      <c r="X147" s="61">
        <f t="shared" ca="1" si="16"/>
        <v>2</v>
      </c>
      <c r="Y147" s="11" t="s">
        <v>563</v>
      </c>
      <c r="Z147" s="11" t="s">
        <v>24</v>
      </c>
      <c r="AA147" s="11"/>
      <c r="AB147" s="3"/>
    </row>
    <row r="148" spans="1:28" ht="30" customHeight="1">
      <c r="A148" s="4"/>
      <c r="B148" s="4"/>
      <c r="C148" s="3">
        <v>2</v>
      </c>
      <c r="D148" s="11" t="s">
        <v>47</v>
      </c>
      <c r="E148" s="11" t="s">
        <v>64</v>
      </c>
      <c r="F148" s="11" t="s">
        <v>64</v>
      </c>
      <c r="G148" s="4">
        <v>8</v>
      </c>
      <c r="H148" s="11" t="s">
        <v>67</v>
      </c>
      <c r="I148" s="11" t="s">
        <v>67</v>
      </c>
      <c r="J148" s="17" t="s">
        <v>518</v>
      </c>
      <c r="K148" s="3" t="s">
        <v>506</v>
      </c>
      <c r="L148" s="5">
        <v>3914</v>
      </c>
      <c r="M148" s="1">
        <v>34639</v>
      </c>
      <c r="N148" s="60">
        <f t="shared" ca="1" si="12"/>
        <v>30</v>
      </c>
      <c r="O148" s="14">
        <v>15</v>
      </c>
      <c r="P148" s="14" t="s">
        <v>634</v>
      </c>
      <c r="Q148" s="14">
        <f t="shared" si="13"/>
        <v>30</v>
      </c>
      <c r="R148" s="14">
        <f t="shared" si="14"/>
        <v>40</v>
      </c>
      <c r="S148" s="1">
        <f t="shared" si="15"/>
        <v>49239</v>
      </c>
      <c r="T148" s="1"/>
      <c r="U148" s="3"/>
      <c r="V148" s="3"/>
      <c r="W148" s="62">
        <f t="shared" ca="1" si="17"/>
        <v>2</v>
      </c>
      <c r="X148" s="61">
        <f t="shared" ca="1" si="16"/>
        <v>2</v>
      </c>
      <c r="Y148" s="11" t="s">
        <v>563</v>
      </c>
      <c r="Z148" s="11" t="s">
        <v>24</v>
      </c>
      <c r="AA148" s="11"/>
      <c r="AB148" s="3"/>
    </row>
    <row r="149" spans="1:28" ht="30" customHeight="1">
      <c r="A149" s="4"/>
      <c r="B149" s="4"/>
      <c r="C149" s="3">
        <v>2</v>
      </c>
      <c r="D149" s="11" t="s">
        <v>47</v>
      </c>
      <c r="E149" s="11" t="s">
        <v>64</v>
      </c>
      <c r="F149" s="11" t="s">
        <v>64</v>
      </c>
      <c r="G149" s="4">
        <v>9</v>
      </c>
      <c r="H149" s="11" t="s">
        <v>67</v>
      </c>
      <c r="I149" s="11" t="s">
        <v>67</v>
      </c>
      <c r="J149" s="17" t="s">
        <v>518</v>
      </c>
      <c r="K149" s="3" t="s">
        <v>506</v>
      </c>
      <c r="L149" s="5">
        <v>3914</v>
      </c>
      <c r="M149" s="1">
        <v>34639</v>
      </c>
      <c r="N149" s="60">
        <f t="shared" ca="1" si="12"/>
        <v>30</v>
      </c>
      <c r="O149" s="14">
        <v>15</v>
      </c>
      <c r="P149" s="14" t="s">
        <v>634</v>
      </c>
      <c r="Q149" s="14">
        <f t="shared" si="13"/>
        <v>30</v>
      </c>
      <c r="R149" s="14">
        <f t="shared" si="14"/>
        <v>40</v>
      </c>
      <c r="S149" s="1">
        <f t="shared" si="15"/>
        <v>49239</v>
      </c>
      <c r="T149" s="1"/>
      <c r="U149" s="3"/>
      <c r="V149" s="3"/>
      <c r="W149" s="62">
        <f t="shared" ca="1" si="17"/>
        <v>2</v>
      </c>
      <c r="X149" s="61">
        <f t="shared" ca="1" si="16"/>
        <v>2</v>
      </c>
      <c r="Y149" s="11" t="s">
        <v>563</v>
      </c>
      <c r="Z149" s="11" t="s">
        <v>24</v>
      </c>
      <c r="AA149" s="11"/>
      <c r="AB149" s="3"/>
    </row>
    <row r="150" spans="1:28" ht="30" customHeight="1">
      <c r="A150" s="4"/>
      <c r="B150" s="4"/>
      <c r="C150" s="3">
        <v>2</v>
      </c>
      <c r="D150" s="11" t="s">
        <v>47</v>
      </c>
      <c r="E150" s="11" t="s">
        <v>64</v>
      </c>
      <c r="F150" s="11" t="s">
        <v>64</v>
      </c>
      <c r="G150" s="4">
        <v>10</v>
      </c>
      <c r="H150" s="11" t="s">
        <v>67</v>
      </c>
      <c r="I150" s="11" t="s">
        <v>67</v>
      </c>
      <c r="J150" s="17" t="s">
        <v>518</v>
      </c>
      <c r="K150" s="3" t="s">
        <v>506</v>
      </c>
      <c r="L150" s="5">
        <v>3914</v>
      </c>
      <c r="M150" s="1">
        <v>34639</v>
      </c>
      <c r="N150" s="60">
        <f t="shared" ca="1" si="12"/>
        <v>30</v>
      </c>
      <c r="O150" s="14">
        <v>15</v>
      </c>
      <c r="P150" s="14" t="s">
        <v>634</v>
      </c>
      <c r="Q150" s="14">
        <f t="shared" si="13"/>
        <v>30</v>
      </c>
      <c r="R150" s="14">
        <f t="shared" si="14"/>
        <v>40</v>
      </c>
      <c r="S150" s="1">
        <f t="shared" si="15"/>
        <v>49239</v>
      </c>
      <c r="T150" s="1"/>
      <c r="U150" s="3"/>
      <c r="V150" s="3"/>
      <c r="W150" s="62">
        <f t="shared" ca="1" si="17"/>
        <v>2</v>
      </c>
      <c r="X150" s="61">
        <f t="shared" ca="1" si="16"/>
        <v>2</v>
      </c>
      <c r="Y150" s="11" t="s">
        <v>563</v>
      </c>
      <c r="Z150" s="11" t="s">
        <v>24</v>
      </c>
      <c r="AA150" s="11"/>
      <c r="AB150" s="3"/>
    </row>
    <row r="151" spans="1:28" ht="30" customHeight="1">
      <c r="A151" s="4"/>
      <c r="B151" s="4"/>
      <c r="C151" s="3">
        <v>2</v>
      </c>
      <c r="D151" s="11" t="s">
        <v>47</v>
      </c>
      <c r="E151" s="11" t="s">
        <v>64</v>
      </c>
      <c r="F151" s="11" t="s">
        <v>64</v>
      </c>
      <c r="G151" s="4">
        <v>22</v>
      </c>
      <c r="H151" s="11" t="s">
        <v>65</v>
      </c>
      <c r="I151" s="11" t="s">
        <v>65</v>
      </c>
      <c r="J151" s="17" t="s">
        <v>518</v>
      </c>
      <c r="K151" s="3" t="s">
        <v>506</v>
      </c>
      <c r="L151" s="5">
        <v>3914</v>
      </c>
      <c r="M151" s="1">
        <v>34639</v>
      </c>
      <c r="N151" s="60">
        <f t="shared" ca="1" si="12"/>
        <v>30</v>
      </c>
      <c r="O151" s="14">
        <v>15</v>
      </c>
      <c r="P151" s="14" t="s">
        <v>634</v>
      </c>
      <c r="Q151" s="14">
        <f t="shared" si="13"/>
        <v>30</v>
      </c>
      <c r="R151" s="14">
        <f t="shared" si="14"/>
        <v>40</v>
      </c>
      <c r="S151" s="1">
        <f t="shared" si="15"/>
        <v>49239</v>
      </c>
      <c r="T151" s="1"/>
      <c r="U151" s="3"/>
      <c r="V151" s="3"/>
      <c r="W151" s="62">
        <f t="shared" ca="1" si="17"/>
        <v>2</v>
      </c>
      <c r="X151" s="61">
        <f t="shared" ca="1" si="16"/>
        <v>2</v>
      </c>
      <c r="Y151" s="11" t="s">
        <v>563</v>
      </c>
      <c r="Z151" s="11" t="s">
        <v>24</v>
      </c>
      <c r="AA151" s="11"/>
      <c r="AB151" s="3"/>
    </row>
    <row r="152" spans="1:28" ht="30" customHeight="1">
      <c r="A152" s="4"/>
      <c r="B152" s="4"/>
      <c r="C152" s="3">
        <v>2</v>
      </c>
      <c r="D152" s="11" t="s">
        <v>47</v>
      </c>
      <c r="E152" s="11" t="s">
        <v>64</v>
      </c>
      <c r="F152" s="11" t="s">
        <v>64</v>
      </c>
      <c r="G152" s="4">
        <v>23</v>
      </c>
      <c r="H152" s="11" t="s">
        <v>65</v>
      </c>
      <c r="I152" s="11" t="s">
        <v>65</v>
      </c>
      <c r="J152" s="17" t="s">
        <v>518</v>
      </c>
      <c r="K152" s="3" t="s">
        <v>506</v>
      </c>
      <c r="L152" s="5">
        <v>3914</v>
      </c>
      <c r="M152" s="1">
        <v>34639</v>
      </c>
      <c r="N152" s="60">
        <f t="shared" ca="1" si="12"/>
        <v>30</v>
      </c>
      <c r="O152" s="14">
        <v>15</v>
      </c>
      <c r="P152" s="14" t="s">
        <v>634</v>
      </c>
      <c r="Q152" s="14">
        <f t="shared" si="13"/>
        <v>30</v>
      </c>
      <c r="R152" s="14">
        <f t="shared" si="14"/>
        <v>40</v>
      </c>
      <c r="S152" s="1">
        <f t="shared" si="15"/>
        <v>49239</v>
      </c>
      <c r="T152" s="1"/>
      <c r="U152" s="3"/>
      <c r="V152" s="3"/>
      <c r="W152" s="62">
        <f t="shared" ca="1" si="17"/>
        <v>2</v>
      </c>
      <c r="X152" s="61">
        <f t="shared" ca="1" si="16"/>
        <v>2</v>
      </c>
      <c r="Y152" s="11" t="s">
        <v>563</v>
      </c>
      <c r="Z152" s="11" t="s">
        <v>24</v>
      </c>
      <c r="AA152" s="11"/>
      <c r="AB152" s="3"/>
    </row>
    <row r="153" spans="1:28" ht="30" customHeight="1">
      <c r="A153" s="4"/>
      <c r="B153" s="4"/>
      <c r="C153" s="3">
        <v>3</v>
      </c>
      <c r="D153" s="11" t="s">
        <v>68</v>
      </c>
      <c r="E153" s="11" t="s">
        <v>69</v>
      </c>
      <c r="F153" s="11" t="s">
        <v>69</v>
      </c>
      <c r="G153" s="4">
        <v>3</v>
      </c>
      <c r="H153" s="11" t="s">
        <v>70</v>
      </c>
      <c r="I153" s="11" t="s">
        <v>70</v>
      </c>
      <c r="J153" s="17" t="s">
        <v>518</v>
      </c>
      <c r="K153" s="3" t="s">
        <v>506</v>
      </c>
      <c r="L153" s="5">
        <v>74057</v>
      </c>
      <c r="M153" s="1">
        <v>34639</v>
      </c>
      <c r="N153" s="60">
        <f t="shared" ca="1" si="12"/>
        <v>30</v>
      </c>
      <c r="O153" s="14">
        <v>8</v>
      </c>
      <c r="P153" s="14" t="s">
        <v>634</v>
      </c>
      <c r="Q153" s="14">
        <f t="shared" si="13"/>
        <v>16</v>
      </c>
      <c r="R153" s="14">
        <f t="shared" si="14"/>
        <v>21</v>
      </c>
      <c r="S153" s="1">
        <f t="shared" si="15"/>
        <v>42304</v>
      </c>
      <c r="T153" s="1"/>
      <c r="U153" s="3"/>
      <c r="V153" s="3"/>
      <c r="W153" s="62">
        <f t="shared" ca="1" si="17"/>
        <v>-0.625</v>
      </c>
      <c r="X153" s="61">
        <f t="shared" ca="1" si="16"/>
        <v>1</v>
      </c>
      <c r="Y153" s="11" t="s">
        <v>563</v>
      </c>
      <c r="Z153" s="11" t="s">
        <v>41</v>
      </c>
      <c r="AA153" s="11"/>
      <c r="AB153" s="3"/>
    </row>
    <row r="154" spans="1:28" ht="30" customHeight="1">
      <c r="A154" s="4"/>
      <c r="B154" s="4"/>
      <c r="C154" s="3">
        <v>3</v>
      </c>
      <c r="D154" s="11" t="s">
        <v>68</v>
      </c>
      <c r="E154" s="11" t="s">
        <v>71</v>
      </c>
      <c r="F154" s="11" t="s">
        <v>71</v>
      </c>
      <c r="G154" s="4">
        <v>28</v>
      </c>
      <c r="H154" s="11" t="s">
        <v>72</v>
      </c>
      <c r="I154" s="11" t="s">
        <v>72</v>
      </c>
      <c r="J154" s="17" t="s">
        <v>518</v>
      </c>
      <c r="K154" s="3" t="s">
        <v>506</v>
      </c>
      <c r="L154" s="5">
        <v>65199</v>
      </c>
      <c r="M154" s="1">
        <v>34690</v>
      </c>
      <c r="N154" s="60">
        <f t="shared" ca="1" si="12"/>
        <v>30</v>
      </c>
      <c r="O154" s="14">
        <v>8</v>
      </c>
      <c r="P154" s="14" t="s">
        <v>634</v>
      </c>
      <c r="Q154" s="14">
        <f t="shared" si="13"/>
        <v>16</v>
      </c>
      <c r="R154" s="14">
        <f t="shared" si="14"/>
        <v>21</v>
      </c>
      <c r="S154" s="1">
        <f t="shared" si="15"/>
        <v>42355</v>
      </c>
      <c r="T154" s="1"/>
      <c r="U154" s="3"/>
      <c r="V154" s="3"/>
      <c r="W154" s="62">
        <f t="shared" ca="1" si="17"/>
        <v>-0.625</v>
      </c>
      <c r="X154" s="61">
        <f t="shared" ca="1" si="16"/>
        <v>1</v>
      </c>
      <c r="Y154" s="11" t="s">
        <v>563</v>
      </c>
      <c r="Z154" s="16" t="s">
        <v>73</v>
      </c>
      <c r="AA154" s="16"/>
      <c r="AB154" s="3"/>
    </row>
    <row r="155" spans="1:28" ht="30" customHeight="1">
      <c r="A155" s="4"/>
      <c r="B155" s="4"/>
      <c r="C155" s="3">
        <v>3</v>
      </c>
      <c r="D155" s="11" t="s">
        <v>68</v>
      </c>
      <c r="E155" s="11" t="s">
        <v>71</v>
      </c>
      <c r="F155" s="11" t="s">
        <v>71</v>
      </c>
      <c r="G155" s="4">
        <v>54</v>
      </c>
      <c r="H155" s="11" t="s">
        <v>74</v>
      </c>
      <c r="I155" s="11" t="s">
        <v>74</v>
      </c>
      <c r="J155" s="17" t="s">
        <v>518</v>
      </c>
      <c r="K155" s="3" t="s">
        <v>506</v>
      </c>
      <c r="L155" s="5">
        <v>101661</v>
      </c>
      <c r="M155" s="1">
        <v>35156</v>
      </c>
      <c r="N155" s="60">
        <f t="shared" ca="1" si="12"/>
        <v>29</v>
      </c>
      <c r="O155" s="14">
        <v>15</v>
      </c>
      <c r="P155" s="14" t="s">
        <v>634</v>
      </c>
      <c r="Q155" s="14">
        <f t="shared" si="13"/>
        <v>30</v>
      </c>
      <c r="R155" s="14">
        <f t="shared" si="14"/>
        <v>40</v>
      </c>
      <c r="S155" s="1">
        <f t="shared" si="15"/>
        <v>49756</v>
      </c>
      <c r="T155" s="1"/>
      <c r="U155" s="3"/>
      <c r="V155" s="3"/>
      <c r="W155" s="62">
        <f t="shared" ca="1" si="17"/>
        <v>2.0999999999999996</v>
      </c>
      <c r="X155" s="61">
        <f t="shared" ca="1" si="16"/>
        <v>3</v>
      </c>
      <c r="Y155" s="11" t="s">
        <v>563</v>
      </c>
      <c r="Z155" s="11" t="s">
        <v>22</v>
      </c>
      <c r="AA155" s="11"/>
      <c r="AB155" s="3"/>
    </row>
    <row r="156" spans="1:28" ht="30" customHeight="1">
      <c r="A156" s="4"/>
      <c r="B156" s="4"/>
      <c r="C156" s="3">
        <v>3</v>
      </c>
      <c r="D156" s="11" t="s">
        <v>68</v>
      </c>
      <c r="E156" s="11" t="s">
        <v>71</v>
      </c>
      <c r="F156" s="11" t="s">
        <v>71</v>
      </c>
      <c r="G156" s="4">
        <v>32</v>
      </c>
      <c r="H156" s="11" t="s">
        <v>75</v>
      </c>
      <c r="I156" s="11" t="s">
        <v>75</v>
      </c>
      <c r="J156" s="17" t="s">
        <v>518</v>
      </c>
      <c r="K156" s="3" t="s">
        <v>506</v>
      </c>
      <c r="L156" s="5">
        <v>91052</v>
      </c>
      <c r="M156" s="1">
        <v>34730</v>
      </c>
      <c r="N156" s="60">
        <f t="shared" ca="1" si="12"/>
        <v>30</v>
      </c>
      <c r="O156" s="14">
        <v>15</v>
      </c>
      <c r="P156" s="14" t="s">
        <v>634</v>
      </c>
      <c r="Q156" s="14">
        <f t="shared" si="13"/>
        <v>30</v>
      </c>
      <c r="R156" s="14">
        <f t="shared" si="14"/>
        <v>40</v>
      </c>
      <c r="S156" s="1">
        <f t="shared" si="15"/>
        <v>49330</v>
      </c>
      <c r="T156" s="1"/>
      <c r="U156" s="3"/>
      <c r="V156" s="3"/>
      <c r="W156" s="62">
        <f t="shared" ca="1" si="17"/>
        <v>2</v>
      </c>
      <c r="X156" s="61">
        <f t="shared" ca="1" si="16"/>
        <v>2</v>
      </c>
      <c r="Y156" s="11" t="s">
        <v>563</v>
      </c>
      <c r="Z156" s="11" t="s">
        <v>26</v>
      </c>
      <c r="AA156" s="11"/>
      <c r="AB156" s="3"/>
    </row>
    <row r="157" spans="1:28" ht="30" customHeight="1">
      <c r="A157" s="4"/>
      <c r="B157" s="4"/>
      <c r="C157" s="3">
        <v>3</v>
      </c>
      <c r="D157" s="11" t="s">
        <v>68</v>
      </c>
      <c r="E157" s="11" t="s">
        <v>71</v>
      </c>
      <c r="F157" s="11" t="s">
        <v>71</v>
      </c>
      <c r="G157" s="4">
        <v>81</v>
      </c>
      <c r="H157" s="11" t="s">
        <v>76</v>
      </c>
      <c r="I157" s="11" t="s">
        <v>76</v>
      </c>
      <c r="J157" s="17" t="s">
        <v>518</v>
      </c>
      <c r="K157" s="3" t="s">
        <v>506</v>
      </c>
      <c r="L157" s="5">
        <v>51870</v>
      </c>
      <c r="M157" s="1">
        <v>41059</v>
      </c>
      <c r="N157" s="60">
        <f t="shared" ca="1" si="12"/>
        <v>13</v>
      </c>
      <c r="O157" s="14">
        <v>15</v>
      </c>
      <c r="P157" s="14" t="s">
        <v>634</v>
      </c>
      <c r="Q157" s="14">
        <f t="shared" si="13"/>
        <v>30</v>
      </c>
      <c r="R157" s="14">
        <f t="shared" si="14"/>
        <v>40</v>
      </c>
      <c r="S157" s="1">
        <f t="shared" si="15"/>
        <v>55659</v>
      </c>
      <c r="T157" s="1"/>
      <c r="U157" s="3"/>
      <c r="V157" s="3"/>
      <c r="W157" s="62">
        <f t="shared" ca="1" si="17"/>
        <v>3.7</v>
      </c>
      <c r="X157" s="61">
        <f t="shared" ca="1" si="16"/>
        <v>4</v>
      </c>
      <c r="Y157" s="11" t="s">
        <v>563</v>
      </c>
      <c r="Z157" s="11" t="s">
        <v>77</v>
      </c>
      <c r="AA157" s="11"/>
      <c r="AB157" s="3"/>
    </row>
    <row r="158" spans="1:28" ht="30" customHeight="1">
      <c r="A158" s="4"/>
      <c r="B158" s="4"/>
      <c r="C158" s="3">
        <v>3</v>
      </c>
      <c r="D158" s="11" t="s">
        <v>68</v>
      </c>
      <c r="E158" s="11" t="s">
        <v>71</v>
      </c>
      <c r="F158" s="11" t="s">
        <v>71</v>
      </c>
      <c r="G158" s="4">
        <v>82</v>
      </c>
      <c r="H158" s="11" t="s">
        <v>76</v>
      </c>
      <c r="I158" s="11" t="s">
        <v>76</v>
      </c>
      <c r="J158" s="17" t="s">
        <v>518</v>
      </c>
      <c r="K158" s="3" t="s">
        <v>506</v>
      </c>
      <c r="L158" s="5">
        <v>51870</v>
      </c>
      <c r="M158" s="1">
        <v>41059</v>
      </c>
      <c r="N158" s="60">
        <f t="shared" ca="1" si="12"/>
        <v>13</v>
      </c>
      <c r="O158" s="14">
        <v>15</v>
      </c>
      <c r="P158" s="14" t="s">
        <v>634</v>
      </c>
      <c r="Q158" s="14">
        <f t="shared" si="13"/>
        <v>30</v>
      </c>
      <c r="R158" s="14">
        <f t="shared" si="14"/>
        <v>40</v>
      </c>
      <c r="S158" s="1">
        <f t="shared" si="15"/>
        <v>55659</v>
      </c>
      <c r="T158" s="1"/>
      <c r="U158" s="3"/>
      <c r="V158" s="3"/>
      <c r="W158" s="62">
        <f t="shared" ca="1" si="17"/>
        <v>3.7</v>
      </c>
      <c r="X158" s="61">
        <f t="shared" ca="1" si="16"/>
        <v>4</v>
      </c>
      <c r="Y158" s="11" t="s">
        <v>563</v>
      </c>
      <c r="Z158" s="11" t="s">
        <v>77</v>
      </c>
      <c r="AA158" s="11"/>
      <c r="AB158" s="3"/>
    </row>
    <row r="159" spans="1:28" ht="30" customHeight="1">
      <c r="A159" s="4"/>
      <c r="B159" s="4"/>
      <c r="C159" s="3">
        <v>3</v>
      </c>
      <c r="D159" s="11" t="s">
        <v>68</v>
      </c>
      <c r="E159" s="11" t="s">
        <v>71</v>
      </c>
      <c r="F159" s="11" t="s">
        <v>71</v>
      </c>
      <c r="G159" s="4">
        <v>80</v>
      </c>
      <c r="H159" s="11" t="s">
        <v>78</v>
      </c>
      <c r="I159" s="11" t="s">
        <v>78</v>
      </c>
      <c r="J159" s="17" t="s">
        <v>518</v>
      </c>
      <c r="K159" s="3" t="s">
        <v>506</v>
      </c>
      <c r="L159" s="5">
        <v>322350</v>
      </c>
      <c r="M159" s="1">
        <v>41059</v>
      </c>
      <c r="N159" s="60">
        <f t="shared" ca="1" si="12"/>
        <v>13</v>
      </c>
      <c r="O159" s="14">
        <v>15</v>
      </c>
      <c r="P159" s="14" t="s">
        <v>634</v>
      </c>
      <c r="Q159" s="14">
        <f t="shared" si="13"/>
        <v>30</v>
      </c>
      <c r="R159" s="14">
        <f t="shared" si="14"/>
        <v>40</v>
      </c>
      <c r="S159" s="1">
        <f t="shared" si="15"/>
        <v>55659</v>
      </c>
      <c r="T159" s="1"/>
      <c r="U159" s="3"/>
      <c r="V159" s="3"/>
      <c r="W159" s="62">
        <f t="shared" ca="1" si="17"/>
        <v>3.7</v>
      </c>
      <c r="X159" s="61">
        <f t="shared" ca="1" si="16"/>
        <v>4</v>
      </c>
      <c r="Y159" s="11" t="s">
        <v>563</v>
      </c>
      <c r="Z159" s="11" t="s">
        <v>79</v>
      </c>
      <c r="AA159" s="11"/>
      <c r="AB159" s="3"/>
    </row>
    <row r="160" spans="1:28" ht="30" customHeight="1">
      <c r="A160" s="4"/>
      <c r="B160" s="4"/>
      <c r="C160" s="3">
        <v>3</v>
      </c>
      <c r="D160" s="11" t="s">
        <v>68</v>
      </c>
      <c r="E160" s="11" t="s">
        <v>81</v>
      </c>
      <c r="F160" s="11" t="s">
        <v>81</v>
      </c>
      <c r="G160" s="4">
        <v>9</v>
      </c>
      <c r="H160" s="11" t="s">
        <v>82</v>
      </c>
      <c r="I160" s="11" t="s">
        <v>82</v>
      </c>
      <c r="J160" s="17" t="s">
        <v>518</v>
      </c>
      <c r="K160" s="3" t="s">
        <v>506</v>
      </c>
      <c r="L160" s="5">
        <v>76014</v>
      </c>
      <c r="M160" s="1">
        <v>34639</v>
      </c>
      <c r="N160" s="60">
        <f t="shared" ca="1" si="12"/>
        <v>30</v>
      </c>
      <c r="O160" s="14">
        <v>15</v>
      </c>
      <c r="P160" s="14" t="s">
        <v>634</v>
      </c>
      <c r="Q160" s="14">
        <f t="shared" si="13"/>
        <v>30</v>
      </c>
      <c r="R160" s="14">
        <f t="shared" si="14"/>
        <v>40</v>
      </c>
      <c r="S160" s="1">
        <f t="shared" si="15"/>
        <v>49239</v>
      </c>
      <c r="T160" s="1"/>
      <c r="U160" s="3"/>
      <c r="V160" s="3"/>
      <c r="W160" s="62">
        <f t="shared" ca="1" si="17"/>
        <v>2</v>
      </c>
      <c r="X160" s="61">
        <f t="shared" ca="1" si="16"/>
        <v>2</v>
      </c>
      <c r="Y160" s="11" t="s">
        <v>563</v>
      </c>
      <c r="Z160" s="11" t="s">
        <v>73</v>
      </c>
      <c r="AA160" s="11"/>
      <c r="AB160" s="3"/>
    </row>
    <row r="161" spans="1:29" ht="30" customHeight="1">
      <c r="A161" s="4"/>
      <c r="B161" s="4" t="s">
        <v>683</v>
      </c>
      <c r="C161" s="3">
        <v>3</v>
      </c>
      <c r="D161" s="11" t="s">
        <v>68</v>
      </c>
      <c r="E161" s="11" t="s">
        <v>539</v>
      </c>
      <c r="F161" s="11" t="s">
        <v>539</v>
      </c>
      <c r="G161" s="4"/>
      <c r="H161" s="11" t="s">
        <v>540</v>
      </c>
      <c r="I161" s="11" t="s">
        <v>540</v>
      </c>
      <c r="J161" s="17" t="s">
        <v>519</v>
      </c>
      <c r="K161" s="3" t="s">
        <v>509</v>
      </c>
      <c r="L161" s="5">
        <v>81000</v>
      </c>
      <c r="M161" s="1">
        <v>43094</v>
      </c>
      <c r="N161" s="60">
        <f t="shared" ca="1" si="12"/>
        <v>7</v>
      </c>
      <c r="O161" s="14">
        <v>6</v>
      </c>
      <c r="P161" s="14" t="s">
        <v>635</v>
      </c>
      <c r="Q161" s="14">
        <f t="shared" si="13"/>
        <v>19.200000000000003</v>
      </c>
      <c r="R161" s="14">
        <f t="shared" si="14"/>
        <v>26</v>
      </c>
      <c r="S161" s="1">
        <f t="shared" si="15"/>
        <v>50102</v>
      </c>
      <c r="T161" s="1"/>
      <c r="U161" s="3"/>
      <c r="V161" s="8"/>
      <c r="W161" s="62">
        <f t="shared" ca="1" si="17"/>
        <v>3.90625</v>
      </c>
      <c r="X161" s="61">
        <f t="shared" ca="1" si="16"/>
        <v>4</v>
      </c>
      <c r="Y161" s="11" t="s">
        <v>563</v>
      </c>
      <c r="Z161" s="11" t="s">
        <v>24</v>
      </c>
      <c r="AA161" s="11"/>
      <c r="AB161" s="3" t="s">
        <v>522</v>
      </c>
    </row>
    <row r="162" spans="1:29" ht="30" customHeight="1">
      <c r="A162" s="4"/>
      <c r="B162" s="4"/>
      <c r="C162" s="3">
        <v>4</v>
      </c>
      <c r="D162" s="11" t="s">
        <v>83</v>
      </c>
      <c r="E162" s="11" t="s">
        <v>84</v>
      </c>
      <c r="F162" s="11" t="s">
        <v>84</v>
      </c>
      <c r="G162" s="4">
        <v>1</v>
      </c>
      <c r="H162" s="11" t="s">
        <v>85</v>
      </c>
      <c r="I162" s="11" t="s">
        <v>85</v>
      </c>
      <c r="J162" s="17" t="s">
        <v>518</v>
      </c>
      <c r="K162" s="3" t="s">
        <v>506</v>
      </c>
      <c r="L162" s="5">
        <v>63757</v>
      </c>
      <c r="M162" s="1">
        <v>34690</v>
      </c>
      <c r="N162" s="60">
        <f t="shared" ca="1" si="12"/>
        <v>30</v>
      </c>
      <c r="O162" s="14">
        <v>15</v>
      </c>
      <c r="P162" s="14" t="s">
        <v>636</v>
      </c>
      <c r="Q162" s="14">
        <f t="shared" si="13"/>
        <v>24</v>
      </c>
      <c r="R162" s="14">
        <f t="shared" si="14"/>
        <v>32</v>
      </c>
      <c r="S162" s="1">
        <f t="shared" si="15"/>
        <v>46370</v>
      </c>
      <c r="T162" s="1"/>
      <c r="U162" s="3"/>
      <c r="V162" s="3"/>
      <c r="W162" s="62">
        <f t="shared" ca="1" si="17"/>
        <v>1.25</v>
      </c>
      <c r="X162" s="61">
        <f t="shared" ca="1" si="16"/>
        <v>2</v>
      </c>
      <c r="Y162" s="11" t="s">
        <v>563</v>
      </c>
      <c r="Z162" s="11" t="s">
        <v>86</v>
      </c>
      <c r="AA162" s="11"/>
      <c r="AB162" s="3"/>
    </row>
    <row r="163" spans="1:29" ht="30" customHeight="1">
      <c r="A163" s="4"/>
      <c r="B163" s="4" t="s">
        <v>736</v>
      </c>
      <c r="C163" s="3">
        <v>11</v>
      </c>
      <c r="D163" s="11" t="s">
        <v>90</v>
      </c>
      <c r="E163" s="11" t="s">
        <v>599</v>
      </c>
      <c r="F163" s="11" t="s">
        <v>599</v>
      </c>
      <c r="G163" s="4" t="s">
        <v>595</v>
      </c>
      <c r="H163" s="11" t="s">
        <v>600</v>
      </c>
      <c r="I163" s="11" t="s">
        <v>600</v>
      </c>
      <c r="J163" s="17" t="s">
        <v>519</v>
      </c>
      <c r="K163" s="8" t="s">
        <v>755</v>
      </c>
      <c r="L163" s="5">
        <v>11550000</v>
      </c>
      <c r="M163" s="1">
        <v>39766</v>
      </c>
      <c r="N163" s="60">
        <f t="shared" ca="1" si="12"/>
        <v>16</v>
      </c>
      <c r="O163" s="14">
        <v>5</v>
      </c>
      <c r="P163" s="14" t="s">
        <v>635</v>
      </c>
      <c r="Q163" s="14">
        <f t="shared" si="13"/>
        <v>16</v>
      </c>
      <c r="R163" s="14">
        <f t="shared" si="14"/>
        <v>21</v>
      </c>
      <c r="S163" s="1">
        <f t="shared" si="15"/>
        <v>45606</v>
      </c>
      <c r="T163" s="1"/>
      <c r="U163" s="3"/>
      <c r="V163" s="3"/>
      <c r="W163" s="62">
        <f t="shared" ca="1" si="17"/>
        <v>2</v>
      </c>
      <c r="X163" s="61">
        <f t="shared" ca="1" si="16"/>
        <v>2</v>
      </c>
      <c r="Y163" s="11" t="s">
        <v>563</v>
      </c>
      <c r="Z163" s="11" t="s">
        <v>24</v>
      </c>
      <c r="AA163" s="11"/>
      <c r="AB163" s="3"/>
    </row>
    <row r="164" spans="1:29" ht="30" customHeight="1">
      <c r="A164" s="4"/>
      <c r="B164" s="4" t="s">
        <v>666</v>
      </c>
      <c r="C164" s="3">
        <v>11</v>
      </c>
      <c r="D164" s="11" t="s">
        <v>90</v>
      </c>
      <c r="E164" s="11" t="s">
        <v>601</v>
      </c>
      <c r="F164" s="11" t="s">
        <v>601</v>
      </c>
      <c r="G164" s="4" t="s">
        <v>595</v>
      </c>
      <c r="H164" s="11" t="s">
        <v>602</v>
      </c>
      <c r="I164" s="11" t="s">
        <v>602</v>
      </c>
      <c r="J164" s="17" t="s">
        <v>519</v>
      </c>
      <c r="K164" s="3" t="s">
        <v>507</v>
      </c>
      <c r="L164" s="5">
        <v>3255000</v>
      </c>
      <c r="M164" s="1">
        <v>39766</v>
      </c>
      <c r="N164" s="60">
        <f t="shared" ca="1" si="12"/>
        <v>16</v>
      </c>
      <c r="O164" s="14">
        <v>5</v>
      </c>
      <c r="P164" s="14" t="s">
        <v>635</v>
      </c>
      <c r="Q164" s="14">
        <f t="shared" si="13"/>
        <v>16</v>
      </c>
      <c r="R164" s="14">
        <f t="shared" si="14"/>
        <v>21</v>
      </c>
      <c r="S164" s="1">
        <f t="shared" si="15"/>
        <v>45606</v>
      </c>
      <c r="T164" s="1"/>
      <c r="U164" s="3"/>
      <c r="V164" s="3"/>
      <c r="W164" s="62">
        <f t="shared" ca="1" si="17"/>
        <v>2</v>
      </c>
      <c r="X164" s="61">
        <f t="shared" ca="1" si="16"/>
        <v>2</v>
      </c>
      <c r="Y164" s="11" t="s">
        <v>563</v>
      </c>
      <c r="Z164" s="11" t="s">
        <v>24</v>
      </c>
      <c r="AA164" s="11"/>
      <c r="AB164" s="3"/>
    </row>
    <row r="165" spans="1:29" ht="30" customHeight="1">
      <c r="A165" s="4"/>
      <c r="B165" s="4" t="s">
        <v>667</v>
      </c>
      <c r="C165" s="3">
        <v>11</v>
      </c>
      <c r="D165" s="11" t="s">
        <v>90</v>
      </c>
      <c r="E165" s="11" t="s">
        <v>603</v>
      </c>
      <c r="F165" s="11" t="s">
        <v>603</v>
      </c>
      <c r="G165" s="4" t="s">
        <v>595</v>
      </c>
      <c r="H165" s="11" t="s">
        <v>604</v>
      </c>
      <c r="I165" s="11" t="s">
        <v>604</v>
      </c>
      <c r="J165" s="17" t="s">
        <v>519</v>
      </c>
      <c r="K165" s="3" t="s">
        <v>507</v>
      </c>
      <c r="L165" s="5">
        <v>3465000</v>
      </c>
      <c r="M165" s="1">
        <v>39766</v>
      </c>
      <c r="N165" s="60">
        <f t="shared" ca="1" si="12"/>
        <v>16</v>
      </c>
      <c r="O165" s="14">
        <v>5</v>
      </c>
      <c r="P165" s="14" t="s">
        <v>635</v>
      </c>
      <c r="Q165" s="14">
        <f t="shared" si="13"/>
        <v>16</v>
      </c>
      <c r="R165" s="14">
        <f t="shared" si="14"/>
        <v>21</v>
      </c>
      <c r="S165" s="1">
        <f t="shared" si="15"/>
        <v>45606</v>
      </c>
      <c r="T165" s="1"/>
      <c r="U165" s="3"/>
      <c r="V165" s="3"/>
      <c r="W165" s="62">
        <f t="shared" ca="1" si="17"/>
        <v>2</v>
      </c>
      <c r="X165" s="61">
        <f t="shared" ca="1" si="16"/>
        <v>2</v>
      </c>
      <c r="Y165" s="11" t="s">
        <v>563</v>
      </c>
      <c r="Z165" s="11" t="s">
        <v>24</v>
      </c>
      <c r="AA165" s="11"/>
      <c r="AB165" s="3"/>
    </row>
    <row r="166" spans="1:29" ht="30" customHeight="1">
      <c r="A166" s="4"/>
      <c r="B166" s="4" t="s">
        <v>668</v>
      </c>
      <c r="C166" s="3">
        <v>11</v>
      </c>
      <c r="D166" s="11" t="s">
        <v>90</v>
      </c>
      <c r="E166" s="11" t="s">
        <v>605</v>
      </c>
      <c r="F166" s="11" t="s">
        <v>605</v>
      </c>
      <c r="G166" s="4" t="s">
        <v>595</v>
      </c>
      <c r="H166" s="11" t="s">
        <v>606</v>
      </c>
      <c r="I166" s="11" t="s">
        <v>606</v>
      </c>
      <c r="J166" s="17" t="s">
        <v>519</v>
      </c>
      <c r="K166" s="8" t="s">
        <v>755</v>
      </c>
      <c r="L166" s="5">
        <v>10920000</v>
      </c>
      <c r="M166" s="1">
        <v>39766</v>
      </c>
      <c r="N166" s="60">
        <f t="shared" ca="1" si="12"/>
        <v>16</v>
      </c>
      <c r="O166" s="14">
        <v>5</v>
      </c>
      <c r="P166" s="14" t="s">
        <v>635</v>
      </c>
      <c r="Q166" s="14">
        <f t="shared" si="13"/>
        <v>16</v>
      </c>
      <c r="R166" s="14">
        <f t="shared" si="14"/>
        <v>21</v>
      </c>
      <c r="S166" s="1">
        <f t="shared" si="15"/>
        <v>45606</v>
      </c>
      <c r="T166" s="1"/>
      <c r="U166" s="3"/>
      <c r="V166" s="3"/>
      <c r="W166" s="62">
        <f t="shared" ca="1" si="17"/>
        <v>2</v>
      </c>
      <c r="X166" s="61">
        <f t="shared" ca="1" si="16"/>
        <v>2</v>
      </c>
      <c r="Y166" s="11" t="s">
        <v>563</v>
      </c>
      <c r="Z166" s="11" t="s">
        <v>24</v>
      </c>
      <c r="AA166" s="11"/>
      <c r="AB166" s="3"/>
    </row>
    <row r="167" spans="1:29" ht="30" customHeight="1">
      <c r="A167" s="4"/>
      <c r="B167" s="4" t="s">
        <v>737</v>
      </c>
      <c r="C167" s="3">
        <v>11</v>
      </c>
      <c r="D167" s="11" t="s">
        <v>90</v>
      </c>
      <c r="E167" s="11" t="s">
        <v>616</v>
      </c>
      <c r="F167" s="11" t="s">
        <v>616</v>
      </c>
      <c r="G167" s="4" t="s">
        <v>595</v>
      </c>
      <c r="H167" s="11" t="s">
        <v>617</v>
      </c>
      <c r="I167" s="11" t="s">
        <v>617</v>
      </c>
      <c r="J167" s="17" t="s">
        <v>519</v>
      </c>
      <c r="K167" s="3" t="s">
        <v>507</v>
      </c>
      <c r="L167" s="5">
        <v>2289000</v>
      </c>
      <c r="M167" s="1">
        <v>39766</v>
      </c>
      <c r="N167" s="60">
        <f t="shared" ca="1" si="12"/>
        <v>16</v>
      </c>
      <c r="O167" s="14">
        <v>5</v>
      </c>
      <c r="P167" s="14" t="s">
        <v>635</v>
      </c>
      <c r="Q167" s="14">
        <f t="shared" si="13"/>
        <v>16</v>
      </c>
      <c r="R167" s="14">
        <f t="shared" si="14"/>
        <v>21</v>
      </c>
      <c r="S167" s="1">
        <f t="shared" si="15"/>
        <v>45606</v>
      </c>
      <c r="T167" s="1"/>
      <c r="U167" s="3"/>
      <c r="V167" s="3"/>
      <c r="W167" s="62">
        <f t="shared" ca="1" si="17"/>
        <v>2</v>
      </c>
      <c r="X167" s="61">
        <f t="shared" ca="1" si="16"/>
        <v>2</v>
      </c>
      <c r="Y167" s="11" t="s">
        <v>563</v>
      </c>
      <c r="Z167" s="11" t="s">
        <v>24</v>
      </c>
      <c r="AA167" s="11"/>
      <c r="AB167" s="8" t="s">
        <v>749</v>
      </c>
      <c r="AC167" s="22" t="s">
        <v>779</v>
      </c>
    </row>
    <row r="168" spans="1:29" ht="30" customHeight="1">
      <c r="A168" s="4"/>
      <c r="B168" s="4" t="s">
        <v>668</v>
      </c>
      <c r="C168" s="3">
        <v>11</v>
      </c>
      <c r="D168" s="11" t="s">
        <v>90</v>
      </c>
      <c r="E168" s="11" t="s">
        <v>607</v>
      </c>
      <c r="F168" s="11" t="s">
        <v>607</v>
      </c>
      <c r="G168" s="4" t="s">
        <v>595</v>
      </c>
      <c r="H168" s="11" t="s">
        <v>608</v>
      </c>
      <c r="I168" s="11" t="s">
        <v>608</v>
      </c>
      <c r="J168" s="17" t="s">
        <v>519</v>
      </c>
      <c r="K168" s="3" t="s">
        <v>507</v>
      </c>
      <c r="L168" s="5">
        <v>1291500</v>
      </c>
      <c r="M168" s="1">
        <v>40736</v>
      </c>
      <c r="N168" s="60">
        <f t="shared" ca="1" si="12"/>
        <v>14</v>
      </c>
      <c r="O168" s="14">
        <v>5</v>
      </c>
      <c r="P168" s="14" t="s">
        <v>635</v>
      </c>
      <c r="Q168" s="14">
        <f t="shared" si="13"/>
        <v>16</v>
      </c>
      <c r="R168" s="14">
        <f t="shared" si="14"/>
        <v>21</v>
      </c>
      <c r="S168" s="1">
        <f t="shared" si="15"/>
        <v>46576</v>
      </c>
      <c r="T168" s="1"/>
      <c r="U168" s="3"/>
      <c r="V168" s="3"/>
      <c r="W168" s="62">
        <f t="shared" ca="1" si="17"/>
        <v>2.375</v>
      </c>
      <c r="X168" s="61">
        <f t="shared" ca="1" si="16"/>
        <v>3</v>
      </c>
      <c r="Y168" s="11" t="s">
        <v>563</v>
      </c>
      <c r="Z168" s="11" t="s">
        <v>24</v>
      </c>
      <c r="AA168" s="11"/>
      <c r="AB168" s="9"/>
    </row>
    <row r="169" spans="1:29" ht="30" customHeight="1">
      <c r="A169" s="4"/>
      <c r="B169" s="4" t="s">
        <v>666</v>
      </c>
      <c r="C169" s="3">
        <v>11</v>
      </c>
      <c r="D169" s="11" t="s">
        <v>90</v>
      </c>
      <c r="E169" s="11" t="s">
        <v>609</v>
      </c>
      <c r="F169" s="11" t="s">
        <v>609</v>
      </c>
      <c r="G169" s="4" t="s">
        <v>595</v>
      </c>
      <c r="H169" s="11" t="s">
        <v>610</v>
      </c>
      <c r="I169" s="11" t="s">
        <v>610</v>
      </c>
      <c r="J169" s="17" t="s">
        <v>519</v>
      </c>
      <c r="K169" s="3" t="s">
        <v>507</v>
      </c>
      <c r="L169" s="5">
        <v>3672000</v>
      </c>
      <c r="M169" s="1">
        <v>42403</v>
      </c>
      <c r="N169" s="60">
        <f t="shared" ca="1" si="12"/>
        <v>9</v>
      </c>
      <c r="O169" s="14">
        <v>5</v>
      </c>
      <c r="P169" s="14" t="s">
        <v>635</v>
      </c>
      <c r="Q169" s="14">
        <f t="shared" si="13"/>
        <v>16</v>
      </c>
      <c r="R169" s="14">
        <f t="shared" si="14"/>
        <v>21</v>
      </c>
      <c r="S169" s="1">
        <f t="shared" si="15"/>
        <v>48243</v>
      </c>
      <c r="T169" s="1"/>
      <c r="U169" s="3"/>
      <c r="V169" s="3"/>
      <c r="W169" s="62">
        <f t="shared" ca="1" si="17"/>
        <v>3.3125</v>
      </c>
      <c r="X169" s="61">
        <f t="shared" ca="1" si="16"/>
        <v>4</v>
      </c>
      <c r="Y169" s="11" t="s">
        <v>563</v>
      </c>
      <c r="Z169" s="11" t="s">
        <v>24</v>
      </c>
      <c r="AA169" s="11"/>
      <c r="AB169" s="9"/>
    </row>
    <row r="170" spans="1:29" ht="30" customHeight="1">
      <c r="A170" s="4"/>
      <c r="B170" s="4" t="s">
        <v>670</v>
      </c>
      <c r="C170" s="3">
        <v>11</v>
      </c>
      <c r="D170" s="11" t="s">
        <v>90</v>
      </c>
      <c r="E170" s="11" t="s">
        <v>611</v>
      </c>
      <c r="F170" s="11" t="s">
        <v>611</v>
      </c>
      <c r="G170" s="4" t="s">
        <v>595</v>
      </c>
      <c r="H170" s="11" t="s">
        <v>612</v>
      </c>
      <c r="I170" s="11" t="s">
        <v>612</v>
      </c>
      <c r="J170" s="17" t="s">
        <v>519</v>
      </c>
      <c r="K170" s="3" t="s">
        <v>507</v>
      </c>
      <c r="L170" s="5">
        <v>2410200</v>
      </c>
      <c r="M170" s="1">
        <v>34642</v>
      </c>
      <c r="N170" s="60">
        <f t="shared" ca="1" si="12"/>
        <v>30</v>
      </c>
      <c r="O170" s="14">
        <v>5</v>
      </c>
      <c r="P170" s="14" t="s">
        <v>635</v>
      </c>
      <c r="Q170" s="14">
        <f t="shared" si="13"/>
        <v>16</v>
      </c>
      <c r="R170" s="14">
        <f t="shared" si="14"/>
        <v>21</v>
      </c>
      <c r="S170" s="1">
        <f t="shared" si="15"/>
        <v>40482</v>
      </c>
      <c r="T170" s="1"/>
      <c r="U170" s="3"/>
      <c r="V170" s="3"/>
      <c r="W170" s="62">
        <f t="shared" ca="1" si="17"/>
        <v>-0.625</v>
      </c>
      <c r="X170" s="61">
        <f t="shared" ca="1" si="16"/>
        <v>1</v>
      </c>
      <c r="Y170" s="11" t="s">
        <v>563</v>
      </c>
      <c r="Z170" s="11" t="s">
        <v>24</v>
      </c>
      <c r="AA170" s="11"/>
      <c r="AB170" s="9" t="s">
        <v>749</v>
      </c>
      <c r="AC170" s="22" t="s">
        <v>780</v>
      </c>
    </row>
    <row r="171" spans="1:29" ht="30" customHeight="1">
      <c r="A171" s="4"/>
      <c r="B171" s="4" t="s">
        <v>671</v>
      </c>
      <c r="C171" s="3">
        <v>11</v>
      </c>
      <c r="D171" s="11" t="s">
        <v>90</v>
      </c>
      <c r="E171" s="11" t="s">
        <v>613</v>
      </c>
      <c r="F171" s="11" t="s">
        <v>613</v>
      </c>
      <c r="G171" s="4" t="s">
        <v>595</v>
      </c>
      <c r="H171" s="11" t="s">
        <v>614</v>
      </c>
      <c r="I171" s="11" t="s">
        <v>614</v>
      </c>
      <c r="J171" s="17" t="s">
        <v>519</v>
      </c>
      <c r="K171" s="3" t="s">
        <v>507</v>
      </c>
      <c r="L171" s="5">
        <v>1944000</v>
      </c>
      <c r="M171" s="1">
        <v>43113</v>
      </c>
      <c r="N171" s="60">
        <f t="shared" ca="1" si="12"/>
        <v>7</v>
      </c>
      <c r="O171" s="14">
        <v>5</v>
      </c>
      <c r="P171" s="14" t="s">
        <v>635</v>
      </c>
      <c r="Q171" s="14">
        <f t="shared" si="13"/>
        <v>16</v>
      </c>
      <c r="R171" s="14">
        <f t="shared" si="14"/>
        <v>21</v>
      </c>
      <c r="S171" s="1">
        <f t="shared" si="15"/>
        <v>48953</v>
      </c>
      <c r="T171" s="1"/>
      <c r="U171" s="3"/>
      <c r="V171" s="3"/>
      <c r="W171" s="62">
        <f t="shared" ca="1" si="17"/>
        <v>3.6875</v>
      </c>
      <c r="X171" s="61">
        <f t="shared" ca="1" si="16"/>
        <v>4</v>
      </c>
      <c r="Y171" s="11" t="s">
        <v>563</v>
      </c>
      <c r="Z171" s="11" t="s">
        <v>24</v>
      </c>
      <c r="AA171" s="11"/>
      <c r="AB171" s="3" t="s">
        <v>756</v>
      </c>
      <c r="AC171" s="22" t="s">
        <v>615</v>
      </c>
    </row>
    <row r="172" spans="1:29" ht="30" customHeight="1">
      <c r="A172" s="3" t="s">
        <v>15</v>
      </c>
      <c r="B172" s="3" t="s">
        <v>701</v>
      </c>
      <c r="C172" s="3">
        <v>11</v>
      </c>
      <c r="D172" s="11" t="s">
        <v>90</v>
      </c>
      <c r="E172" s="11" t="s">
        <v>92</v>
      </c>
      <c r="F172" s="11" t="s">
        <v>92</v>
      </c>
      <c r="G172" s="4">
        <v>166</v>
      </c>
      <c r="H172" s="11" t="s">
        <v>93</v>
      </c>
      <c r="I172" s="11" t="s">
        <v>93</v>
      </c>
      <c r="J172" s="17" t="s">
        <v>519</v>
      </c>
      <c r="K172" s="3" t="s">
        <v>507</v>
      </c>
      <c r="L172" s="5">
        <v>126144</v>
      </c>
      <c r="M172" s="1">
        <v>42717</v>
      </c>
      <c r="N172" s="60">
        <f t="shared" ca="1" si="12"/>
        <v>8</v>
      </c>
      <c r="O172" s="14">
        <v>5</v>
      </c>
      <c r="P172" s="14" t="s">
        <v>635</v>
      </c>
      <c r="Q172" s="14">
        <f t="shared" si="13"/>
        <v>16</v>
      </c>
      <c r="R172" s="14">
        <f t="shared" si="14"/>
        <v>21</v>
      </c>
      <c r="S172" s="1">
        <f t="shared" si="15"/>
        <v>48557</v>
      </c>
      <c r="T172" s="7"/>
      <c r="U172" s="3"/>
      <c r="V172" s="3"/>
      <c r="W172" s="62">
        <f t="shared" ca="1" si="17"/>
        <v>3.5</v>
      </c>
      <c r="X172" s="61">
        <f t="shared" ca="1" si="16"/>
        <v>4</v>
      </c>
      <c r="Y172" s="11" t="s">
        <v>563</v>
      </c>
      <c r="Z172" s="16" t="s">
        <v>24</v>
      </c>
      <c r="AA172" s="16"/>
      <c r="AB172" s="3"/>
    </row>
    <row r="173" spans="1:29" ht="30" customHeight="1">
      <c r="A173" s="3" t="s">
        <v>15</v>
      </c>
      <c r="B173" s="3" t="s">
        <v>738</v>
      </c>
      <c r="C173" s="3">
        <v>11</v>
      </c>
      <c r="D173" s="11" t="s">
        <v>90</v>
      </c>
      <c r="E173" s="11" t="s">
        <v>94</v>
      </c>
      <c r="F173" s="11" t="s">
        <v>94</v>
      </c>
      <c r="G173" s="4">
        <v>109</v>
      </c>
      <c r="H173" s="11" t="s">
        <v>95</v>
      </c>
      <c r="I173" s="11" t="s">
        <v>95</v>
      </c>
      <c r="J173" s="17" t="s">
        <v>518</v>
      </c>
      <c r="K173" s="3" t="s">
        <v>506</v>
      </c>
      <c r="L173" s="5">
        <v>270839</v>
      </c>
      <c r="M173" s="1">
        <v>36522</v>
      </c>
      <c r="N173" s="60">
        <f t="shared" ca="1" si="12"/>
        <v>25</v>
      </c>
      <c r="O173" s="14">
        <v>5</v>
      </c>
      <c r="P173" s="14" t="s">
        <v>635</v>
      </c>
      <c r="Q173" s="14">
        <f t="shared" si="13"/>
        <v>16</v>
      </c>
      <c r="R173" s="14">
        <f t="shared" si="14"/>
        <v>21</v>
      </c>
      <c r="S173" s="1">
        <f t="shared" si="15"/>
        <v>44187</v>
      </c>
      <c r="T173" s="7"/>
      <c r="U173" s="3"/>
      <c r="V173" s="3"/>
      <c r="W173" s="62">
        <f t="shared" ca="1" si="17"/>
        <v>0.3125</v>
      </c>
      <c r="X173" s="61">
        <f t="shared" ca="1" si="16"/>
        <v>1</v>
      </c>
      <c r="Y173" s="11" t="s">
        <v>563</v>
      </c>
      <c r="Z173" s="11" t="s">
        <v>24</v>
      </c>
      <c r="AA173" s="11"/>
      <c r="AB173" s="3"/>
    </row>
    <row r="174" spans="1:29" ht="30" customHeight="1">
      <c r="A174" s="3" t="s">
        <v>15</v>
      </c>
      <c r="B174" s="3" t="s">
        <v>747</v>
      </c>
      <c r="C174" s="3">
        <v>11</v>
      </c>
      <c r="D174" s="11" t="s">
        <v>90</v>
      </c>
      <c r="E174" s="11" t="s">
        <v>96</v>
      </c>
      <c r="F174" s="11" t="s">
        <v>96</v>
      </c>
      <c r="G174" s="4">
        <v>118</v>
      </c>
      <c r="H174" s="11" t="s">
        <v>97</v>
      </c>
      <c r="I174" s="11" t="s">
        <v>97</v>
      </c>
      <c r="J174" s="17" t="s">
        <v>518</v>
      </c>
      <c r="K174" s="3" t="s">
        <v>506</v>
      </c>
      <c r="L174" s="5">
        <v>152670</v>
      </c>
      <c r="M174" s="1">
        <v>37425</v>
      </c>
      <c r="N174" s="60">
        <f t="shared" ca="1" si="12"/>
        <v>23</v>
      </c>
      <c r="O174" s="14">
        <v>5</v>
      </c>
      <c r="P174" s="14" t="s">
        <v>635</v>
      </c>
      <c r="Q174" s="14">
        <f t="shared" si="13"/>
        <v>16</v>
      </c>
      <c r="R174" s="14">
        <f t="shared" si="14"/>
        <v>21</v>
      </c>
      <c r="S174" s="1">
        <f t="shared" si="15"/>
        <v>45090</v>
      </c>
      <c r="T174" s="7"/>
      <c r="U174" s="8"/>
      <c r="V174" s="3" t="s">
        <v>98</v>
      </c>
      <c r="W174" s="62">
        <f t="shared" ca="1" si="17"/>
        <v>0.6875</v>
      </c>
      <c r="X174" s="61">
        <f t="shared" ca="1" si="16"/>
        <v>1</v>
      </c>
      <c r="Y174" s="11" t="s">
        <v>563</v>
      </c>
      <c r="Z174" s="11" t="s">
        <v>24</v>
      </c>
      <c r="AA174" s="11"/>
      <c r="AB174" s="3"/>
    </row>
    <row r="175" spans="1:29" ht="30" customHeight="1">
      <c r="A175" s="3" t="s">
        <v>15</v>
      </c>
      <c r="B175" s="3" t="s">
        <v>672</v>
      </c>
      <c r="C175" s="3">
        <v>11</v>
      </c>
      <c r="D175" s="11" t="s">
        <v>90</v>
      </c>
      <c r="E175" s="11" t="s">
        <v>99</v>
      </c>
      <c r="F175" s="11" t="s">
        <v>99</v>
      </c>
      <c r="G175" s="4">
        <v>137</v>
      </c>
      <c r="H175" s="11" t="s">
        <v>100</v>
      </c>
      <c r="I175" s="11" t="s">
        <v>100</v>
      </c>
      <c r="J175" s="17" t="s">
        <v>519</v>
      </c>
      <c r="K175" s="3" t="s">
        <v>507</v>
      </c>
      <c r="L175" s="5">
        <v>387720</v>
      </c>
      <c r="M175" s="1">
        <v>41977</v>
      </c>
      <c r="N175" s="60">
        <f t="shared" ca="1" si="12"/>
        <v>10</v>
      </c>
      <c r="O175" s="14">
        <v>5</v>
      </c>
      <c r="P175" s="14" t="s">
        <v>635</v>
      </c>
      <c r="Q175" s="14">
        <f t="shared" si="13"/>
        <v>16</v>
      </c>
      <c r="R175" s="14">
        <f t="shared" si="14"/>
        <v>21</v>
      </c>
      <c r="S175" s="1">
        <f t="shared" si="15"/>
        <v>47817</v>
      </c>
      <c r="T175" s="7"/>
      <c r="U175" s="3"/>
      <c r="V175" s="3"/>
      <c r="W175" s="62">
        <f t="shared" ca="1" si="17"/>
        <v>3.125</v>
      </c>
      <c r="X175" s="61">
        <f t="shared" ca="1" si="16"/>
        <v>4</v>
      </c>
      <c r="Y175" s="11" t="s">
        <v>563</v>
      </c>
      <c r="Z175" s="11" t="s">
        <v>101</v>
      </c>
      <c r="AA175" s="11"/>
      <c r="AB175" s="3"/>
    </row>
    <row r="176" spans="1:29" ht="30" customHeight="1">
      <c r="A176" s="3" t="s">
        <v>15</v>
      </c>
      <c r="B176" s="3" t="s">
        <v>674</v>
      </c>
      <c r="C176" s="3">
        <v>11</v>
      </c>
      <c r="D176" s="11" t="s">
        <v>90</v>
      </c>
      <c r="E176" s="11" t="s">
        <v>104</v>
      </c>
      <c r="F176" s="11" t="s">
        <v>104</v>
      </c>
      <c r="G176" s="4">
        <v>22</v>
      </c>
      <c r="H176" s="11" t="s">
        <v>673</v>
      </c>
      <c r="I176" s="11" t="s">
        <v>673</v>
      </c>
      <c r="J176" s="17" t="s">
        <v>519</v>
      </c>
      <c r="K176" s="3" t="s">
        <v>509</v>
      </c>
      <c r="L176" s="5">
        <v>392040</v>
      </c>
      <c r="M176" s="1">
        <v>34648</v>
      </c>
      <c r="N176" s="60">
        <f t="shared" ca="1" si="12"/>
        <v>30</v>
      </c>
      <c r="O176" s="14">
        <v>5</v>
      </c>
      <c r="P176" s="14" t="s">
        <v>635</v>
      </c>
      <c r="Q176" s="14">
        <f t="shared" si="13"/>
        <v>16</v>
      </c>
      <c r="R176" s="14">
        <f t="shared" si="14"/>
        <v>21</v>
      </c>
      <c r="S176" s="1">
        <f t="shared" si="15"/>
        <v>40488</v>
      </c>
      <c r="T176" s="7"/>
      <c r="U176" s="3"/>
      <c r="V176" s="3"/>
      <c r="W176" s="62">
        <f t="shared" ca="1" si="17"/>
        <v>-0.625</v>
      </c>
      <c r="X176" s="61">
        <f t="shared" ca="1" si="16"/>
        <v>1</v>
      </c>
      <c r="Y176" s="11" t="s">
        <v>563</v>
      </c>
      <c r="Z176" s="11" t="s">
        <v>24</v>
      </c>
      <c r="AA176" s="11"/>
      <c r="AB176" s="3"/>
    </row>
    <row r="177" spans="1:29" s="124" customFormat="1" ht="30" customHeight="1">
      <c r="A177" s="3" t="s">
        <v>15</v>
      </c>
      <c r="B177" s="112"/>
      <c r="C177" s="112">
        <v>11</v>
      </c>
      <c r="D177" s="113" t="s">
        <v>90</v>
      </c>
      <c r="E177" s="113" t="s">
        <v>106</v>
      </c>
      <c r="F177" s="113" t="s">
        <v>106</v>
      </c>
      <c r="G177" s="114">
        <v>27</v>
      </c>
      <c r="H177" s="113" t="s">
        <v>107</v>
      </c>
      <c r="I177" s="113" t="s">
        <v>107</v>
      </c>
      <c r="J177" s="115" t="s">
        <v>518</v>
      </c>
      <c r="K177" s="112" t="s">
        <v>506</v>
      </c>
      <c r="L177" s="116">
        <v>233810</v>
      </c>
      <c r="M177" s="117">
        <v>34648</v>
      </c>
      <c r="N177" s="118">
        <f t="shared" ca="1" si="12"/>
        <v>30</v>
      </c>
      <c r="O177" s="119">
        <v>5</v>
      </c>
      <c r="P177" s="119" t="s">
        <v>635</v>
      </c>
      <c r="Q177" s="107">
        <f t="shared" si="13"/>
        <v>16</v>
      </c>
      <c r="R177" s="107">
        <f t="shared" si="14"/>
        <v>21</v>
      </c>
      <c r="S177" s="105">
        <f t="shared" si="15"/>
        <v>42313</v>
      </c>
      <c r="T177" s="7"/>
      <c r="U177" s="8"/>
      <c r="V177" s="8" t="s">
        <v>108</v>
      </c>
      <c r="W177" s="108">
        <f t="shared" ca="1" si="17"/>
        <v>-0.625</v>
      </c>
      <c r="X177" s="109">
        <f t="shared" ca="1" si="16"/>
        <v>1</v>
      </c>
      <c r="Y177" s="113" t="s">
        <v>563</v>
      </c>
      <c r="Z177" s="113" t="s">
        <v>24</v>
      </c>
      <c r="AA177" s="113"/>
      <c r="AB177" s="126" t="s">
        <v>749</v>
      </c>
      <c r="AC177" s="123" t="s">
        <v>781</v>
      </c>
    </row>
    <row r="178" spans="1:29" ht="30" customHeight="1">
      <c r="A178" s="3" t="s">
        <v>15</v>
      </c>
      <c r="B178" s="3" t="s">
        <v>675</v>
      </c>
      <c r="C178" s="3">
        <v>11</v>
      </c>
      <c r="D178" s="11" t="s">
        <v>90</v>
      </c>
      <c r="E178" s="11" t="s">
        <v>109</v>
      </c>
      <c r="F178" s="11" t="s">
        <v>109</v>
      </c>
      <c r="G178" s="4">
        <v>25</v>
      </c>
      <c r="H178" s="11" t="s">
        <v>110</v>
      </c>
      <c r="I178" s="11" t="s">
        <v>110</v>
      </c>
      <c r="J178" s="17" t="s">
        <v>519</v>
      </c>
      <c r="K178" s="3" t="s">
        <v>507</v>
      </c>
      <c r="L178" s="5">
        <v>1115000</v>
      </c>
      <c r="M178" s="1">
        <v>34652</v>
      </c>
      <c r="N178" s="60">
        <f t="shared" ca="1" si="12"/>
        <v>30</v>
      </c>
      <c r="O178" s="14">
        <v>5</v>
      </c>
      <c r="P178" s="14" t="s">
        <v>635</v>
      </c>
      <c r="Q178" s="14">
        <f t="shared" si="13"/>
        <v>16</v>
      </c>
      <c r="R178" s="14">
        <f t="shared" si="14"/>
        <v>21</v>
      </c>
      <c r="S178" s="1">
        <f t="shared" si="15"/>
        <v>40492</v>
      </c>
      <c r="T178" s="7"/>
      <c r="U178" s="3"/>
      <c r="V178" s="3"/>
      <c r="W178" s="62">
        <f t="shared" ca="1" si="17"/>
        <v>-0.625</v>
      </c>
      <c r="X178" s="61">
        <f t="shared" ca="1" si="16"/>
        <v>1</v>
      </c>
      <c r="Y178" s="11" t="s">
        <v>563</v>
      </c>
      <c r="Z178" s="11" t="s">
        <v>24</v>
      </c>
      <c r="AA178" s="11"/>
      <c r="AB178" s="3" t="s">
        <v>510</v>
      </c>
    </row>
    <row r="179" spans="1:29" ht="30" customHeight="1">
      <c r="A179" s="3" t="s">
        <v>15</v>
      </c>
      <c r="B179" s="3" t="s">
        <v>676</v>
      </c>
      <c r="C179" s="3">
        <v>11</v>
      </c>
      <c r="D179" s="11" t="s">
        <v>90</v>
      </c>
      <c r="E179" s="11" t="s">
        <v>111</v>
      </c>
      <c r="F179" s="11" t="s">
        <v>111</v>
      </c>
      <c r="G179" s="4">
        <v>144</v>
      </c>
      <c r="H179" s="11" t="s">
        <v>112</v>
      </c>
      <c r="I179" s="11" t="s">
        <v>112</v>
      </c>
      <c r="J179" s="17" t="s">
        <v>519</v>
      </c>
      <c r="K179" s="3" t="s">
        <v>509</v>
      </c>
      <c r="L179" s="5">
        <v>518400</v>
      </c>
      <c r="M179" s="1">
        <v>42305</v>
      </c>
      <c r="N179" s="60">
        <f t="shared" ca="1" si="12"/>
        <v>9</v>
      </c>
      <c r="O179" s="14">
        <v>5</v>
      </c>
      <c r="P179" s="14" t="s">
        <v>635</v>
      </c>
      <c r="Q179" s="14">
        <f t="shared" si="13"/>
        <v>16</v>
      </c>
      <c r="R179" s="14">
        <f t="shared" si="14"/>
        <v>21</v>
      </c>
      <c r="S179" s="1">
        <f t="shared" si="15"/>
        <v>48145</v>
      </c>
      <c r="T179" s="7"/>
      <c r="U179" s="3"/>
      <c r="V179" s="3"/>
      <c r="W179" s="62">
        <f t="shared" ca="1" si="17"/>
        <v>3.3125</v>
      </c>
      <c r="X179" s="61">
        <f t="shared" ca="1" si="16"/>
        <v>4</v>
      </c>
      <c r="Y179" s="11" t="s">
        <v>563</v>
      </c>
      <c r="Z179" s="11" t="s">
        <v>24</v>
      </c>
      <c r="AA179" s="11"/>
      <c r="AB179" s="3"/>
    </row>
    <row r="180" spans="1:29" ht="30" customHeight="1">
      <c r="A180" s="3"/>
      <c r="B180" s="3" t="s">
        <v>676</v>
      </c>
      <c r="C180" s="3">
        <v>11</v>
      </c>
      <c r="D180" s="11" t="s">
        <v>90</v>
      </c>
      <c r="E180" s="11" t="s">
        <v>111</v>
      </c>
      <c r="F180" s="11" t="s">
        <v>111</v>
      </c>
      <c r="G180" s="3" t="s">
        <v>504</v>
      </c>
      <c r="H180" s="11" t="s">
        <v>550</v>
      </c>
      <c r="I180" s="11" t="s">
        <v>550</v>
      </c>
      <c r="J180" s="17" t="s">
        <v>519</v>
      </c>
      <c r="K180" s="3" t="s">
        <v>509</v>
      </c>
      <c r="L180" s="5">
        <v>885600</v>
      </c>
      <c r="M180" s="1">
        <v>35018</v>
      </c>
      <c r="N180" s="60">
        <f t="shared" ca="1" si="12"/>
        <v>29</v>
      </c>
      <c r="O180" s="14">
        <v>5</v>
      </c>
      <c r="P180" s="14" t="s">
        <v>635</v>
      </c>
      <c r="Q180" s="14">
        <f t="shared" si="13"/>
        <v>16</v>
      </c>
      <c r="R180" s="14">
        <f t="shared" si="14"/>
        <v>21</v>
      </c>
      <c r="S180" s="1">
        <f t="shared" si="15"/>
        <v>40858</v>
      </c>
      <c r="T180" s="7"/>
      <c r="U180" s="3"/>
      <c r="V180" s="3"/>
      <c r="W180" s="62">
        <f t="shared" ca="1" si="17"/>
        <v>-0.4375</v>
      </c>
      <c r="X180" s="61">
        <f t="shared" ca="1" si="16"/>
        <v>1</v>
      </c>
      <c r="Y180" s="11" t="s">
        <v>563</v>
      </c>
      <c r="Z180" s="11" t="s">
        <v>24</v>
      </c>
      <c r="AA180" s="11"/>
      <c r="AB180" s="3" t="s">
        <v>510</v>
      </c>
    </row>
    <row r="181" spans="1:29" ht="30" customHeight="1">
      <c r="A181" s="3" t="s">
        <v>15</v>
      </c>
      <c r="B181" s="3" t="s">
        <v>713</v>
      </c>
      <c r="C181" s="3">
        <v>11</v>
      </c>
      <c r="D181" s="11" t="s">
        <v>90</v>
      </c>
      <c r="E181" s="11" t="s">
        <v>113</v>
      </c>
      <c r="F181" s="11" t="s">
        <v>113</v>
      </c>
      <c r="G181" s="4">
        <v>133</v>
      </c>
      <c r="H181" s="11" t="s">
        <v>114</v>
      </c>
      <c r="I181" s="11" t="s">
        <v>114</v>
      </c>
      <c r="J181" s="17" t="s">
        <v>519</v>
      </c>
      <c r="K181" s="3" t="s">
        <v>507</v>
      </c>
      <c r="L181" s="5">
        <v>347760</v>
      </c>
      <c r="M181" s="1">
        <v>41893</v>
      </c>
      <c r="N181" s="60">
        <f t="shared" ca="1" si="12"/>
        <v>10</v>
      </c>
      <c r="O181" s="14">
        <v>5</v>
      </c>
      <c r="P181" s="14" t="s">
        <v>635</v>
      </c>
      <c r="Q181" s="14">
        <f t="shared" si="13"/>
        <v>16</v>
      </c>
      <c r="R181" s="14">
        <f t="shared" si="14"/>
        <v>21</v>
      </c>
      <c r="S181" s="1">
        <f t="shared" si="15"/>
        <v>47733</v>
      </c>
      <c r="T181" s="7"/>
      <c r="U181" s="3"/>
      <c r="V181" s="3"/>
      <c r="W181" s="62">
        <f t="shared" ca="1" si="17"/>
        <v>3.125</v>
      </c>
      <c r="X181" s="61">
        <f t="shared" ca="1" si="16"/>
        <v>4</v>
      </c>
      <c r="Y181" s="11" t="s">
        <v>563</v>
      </c>
      <c r="Z181" s="11" t="s">
        <v>24</v>
      </c>
      <c r="AA181" s="11"/>
      <c r="AB181" s="3"/>
    </row>
    <row r="182" spans="1:29" ht="30" customHeight="1">
      <c r="A182" s="3" t="s">
        <v>15</v>
      </c>
      <c r="B182" s="3" t="s">
        <v>677</v>
      </c>
      <c r="C182" s="3">
        <v>11</v>
      </c>
      <c r="D182" s="11" t="s">
        <v>90</v>
      </c>
      <c r="E182" s="11" t="s">
        <v>115</v>
      </c>
      <c r="F182" s="11" t="s">
        <v>115</v>
      </c>
      <c r="G182" s="4">
        <v>151</v>
      </c>
      <c r="H182" s="11" t="s">
        <v>116</v>
      </c>
      <c r="I182" s="11" t="s">
        <v>116</v>
      </c>
      <c r="J182" s="17" t="s">
        <v>518</v>
      </c>
      <c r="K182" s="3" t="s">
        <v>506</v>
      </c>
      <c r="L182" s="5">
        <v>163836</v>
      </c>
      <c r="M182" s="1">
        <v>42423</v>
      </c>
      <c r="N182" s="60">
        <f t="shared" ca="1" si="12"/>
        <v>9</v>
      </c>
      <c r="O182" s="14">
        <v>5</v>
      </c>
      <c r="P182" s="14" t="s">
        <v>635</v>
      </c>
      <c r="Q182" s="14">
        <f t="shared" si="13"/>
        <v>16</v>
      </c>
      <c r="R182" s="14">
        <f t="shared" si="14"/>
        <v>21</v>
      </c>
      <c r="S182" s="1">
        <f t="shared" si="15"/>
        <v>50088</v>
      </c>
      <c r="T182" s="7"/>
      <c r="U182" s="3"/>
      <c r="V182" s="3"/>
      <c r="W182" s="62">
        <f t="shared" ca="1" si="17"/>
        <v>3.3125</v>
      </c>
      <c r="X182" s="61">
        <f t="shared" ca="1" si="16"/>
        <v>4</v>
      </c>
      <c r="Y182" s="11" t="s">
        <v>563</v>
      </c>
      <c r="Z182" s="11" t="s">
        <v>26</v>
      </c>
      <c r="AA182" s="11"/>
      <c r="AB182" s="3"/>
    </row>
    <row r="183" spans="1:29" ht="30" customHeight="1">
      <c r="A183" s="3" t="s">
        <v>15</v>
      </c>
      <c r="B183" s="3" t="s">
        <v>678</v>
      </c>
      <c r="C183" s="3">
        <v>11</v>
      </c>
      <c r="D183" s="11" t="s">
        <v>90</v>
      </c>
      <c r="E183" s="11" t="s">
        <v>117</v>
      </c>
      <c r="F183" s="11" t="s">
        <v>117</v>
      </c>
      <c r="G183" s="4">
        <v>138</v>
      </c>
      <c r="H183" s="11" t="s">
        <v>118</v>
      </c>
      <c r="I183" s="11" t="s">
        <v>118</v>
      </c>
      <c r="J183" s="17" t="s">
        <v>519</v>
      </c>
      <c r="K183" s="3" t="s">
        <v>509</v>
      </c>
      <c r="L183" s="5">
        <v>939600</v>
      </c>
      <c r="M183" s="1">
        <v>42019</v>
      </c>
      <c r="N183" s="60">
        <f t="shared" ca="1" si="12"/>
        <v>10</v>
      </c>
      <c r="O183" s="14">
        <v>5</v>
      </c>
      <c r="P183" s="14" t="s">
        <v>635</v>
      </c>
      <c r="Q183" s="14">
        <f t="shared" si="13"/>
        <v>16</v>
      </c>
      <c r="R183" s="14">
        <f t="shared" si="14"/>
        <v>21</v>
      </c>
      <c r="S183" s="1">
        <f t="shared" si="15"/>
        <v>47859</v>
      </c>
      <c r="T183" s="7"/>
      <c r="U183" s="3"/>
      <c r="V183" s="3"/>
      <c r="W183" s="62">
        <f t="shared" ca="1" si="17"/>
        <v>3.125</v>
      </c>
      <c r="X183" s="61">
        <f t="shared" ca="1" si="16"/>
        <v>4</v>
      </c>
      <c r="Y183" s="11" t="s">
        <v>563</v>
      </c>
      <c r="Z183" s="11" t="s">
        <v>24</v>
      </c>
      <c r="AA183" s="11"/>
      <c r="AB183" s="3"/>
    </row>
    <row r="184" spans="1:29" ht="30" customHeight="1">
      <c r="A184" s="4"/>
      <c r="B184" s="4" t="s">
        <v>689</v>
      </c>
      <c r="C184" s="3">
        <v>11</v>
      </c>
      <c r="D184" s="11" t="s">
        <v>119</v>
      </c>
      <c r="E184" s="11" t="s">
        <v>120</v>
      </c>
      <c r="F184" s="35" t="s">
        <v>786</v>
      </c>
      <c r="G184" s="4">
        <v>34</v>
      </c>
      <c r="H184" s="11" t="s">
        <v>121</v>
      </c>
      <c r="I184" s="35" t="s">
        <v>787</v>
      </c>
      <c r="J184" s="17" t="s">
        <v>519</v>
      </c>
      <c r="K184" s="3" t="s">
        <v>509</v>
      </c>
      <c r="L184" s="5">
        <v>201852</v>
      </c>
      <c r="M184" s="1">
        <v>34922</v>
      </c>
      <c r="N184" s="60">
        <f t="shared" ca="1" si="12"/>
        <v>29</v>
      </c>
      <c r="O184" s="14">
        <v>5</v>
      </c>
      <c r="P184" s="14" t="s">
        <v>635</v>
      </c>
      <c r="Q184" s="14">
        <f t="shared" si="13"/>
        <v>16</v>
      </c>
      <c r="R184" s="14">
        <f t="shared" si="14"/>
        <v>21</v>
      </c>
      <c r="S184" s="1">
        <f t="shared" si="15"/>
        <v>40762</v>
      </c>
      <c r="T184" s="1"/>
      <c r="U184" s="8"/>
      <c r="V184" s="6" t="s">
        <v>98</v>
      </c>
      <c r="W184" s="62">
        <f t="shared" ca="1" si="17"/>
        <v>-0.4375</v>
      </c>
      <c r="X184" s="61">
        <f t="shared" ca="1" si="16"/>
        <v>1</v>
      </c>
      <c r="Y184" s="11" t="s">
        <v>563</v>
      </c>
      <c r="Z184" s="16" t="s">
        <v>122</v>
      </c>
      <c r="AA184" s="16"/>
      <c r="AB184" s="3" t="s">
        <v>510</v>
      </c>
    </row>
    <row r="185" spans="1:29" ht="30" customHeight="1">
      <c r="A185" s="4"/>
      <c r="B185" s="4" t="s">
        <v>689</v>
      </c>
      <c r="C185" s="3">
        <v>11</v>
      </c>
      <c r="D185" s="11" t="s">
        <v>119</v>
      </c>
      <c r="E185" s="11" t="s">
        <v>120</v>
      </c>
      <c r="F185" s="35" t="s">
        <v>789</v>
      </c>
      <c r="G185" s="4">
        <v>80</v>
      </c>
      <c r="H185" s="11" t="s">
        <v>123</v>
      </c>
      <c r="I185" s="35" t="s">
        <v>788</v>
      </c>
      <c r="J185" s="17" t="s">
        <v>519</v>
      </c>
      <c r="K185" s="3" t="s">
        <v>509</v>
      </c>
      <c r="L185" s="5">
        <v>146796</v>
      </c>
      <c r="M185" s="1">
        <v>39688</v>
      </c>
      <c r="N185" s="60">
        <f t="shared" ca="1" si="12"/>
        <v>16</v>
      </c>
      <c r="O185" s="14">
        <v>5</v>
      </c>
      <c r="P185" s="14" t="s">
        <v>635</v>
      </c>
      <c r="Q185" s="14">
        <f t="shared" si="13"/>
        <v>16</v>
      </c>
      <c r="R185" s="14">
        <f t="shared" si="14"/>
        <v>21</v>
      </c>
      <c r="S185" s="1">
        <f t="shared" si="15"/>
        <v>45528</v>
      </c>
      <c r="T185" s="1"/>
      <c r="U185" s="8"/>
      <c r="V185" s="6" t="s">
        <v>98</v>
      </c>
      <c r="W185" s="62">
        <f t="shared" ca="1" si="17"/>
        <v>2</v>
      </c>
      <c r="X185" s="61">
        <f t="shared" ca="1" si="16"/>
        <v>2</v>
      </c>
      <c r="Y185" s="11" t="s">
        <v>563</v>
      </c>
      <c r="Z185" s="11" t="s">
        <v>122</v>
      </c>
      <c r="AA185" s="11"/>
      <c r="AB185" s="3"/>
    </row>
    <row r="186" spans="1:29" ht="30" customHeight="1">
      <c r="A186" s="4"/>
      <c r="B186" s="4" t="s">
        <v>689</v>
      </c>
      <c r="C186" s="3">
        <v>11</v>
      </c>
      <c r="D186" s="11" t="s">
        <v>119</v>
      </c>
      <c r="E186" s="11" t="s">
        <v>120</v>
      </c>
      <c r="F186" s="15" t="s">
        <v>791</v>
      </c>
      <c r="G186" s="4">
        <v>121</v>
      </c>
      <c r="H186" s="11" t="s">
        <v>124</v>
      </c>
      <c r="I186" s="15" t="s">
        <v>790</v>
      </c>
      <c r="J186" s="17" t="s">
        <v>519</v>
      </c>
      <c r="K186" s="3" t="s">
        <v>509</v>
      </c>
      <c r="L186" s="5">
        <v>147567</v>
      </c>
      <c r="M186" s="1">
        <v>41225</v>
      </c>
      <c r="N186" s="60">
        <f t="shared" ca="1" si="12"/>
        <v>12</v>
      </c>
      <c r="O186" s="14">
        <v>5</v>
      </c>
      <c r="P186" s="14" t="s">
        <v>635</v>
      </c>
      <c r="Q186" s="14">
        <f t="shared" si="13"/>
        <v>16</v>
      </c>
      <c r="R186" s="14">
        <f t="shared" si="14"/>
        <v>21</v>
      </c>
      <c r="S186" s="1">
        <f t="shared" si="15"/>
        <v>47065</v>
      </c>
      <c r="T186" s="1"/>
      <c r="U186" s="3"/>
      <c r="V186" s="3"/>
      <c r="W186" s="62">
        <f t="shared" ca="1" si="17"/>
        <v>2.75</v>
      </c>
      <c r="X186" s="61">
        <f t="shared" ca="1" si="16"/>
        <v>3</v>
      </c>
      <c r="Y186" s="11" t="s">
        <v>563</v>
      </c>
      <c r="Z186" s="11" t="s">
        <v>122</v>
      </c>
      <c r="AA186" s="11"/>
      <c r="AB186" s="3"/>
    </row>
    <row r="187" spans="1:29" s="124" customFormat="1" ht="30" customHeight="1">
      <c r="A187" s="4"/>
      <c r="B187" s="114"/>
      <c r="C187" s="112">
        <v>11</v>
      </c>
      <c r="D187" s="113" t="s">
        <v>119</v>
      </c>
      <c r="E187" s="113" t="s">
        <v>120</v>
      </c>
      <c r="F187" s="131" t="s">
        <v>793</v>
      </c>
      <c r="G187" s="114">
        <v>16</v>
      </c>
      <c r="H187" s="113" t="s">
        <v>125</v>
      </c>
      <c r="I187" s="131" t="s">
        <v>792</v>
      </c>
      <c r="J187" s="115" t="s">
        <v>518</v>
      </c>
      <c r="K187" s="112" t="s">
        <v>506</v>
      </c>
      <c r="L187" s="116">
        <v>11630</v>
      </c>
      <c r="M187" s="117">
        <v>34653</v>
      </c>
      <c r="N187" s="118">
        <f t="shared" ca="1" si="12"/>
        <v>30</v>
      </c>
      <c r="O187" s="119">
        <v>5</v>
      </c>
      <c r="P187" s="119" t="s">
        <v>635</v>
      </c>
      <c r="Q187" s="107">
        <f t="shared" si="13"/>
        <v>16</v>
      </c>
      <c r="R187" s="107">
        <f t="shared" si="14"/>
        <v>21</v>
      </c>
      <c r="S187" s="105">
        <f t="shared" si="15"/>
        <v>42318</v>
      </c>
      <c r="T187" s="1"/>
      <c r="U187" s="3"/>
      <c r="V187" s="3"/>
      <c r="W187" s="108">
        <f t="shared" ca="1" si="17"/>
        <v>-0.625</v>
      </c>
      <c r="X187" s="109">
        <f t="shared" ca="1" si="16"/>
        <v>1</v>
      </c>
      <c r="Y187" s="113" t="s">
        <v>563</v>
      </c>
      <c r="Z187" s="113" t="s">
        <v>24</v>
      </c>
      <c r="AA187" s="113"/>
      <c r="AB187" s="126" t="s">
        <v>749</v>
      </c>
      <c r="AC187" s="123" t="s">
        <v>782</v>
      </c>
    </row>
    <row r="188" spans="1:29" s="124" customFormat="1" ht="30" customHeight="1">
      <c r="A188" s="4"/>
      <c r="B188" s="114"/>
      <c r="C188" s="112">
        <v>11</v>
      </c>
      <c r="D188" s="113" t="s">
        <v>119</v>
      </c>
      <c r="E188" s="113" t="s">
        <v>120</v>
      </c>
      <c r="F188" s="140" t="s">
        <v>795</v>
      </c>
      <c r="G188" s="114">
        <v>22</v>
      </c>
      <c r="H188" s="113" t="s">
        <v>126</v>
      </c>
      <c r="I188" s="140" t="s">
        <v>794</v>
      </c>
      <c r="J188" s="115" t="s">
        <v>518</v>
      </c>
      <c r="K188" s="112" t="s">
        <v>506</v>
      </c>
      <c r="L188" s="116">
        <v>191580</v>
      </c>
      <c r="M188" s="117">
        <v>34653</v>
      </c>
      <c r="N188" s="118">
        <f t="shared" ca="1" si="12"/>
        <v>30</v>
      </c>
      <c r="O188" s="119">
        <v>5</v>
      </c>
      <c r="P188" s="119" t="s">
        <v>635</v>
      </c>
      <c r="Q188" s="107">
        <f t="shared" si="13"/>
        <v>16</v>
      </c>
      <c r="R188" s="107">
        <f t="shared" si="14"/>
        <v>21</v>
      </c>
      <c r="S188" s="105">
        <f t="shared" si="15"/>
        <v>42318</v>
      </c>
      <c r="T188" s="1"/>
      <c r="U188" s="8"/>
      <c r="V188" s="8" t="s">
        <v>108</v>
      </c>
      <c r="W188" s="108">
        <f t="shared" ca="1" si="17"/>
        <v>-0.625</v>
      </c>
      <c r="X188" s="109">
        <f t="shared" ca="1" si="16"/>
        <v>1</v>
      </c>
      <c r="Y188" s="113" t="s">
        <v>563</v>
      </c>
      <c r="Z188" s="113" t="s">
        <v>24</v>
      </c>
      <c r="AA188" s="113"/>
      <c r="AB188" s="127" t="s">
        <v>749</v>
      </c>
      <c r="AC188" s="123" t="s">
        <v>781</v>
      </c>
    </row>
    <row r="189" spans="1:29" ht="30" customHeight="1">
      <c r="A189" s="4"/>
      <c r="B189" s="4" t="s">
        <v>674</v>
      </c>
      <c r="C189" s="3">
        <v>11</v>
      </c>
      <c r="D189" s="11" t="s">
        <v>119</v>
      </c>
      <c r="E189" s="11" t="s">
        <v>120</v>
      </c>
      <c r="F189" s="35" t="s">
        <v>797</v>
      </c>
      <c r="G189" s="4">
        <v>25</v>
      </c>
      <c r="H189" s="11" t="s">
        <v>127</v>
      </c>
      <c r="I189" s="35" t="s">
        <v>796</v>
      </c>
      <c r="J189" s="17" t="s">
        <v>519</v>
      </c>
      <c r="K189" s="3" t="s">
        <v>507</v>
      </c>
      <c r="L189" s="5">
        <v>386250</v>
      </c>
      <c r="M189" s="1">
        <v>34653</v>
      </c>
      <c r="N189" s="60">
        <f t="shared" ca="1" si="12"/>
        <v>30</v>
      </c>
      <c r="O189" s="14">
        <v>5</v>
      </c>
      <c r="P189" s="14" t="s">
        <v>635</v>
      </c>
      <c r="Q189" s="14">
        <f t="shared" si="13"/>
        <v>16</v>
      </c>
      <c r="R189" s="14">
        <f t="shared" si="14"/>
        <v>21</v>
      </c>
      <c r="S189" s="1">
        <f t="shared" si="15"/>
        <v>40493</v>
      </c>
      <c r="T189" s="1"/>
      <c r="U189" s="3"/>
      <c r="V189" s="3"/>
      <c r="W189" s="62">
        <f t="shared" ca="1" si="17"/>
        <v>-0.625</v>
      </c>
      <c r="X189" s="61">
        <f t="shared" ca="1" si="16"/>
        <v>1</v>
      </c>
      <c r="Y189" s="11" t="s">
        <v>563</v>
      </c>
      <c r="Z189" s="11" t="s">
        <v>24</v>
      </c>
      <c r="AA189" s="11"/>
      <c r="AB189" s="9"/>
    </row>
    <row r="190" spans="1:29" ht="30" customHeight="1">
      <c r="A190" s="4"/>
      <c r="B190" s="4" t="s">
        <v>694</v>
      </c>
      <c r="C190" s="3">
        <v>11</v>
      </c>
      <c r="D190" s="11" t="s">
        <v>119</v>
      </c>
      <c r="E190" s="11" t="s">
        <v>120</v>
      </c>
      <c r="F190" s="15" t="s">
        <v>798</v>
      </c>
      <c r="G190" s="4">
        <v>26</v>
      </c>
      <c r="H190" s="11" t="s">
        <v>128</v>
      </c>
      <c r="I190" s="15" t="s">
        <v>799</v>
      </c>
      <c r="J190" s="17" t="s">
        <v>519</v>
      </c>
      <c r="K190" s="3" t="s">
        <v>507</v>
      </c>
      <c r="L190" s="5">
        <v>157590</v>
      </c>
      <c r="M190" s="1">
        <v>34653</v>
      </c>
      <c r="N190" s="60">
        <f t="shared" ca="1" si="12"/>
        <v>30</v>
      </c>
      <c r="O190" s="14">
        <v>5</v>
      </c>
      <c r="P190" s="14" t="s">
        <v>635</v>
      </c>
      <c r="Q190" s="14">
        <f t="shared" si="13"/>
        <v>16</v>
      </c>
      <c r="R190" s="14">
        <f t="shared" si="14"/>
        <v>21</v>
      </c>
      <c r="S190" s="1">
        <f t="shared" si="15"/>
        <v>40493</v>
      </c>
      <c r="T190" s="1"/>
      <c r="U190" s="8"/>
      <c r="V190" s="8" t="s">
        <v>108</v>
      </c>
      <c r="W190" s="62">
        <f t="shared" ca="1" si="17"/>
        <v>-0.625</v>
      </c>
      <c r="X190" s="61">
        <f t="shared" ca="1" si="16"/>
        <v>1</v>
      </c>
      <c r="Y190" s="11" t="s">
        <v>563</v>
      </c>
      <c r="Z190" s="16" t="s">
        <v>24</v>
      </c>
      <c r="AA190" s="16"/>
      <c r="AB190" s="9"/>
    </row>
    <row r="191" spans="1:29" ht="30" customHeight="1">
      <c r="A191" s="4"/>
      <c r="B191" s="4" t="s">
        <v>712</v>
      </c>
      <c r="C191" s="3">
        <v>11</v>
      </c>
      <c r="D191" s="11" t="s">
        <v>119</v>
      </c>
      <c r="E191" s="11" t="s">
        <v>120</v>
      </c>
      <c r="F191" s="15" t="s">
        <v>801</v>
      </c>
      <c r="G191" s="4">
        <v>28</v>
      </c>
      <c r="H191" s="11" t="s">
        <v>129</v>
      </c>
      <c r="I191" s="15" t="s">
        <v>800</v>
      </c>
      <c r="J191" s="17" t="s">
        <v>519</v>
      </c>
      <c r="K191" s="3" t="s">
        <v>509</v>
      </c>
      <c r="L191" s="5">
        <v>230720</v>
      </c>
      <c r="M191" s="1">
        <v>34653</v>
      </c>
      <c r="N191" s="60">
        <f t="shared" ca="1" si="12"/>
        <v>30</v>
      </c>
      <c r="O191" s="14">
        <v>5</v>
      </c>
      <c r="P191" s="14" t="s">
        <v>635</v>
      </c>
      <c r="Q191" s="14">
        <f t="shared" si="13"/>
        <v>16</v>
      </c>
      <c r="R191" s="14">
        <f t="shared" si="14"/>
        <v>21</v>
      </c>
      <c r="S191" s="1">
        <f t="shared" si="15"/>
        <v>40493</v>
      </c>
      <c r="T191" s="1"/>
      <c r="U191" s="3"/>
      <c r="V191" s="3"/>
      <c r="W191" s="62">
        <f t="shared" ca="1" si="17"/>
        <v>-0.625</v>
      </c>
      <c r="X191" s="61">
        <f t="shared" ca="1" si="16"/>
        <v>1</v>
      </c>
      <c r="Y191" s="11" t="s">
        <v>563</v>
      </c>
      <c r="Z191" s="11" t="s">
        <v>24</v>
      </c>
      <c r="AA191" s="11"/>
      <c r="AB191" s="9"/>
    </row>
    <row r="192" spans="1:29" s="124" customFormat="1" ht="30" customHeight="1">
      <c r="A192" s="4"/>
      <c r="B192" s="4" t="s">
        <v>679</v>
      </c>
      <c r="C192" s="112">
        <v>11</v>
      </c>
      <c r="D192" s="113" t="s">
        <v>119</v>
      </c>
      <c r="E192" s="113" t="s">
        <v>120</v>
      </c>
      <c r="F192" s="140" t="s">
        <v>802</v>
      </c>
      <c r="G192" s="114">
        <v>31</v>
      </c>
      <c r="H192" s="113" t="s">
        <v>130</v>
      </c>
      <c r="I192" s="122" t="s">
        <v>130</v>
      </c>
      <c r="J192" s="115" t="s">
        <v>518</v>
      </c>
      <c r="K192" s="112" t="s">
        <v>506</v>
      </c>
      <c r="L192" s="116">
        <v>61800</v>
      </c>
      <c r="M192" s="117">
        <v>34799</v>
      </c>
      <c r="N192" s="118">
        <f t="shared" ca="1" si="12"/>
        <v>30</v>
      </c>
      <c r="O192" s="119">
        <v>5</v>
      </c>
      <c r="P192" s="119" t="s">
        <v>635</v>
      </c>
      <c r="Q192" s="119">
        <f t="shared" si="13"/>
        <v>16</v>
      </c>
      <c r="R192" s="119">
        <f t="shared" si="14"/>
        <v>21</v>
      </c>
      <c r="S192" s="117">
        <f t="shared" si="15"/>
        <v>42464</v>
      </c>
      <c r="T192" s="1"/>
      <c r="U192" s="3"/>
      <c r="V192" s="3"/>
      <c r="W192" s="120">
        <f t="shared" ca="1" si="17"/>
        <v>-0.625</v>
      </c>
      <c r="X192" s="121">
        <f t="shared" ca="1" si="16"/>
        <v>1</v>
      </c>
      <c r="Y192" s="113" t="s">
        <v>563</v>
      </c>
      <c r="Z192" s="122" t="s">
        <v>24</v>
      </c>
      <c r="AA192" s="122"/>
      <c r="AB192" s="127" t="s">
        <v>749</v>
      </c>
      <c r="AC192" s="123" t="s">
        <v>783</v>
      </c>
    </row>
    <row r="193" spans="1:29" ht="30" customHeight="1">
      <c r="A193" s="4"/>
      <c r="B193" s="4" t="s">
        <v>680</v>
      </c>
      <c r="C193" s="3">
        <v>11</v>
      </c>
      <c r="D193" s="11" t="s">
        <v>119</v>
      </c>
      <c r="E193" s="11" t="s">
        <v>120</v>
      </c>
      <c r="F193" s="15" t="s">
        <v>803</v>
      </c>
      <c r="G193" s="4">
        <v>32</v>
      </c>
      <c r="H193" s="11" t="s">
        <v>131</v>
      </c>
      <c r="I193" s="15" t="s">
        <v>804</v>
      </c>
      <c r="J193" s="17" t="s">
        <v>518</v>
      </c>
      <c r="K193" s="3" t="s">
        <v>506</v>
      </c>
      <c r="L193" s="5">
        <v>57680</v>
      </c>
      <c r="M193" s="1">
        <v>34817</v>
      </c>
      <c r="N193" s="60">
        <f t="shared" ref="N193:N256" ca="1" si="18">DATEDIF(M193,TODAY(),"y")</f>
        <v>30</v>
      </c>
      <c r="O193" s="14">
        <v>5</v>
      </c>
      <c r="P193" s="14" t="s">
        <v>635</v>
      </c>
      <c r="Q193" s="14">
        <f t="shared" ref="Q193:Q256" si="19">O193*IF(P193="水質",3.2,(IF(P193="事務",2,IF(P193="電子",2.1,IF(P193="自動車",3.1,1.6)))))</f>
        <v>16</v>
      </c>
      <c r="R193" s="14">
        <f t="shared" ref="R193:R256" si="20">ROUND(4/3*Q193,0)</f>
        <v>21</v>
      </c>
      <c r="S193" s="1">
        <f t="shared" si="15"/>
        <v>42482</v>
      </c>
      <c r="T193" s="1"/>
      <c r="U193" s="8" t="s">
        <v>53</v>
      </c>
      <c r="V193" s="9" t="s">
        <v>53</v>
      </c>
      <c r="W193" s="62">
        <f t="shared" ca="1" si="17"/>
        <v>-0.625</v>
      </c>
      <c r="X193" s="61">
        <f t="shared" ref="X193:X256" ca="1" si="21">IF(W193&gt;1,ROUNDUP(W193,0),1)</f>
        <v>1</v>
      </c>
      <c r="Y193" s="11" t="s">
        <v>563</v>
      </c>
      <c r="Z193" s="16" t="s">
        <v>24</v>
      </c>
      <c r="AA193" s="16"/>
      <c r="AB193" s="3"/>
    </row>
    <row r="194" spans="1:29" ht="30" customHeight="1">
      <c r="A194" s="4"/>
      <c r="B194" s="4" t="s">
        <v>681</v>
      </c>
      <c r="C194" s="3">
        <v>11</v>
      </c>
      <c r="D194" s="11" t="s">
        <v>119</v>
      </c>
      <c r="E194" s="11" t="s">
        <v>120</v>
      </c>
      <c r="F194" s="35" t="s">
        <v>805</v>
      </c>
      <c r="G194" s="4">
        <v>36</v>
      </c>
      <c r="H194" s="11" t="s">
        <v>133</v>
      </c>
      <c r="I194" s="11" t="s">
        <v>133</v>
      </c>
      <c r="J194" s="17" t="s">
        <v>518</v>
      </c>
      <c r="K194" s="3" t="s">
        <v>506</v>
      </c>
      <c r="L194" s="5">
        <v>65817</v>
      </c>
      <c r="M194" s="1">
        <v>35013</v>
      </c>
      <c r="N194" s="60">
        <f t="shared" ca="1" si="18"/>
        <v>29</v>
      </c>
      <c r="O194" s="14">
        <v>5</v>
      </c>
      <c r="P194" s="14" t="s">
        <v>635</v>
      </c>
      <c r="Q194" s="14">
        <f t="shared" si="19"/>
        <v>16</v>
      </c>
      <c r="R194" s="14">
        <f t="shared" si="20"/>
        <v>21</v>
      </c>
      <c r="S194" s="1">
        <f t="shared" si="15"/>
        <v>42678</v>
      </c>
      <c r="T194" s="1"/>
      <c r="U194" s="3"/>
      <c r="V194" s="3"/>
      <c r="W194" s="62">
        <f t="shared" ref="W194:W257" ca="1" si="22">(-3/Q194*N194+5)</f>
        <v>-0.4375</v>
      </c>
      <c r="X194" s="61">
        <f t="shared" ca="1" si="21"/>
        <v>1</v>
      </c>
      <c r="Y194" s="11" t="s">
        <v>563</v>
      </c>
      <c r="Z194" s="16" t="s">
        <v>24</v>
      </c>
      <c r="AA194" s="16"/>
      <c r="AB194" s="3"/>
    </row>
    <row r="195" spans="1:29" ht="30" customHeight="1">
      <c r="A195" s="4"/>
      <c r="B195" s="4" t="s">
        <v>681</v>
      </c>
      <c r="C195" s="3">
        <v>11</v>
      </c>
      <c r="D195" s="11" t="s">
        <v>119</v>
      </c>
      <c r="E195" s="11" t="s">
        <v>120</v>
      </c>
      <c r="F195" s="15" t="s">
        <v>134</v>
      </c>
      <c r="G195" s="4">
        <v>61</v>
      </c>
      <c r="H195" s="11" t="s">
        <v>134</v>
      </c>
      <c r="I195" s="11" t="s">
        <v>134</v>
      </c>
      <c r="J195" s="17" t="s">
        <v>518</v>
      </c>
      <c r="K195" s="3" t="s">
        <v>506</v>
      </c>
      <c r="L195" s="5">
        <v>57680</v>
      </c>
      <c r="M195" s="1">
        <v>35212</v>
      </c>
      <c r="N195" s="60">
        <f t="shared" ca="1" si="18"/>
        <v>29</v>
      </c>
      <c r="O195" s="14">
        <v>5</v>
      </c>
      <c r="P195" s="14" t="s">
        <v>635</v>
      </c>
      <c r="Q195" s="14">
        <f t="shared" si="19"/>
        <v>16</v>
      </c>
      <c r="R195" s="14">
        <f t="shared" si="20"/>
        <v>21</v>
      </c>
      <c r="S195" s="1">
        <f t="shared" si="15"/>
        <v>42877</v>
      </c>
      <c r="T195" s="1"/>
      <c r="U195" s="3"/>
      <c r="V195" s="3"/>
      <c r="W195" s="62">
        <f t="shared" ca="1" si="22"/>
        <v>-0.4375</v>
      </c>
      <c r="X195" s="61">
        <f t="shared" ca="1" si="21"/>
        <v>1</v>
      </c>
      <c r="Y195" s="11" t="s">
        <v>563</v>
      </c>
      <c r="Z195" s="11" t="s">
        <v>24</v>
      </c>
      <c r="AA195" s="11"/>
      <c r="AB195" s="3"/>
    </row>
    <row r="196" spans="1:29" s="10" customFormat="1" ht="30" customHeight="1">
      <c r="A196" s="4"/>
      <c r="B196" s="4" t="s">
        <v>681</v>
      </c>
      <c r="C196" s="3">
        <v>11</v>
      </c>
      <c r="D196" s="11" t="s">
        <v>119</v>
      </c>
      <c r="E196" s="11" t="s">
        <v>120</v>
      </c>
      <c r="F196" s="15" t="s">
        <v>134</v>
      </c>
      <c r="G196" s="4">
        <v>62</v>
      </c>
      <c r="H196" s="11" t="s">
        <v>134</v>
      </c>
      <c r="I196" s="11" t="s">
        <v>134</v>
      </c>
      <c r="J196" s="17" t="s">
        <v>518</v>
      </c>
      <c r="K196" s="3" t="s">
        <v>506</v>
      </c>
      <c r="L196" s="5">
        <v>57680</v>
      </c>
      <c r="M196" s="1">
        <v>35212</v>
      </c>
      <c r="N196" s="60">
        <f t="shared" ca="1" si="18"/>
        <v>29</v>
      </c>
      <c r="O196" s="14">
        <v>5</v>
      </c>
      <c r="P196" s="14" t="s">
        <v>635</v>
      </c>
      <c r="Q196" s="14">
        <f t="shared" si="19"/>
        <v>16</v>
      </c>
      <c r="R196" s="14">
        <f t="shared" si="20"/>
        <v>21</v>
      </c>
      <c r="S196" s="1">
        <f t="shared" si="15"/>
        <v>42877</v>
      </c>
      <c r="T196" s="1"/>
      <c r="U196" s="3"/>
      <c r="V196" s="3"/>
      <c r="W196" s="62">
        <f t="shared" ca="1" si="22"/>
        <v>-0.4375</v>
      </c>
      <c r="X196" s="61">
        <f t="shared" ca="1" si="21"/>
        <v>1</v>
      </c>
      <c r="Y196" s="11" t="s">
        <v>563</v>
      </c>
      <c r="Z196" s="16" t="s">
        <v>24</v>
      </c>
      <c r="AA196" s="16"/>
      <c r="AB196" s="3"/>
      <c r="AC196" s="20"/>
    </row>
    <row r="197" spans="1:29" ht="30" customHeight="1">
      <c r="A197" s="4"/>
      <c r="B197" s="4" t="s">
        <v>682</v>
      </c>
      <c r="C197" s="3">
        <v>11</v>
      </c>
      <c r="D197" s="11" t="s">
        <v>119</v>
      </c>
      <c r="E197" s="11" t="s">
        <v>120</v>
      </c>
      <c r="F197" s="35" t="s">
        <v>806</v>
      </c>
      <c r="G197" s="4">
        <v>73</v>
      </c>
      <c r="H197" s="11" t="s">
        <v>135</v>
      </c>
      <c r="I197" s="35" t="s">
        <v>825</v>
      </c>
      <c r="J197" s="17" t="s">
        <v>519</v>
      </c>
      <c r="K197" s="3" t="s">
        <v>509</v>
      </c>
      <c r="L197" s="5">
        <v>133350</v>
      </c>
      <c r="M197" s="1">
        <v>36417</v>
      </c>
      <c r="N197" s="60">
        <f t="shared" ca="1" si="18"/>
        <v>25</v>
      </c>
      <c r="O197" s="14">
        <v>5</v>
      </c>
      <c r="P197" s="14" t="s">
        <v>635</v>
      </c>
      <c r="Q197" s="14">
        <f t="shared" si="19"/>
        <v>16</v>
      </c>
      <c r="R197" s="14">
        <f t="shared" si="20"/>
        <v>21</v>
      </c>
      <c r="S197" s="1">
        <f t="shared" si="15"/>
        <v>42257</v>
      </c>
      <c r="T197" s="1"/>
      <c r="U197" s="3"/>
      <c r="V197" s="3"/>
      <c r="W197" s="62">
        <f t="shared" ca="1" si="22"/>
        <v>0.3125</v>
      </c>
      <c r="X197" s="61">
        <f t="shared" ca="1" si="21"/>
        <v>1</v>
      </c>
      <c r="Y197" s="11" t="s">
        <v>563</v>
      </c>
      <c r="Z197" s="11" t="s">
        <v>24</v>
      </c>
      <c r="AA197" s="11"/>
      <c r="AB197" s="3"/>
    </row>
    <row r="198" spans="1:29" ht="30" customHeight="1">
      <c r="A198" s="4"/>
      <c r="B198" s="4" t="s">
        <v>683</v>
      </c>
      <c r="C198" s="3">
        <v>11</v>
      </c>
      <c r="D198" s="11" t="s">
        <v>119</v>
      </c>
      <c r="E198" s="11" t="s">
        <v>120</v>
      </c>
      <c r="F198" s="15" t="s">
        <v>807</v>
      </c>
      <c r="G198" s="4">
        <v>74</v>
      </c>
      <c r="H198" s="11" t="s">
        <v>136</v>
      </c>
      <c r="I198" s="15" t="s">
        <v>824</v>
      </c>
      <c r="J198" s="17" t="s">
        <v>519</v>
      </c>
      <c r="K198" s="3" t="s">
        <v>509</v>
      </c>
      <c r="L198" s="5">
        <v>151200</v>
      </c>
      <c r="M198" s="1">
        <v>36616</v>
      </c>
      <c r="N198" s="60">
        <f t="shared" ca="1" si="18"/>
        <v>25</v>
      </c>
      <c r="O198" s="14">
        <v>5</v>
      </c>
      <c r="P198" s="14" t="s">
        <v>635</v>
      </c>
      <c r="Q198" s="14">
        <f t="shared" si="19"/>
        <v>16</v>
      </c>
      <c r="R198" s="14">
        <f t="shared" si="20"/>
        <v>21</v>
      </c>
      <c r="S198" s="1">
        <f t="shared" si="15"/>
        <v>42456</v>
      </c>
      <c r="T198" s="1"/>
      <c r="U198" s="3"/>
      <c r="V198" s="3"/>
      <c r="W198" s="62">
        <f t="shared" ca="1" si="22"/>
        <v>0.3125</v>
      </c>
      <c r="X198" s="61">
        <f t="shared" ca="1" si="21"/>
        <v>1</v>
      </c>
      <c r="Y198" s="11" t="s">
        <v>563</v>
      </c>
      <c r="Z198" s="11" t="s">
        <v>24</v>
      </c>
      <c r="AA198" s="11"/>
      <c r="AB198" s="3"/>
    </row>
    <row r="199" spans="1:29" ht="30" customHeight="1">
      <c r="A199" s="4"/>
      <c r="B199" s="4" t="s">
        <v>683</v>
      </c>
      <c r="C199" s="3">
        <v>11</v>
      </c>
      <c r="D199" s="11" t="s">
        <v>119</v>
      </c>
      <c r="E199" s="11" t="s">
        <v>120</v>
      </c>
      <c r="F199" s="15" t="s">
        <v>809</v>
      </c>
      <c r="G199" s="3" t="s">
        <v>504</v>
      </c>
      <c r="H199" s="11" t="s">
        <v>551</v>
      </c>
      <c r="I199" s="15" t="s">
        <v>808</v>
      </c>
      <c r="J199" s="17" t="s">
        <v>519</v>
      </c>
      <c r="K199" s="3" t="s">
        <v>509</v>
      </c>
      <c r="L199" s="37" t="s">
        <v>504</v>
      </c>
      <c r="M199" s="1">
        <v>39861</v>
      </c>
      <c r="N199" s="60">
        <f t="shared" ca="1" si="18"/>
        <v>16</v>
      </c>
      <c r="O199" s="14">
        <v>5</v>
      </c>
      <c r="P199" s="14" t="s">
        <v>635</v>
      </c>
      <c r="Q199" s="14">
        <f t="shared" si="19"/>
        <v>16</v>
      </c>
      <c r="R199" s="14">
        <f t="shared" si="20"/>
        <v>21</v>
      </c>
      <c r="S199" s="1">
        <f t="shared" si="15"/>
        <v>45701</v>
      </c>
      <c r="T199" s="1"/>
      <c r="U199" s="3"/>
      <c r="V199" s="3"/>
      <c r="W199" s="62">
        <f t="shared" ca="1" si="22"/>
        <v>2</v>
      </c>
      <c r="X199" s="61">
        <f t="shared" ca="1" si="21"/>
        <v>2</v>
      </c>
      <c r="Y199" s="11" t="s">
        <v>563</v>
      </c>
      <c r="Z199" s="11" t="s">
        <v>24</v>
      </c>
      <c r="AA199" s="11"/>
      <c r="AB199" s="3"/>
    </row>
    <row r="200" spans="1:29" ht="30" customHeight="1">
      <c r="A200" s="4"/>
      <c r="B200" s="4" t="s">
        <v>684</v>
      </c>
      <c r="C200" s="3">
        <v>11</v>
      </c>
      <c r="D200" s="11" t="s">
        <v>119</v>
      </c>
      <c r="E200" s="11" t="s">
        <v>120</v>
      </c>
      <c r="F200" s="15" t="s">
        <v>811</v>
      </c>
      <c r="G200" s="4">
        <v>77</v>
      </c>
      <c r="H200" s="11" t="s">
        <v>137</v>
      </c>
      <c r="I200" s="15" t="s">
        <v>810</v>
      </c>
      <c r="J200" s="17" t="s">
        <v>519</v>
      </c>
      <c r="K200" s="3" t="s">
        <v>509</v>
      </c>
      <c r="L200" s="5">
        <v>154136</v>
      </c>
      <c r="M200" s="1">
        <v>39156</v>
      </c>
      <c r="N200" s="60">
        <f t="shared" ca="1" si="18"/>
        <v>18</v>
      </c>
      <c r="O200" s="14">
        <v>5</v>
      </c>
      <c r="P200" s="14" t="s">
        <v>635</v>
      </c>
      <c r="Q200" s="14">
        <f t="shared" si="19"/>
        <v>16</v>
      </c>
      <c r="R200" s="14">
        <f t="shared" si="20"/>
        <v>21</v>
      </c>
      <c r="S200" s="1">
        <f t="shared" si="15"/>
        <v>44996</v>
      </c>
      <c r="T200" s="1"/>
      <c r="U200" s="3"/>
      <c r="V200" s="3"/>
      <c r="W200" s="62">
        <f t="shared" ca="1" si="22"/>
        <v>1.625</v>
      </c>
      <c r="X200" s="61">
        <f t="shared" ca="1" si="21"/>
        <v>2</v>
      </c>
      <c r="Y200" s="11" t="s">
        <v>563</v>
      </c>
      <c r="Z200" s="11" t="s">
        <v>24</v>
      </c>
      <c r="AA200" s="11"/>
      <c r="AB200" s="3"/>
    </row>
    <row r="201" spans="1:29" ht="30" customHeight="1">
      <c r="A201" s="4"/>
      <c r="B201" s="4" t="s">
        <v>739</v>
      </c>
      <c r="C201" s="3">
        <v>11</v>
      </c>
      <c r="D201" s="11" t="s">
        <v>119</v>
      </c>
      <c r="E201" s="11" t="s">
        <v>120</v>
      </c>
      <c r="F201" s="15" t="s">
        <v>813</v>
      </c>
      <c r="G201" s="4">
        <v>79</v>
      </c>
      <c r="H201" s="11" t="s">
        <v>138</v>
      </c>
      <c r="I201" s="15" t="s">
        <v>812</v>
      </c>
      <c r="J201" s="17" t="s">
        <v>519</v>
      </c>
      <c r="K201" s="3" t="s">
        <v>507</v>
      </c>
      <c r="L201" s="5">
        <v>134318</v>
      </c>
      <c r="M201" s="1">
        <v>39280</v>
      </c>
      <c r="N201" s="60">
        <f t="shared" ca="1" si="18"/>
        <v>18</v>
      </c>
      <c r="O201" s="14">
        <v>5</v>
      </c>
      <c r="P201" s="14" t="s">
        <v>635</v>
      </c>
      <c r="Q201" s="14">
        <f t="shared" si="19"/>
        <v>16</v>
      </c>
      <c r="R201" s="14">
        <f t="shared" si="20"/>
        <v>21</v>
      </c>
      <c r="S201" s="1">
        <f t="shared" si="15"/>
        <v>45120</v>
      </c>
      <c r="T201" s="1"/>
      <c r="U201" s="3"/>
      <c r="V201" s="3"/>
      <c r="W201" s="62">
        <f t="shared" ca="1" si="22"/>
        <v>1.625</v>
      </c>
      <c r="X201" s="61">
        <f t="shared" ca="1" si="21"/>
        <v>2</v>
      </c>
      <c r="Y201" s="11" t="s">
        <v>563</v>
      </c>
      <c r="Z201" s="11" t="s">
        <v>24</v>
      </c>
      <c r="AA201" s="11"/>
      <c r="AB201" s="3"/>
    </row>
    <row r="202" spans="1:29" ht="30" customHeight="1">
      <c r="A202" s="4"/>
      <c r="B202" s="4" t="s">
        <v>740</v>
      </c>
      <c r="C202" s="3">
        <v>11</v>
      </c>
      <c r="D202" s="11" t="s">
        <v>119</v>
      </c>
      <c r="E202" s="11" t="s">
        <v>120</v>
      </c>
      <c r="F202" s="15" t="s">
        <v>815</v>
      </c>
      <c r="G202" s="4">
        <v>122</v>
      </c>
      <c r="H202" s="11" t="s">
        <v>139</v>
      </c>
      <c r="I202" s="15" t="s">
        <v>814</v>
      </c>
      <c r="J202" s="17" t="s">
        <v>519</v>
      </c>
      <c r="K202" s="3" t="s">
        <v>509</v>
      </c>
      <c r="L202" s="5">
        <v>65100</v>
      </c>
      <c r="M202" s="1">
        <v>41225</v>
      </c>
      <c r="N202" s="60">
        <f t="shared" ca="1" si="18"/>
        <v>12</v>
      </c>
      <c r="O202" s="14">
        <v>5</v>
      </c>
      <c r="P202" s="14" t="s">
        <v>635</v>
      </c>
      <c r="Q202" s="14">
        <f t="shared" si="19"/>
        <v>16</v>
      </c>
      <c r="R202" s="14">
        <f t="shared" si="20"/>
        <v>21</v>
      </c>
      <c r="S202" s="1">
        <f t="shared" si="15"/>
        <v>47065</v>
      </c>
      <c r="T202" s="1"/>
      <c r="U202" s="3"/>
      <c r="V202" s="3"/>
      <c r="W202" s="62">
        <f t="shared" ca="1" si="22"/>
        <v>2.75</v>
      </c>
      <c r="X202" s="61">
        <f t="shared" ca="1" si="21"/>
        <v>3</v>
      </c>
      <c r="Y202" s="11" t="s">
        <v>563</v>
      </c>
      <c r="Z202" s="11" t="s">
        <v>24</v>
      </c>
      <c r="AA202" s="11"/>
      <c r="AB202" s="3"/>
    </row>
    <row r="203" spans="1:29" ht="30" customHeight="1">
      <c r="A203" s="4"/>
      <c r="B203" s="4" t="s">
        <v>686</v>
      </c>
      <c r="C203" s="3">
        <v>11</v>
      </c>
      <c r="D203" s="11" t="s">
        <v>119</v>
      </c>
      <c r="E203" s="16" t="s">
        <v>120</v>
      </c>
      <c r="F203" s="15" t="s">
        <v>817</v>
      </c>
      <c r="G203" s="4">
        <v>123</v>
      </c>
      <c r="H203" s="11" t="s">
        <v>140</v>
      </c>
      <c r="I203" s="15" t="s">
        <v>816</v>
      </c>
      <c r="J203" s="17" t="s">
        <v>519</v>
      </c>
      <c r="K203" s="3" t="s">
        <v>507</v>
      </c>
      <c r="L203" s="5">
        <v>183750</v>
      </c>
      <c r="M203" s="1">
        <v>41564</v>
      </c>
      <c r="N203" s="60">
        <f t="shared" ca="1" si="18"/>
        <v>11</v>
      </c>
      <c r="O203" s="14">
        <v>5</v>
      </c>
      <c r="P203" s="14" t="s">
        <v>635</v>
      </c>
      <c r="Q203" s="14">
        <f t="shared" si="19"/>
        <v>16</v>
      </c>
      <c r="R203" s="14">
        <f t="shared" si="20"/>
        <v>21</v>
      </c>
      <c r="S203" s="1">
        <f t="shared" ref="S203:S259" si="23">M203+365*IF(J203="事後",R203,Q203)</f>
        <v>47404</v>
      </c>
      <c r="T203" s="1"/>
      <c r="U203" s="3"/>
      <c r="V203" s="3"/>
      <c r="W203" s="62">
        <f t="shared" ca="1" si="22"/>
        <v>2.9375</v>
      </c>
      <c r="X203" s="61">
        <f t="shared" ca="1" si="21"/>
        <v>3</v>
      </c>
      <c r="Y203" s="11" t="s">
        <v>563</v>
      </c>
      <c r="Z203" s="11" t="s">
        <v>24</v>
      </c>
      <c r="AA203" s="11"/>
      <c r="AB203" s="3"/>
    </row>
    <row r="204" spans="1:29" ht="30" customHeight="1">
      <c r="A204" s="4"/>
      <c r="B204" s="4" t="s">
        <v>698</v>
      </c>
      <c r="C204" s="6">
        <v>11</v>
      </c>
      <c r="D204" s="16" t="s">
        <v>119</v>
      </c>
      <c r="E204" s="16" t="s">
        <v>120</v>
      </c>
      <c r="F204" s="15" t="s">
        <v>819</v>
      </c>
      <c r="G204" s="4">
        <v>124</v>
      </c>
      <c r="H204" s="11" t="s">
        <v>141</v>
      </c>
      <c r="I204" s="15" t="s">
        <v>818</v>
      </c>
      <c r="J204" s="17" t="s">
        <v>519</v>
      </c>
      <c r="K204" s="3" t="s">
        <v>507</v>
      </c>
      <c r="L204" s="5">
        <v>294000</v>
      </c>
      <c r="M204" s="1">
        <v>41564</v>
      </c>
      <c r="N204" s="60">
        <f t="shared" ca="1" si="18"/>
        <v>11</v>
      </c>
      <c r="O204" s="14">
        <v>5</v>
      </c>
      <c r="P204" s="14" t="s">
        <v>635</v>
      </c>
      <c r="Q204" s="14">
        <f t="shared" si="19"/>
        <v>16</v>
      </c>
      <c r="R204" s="14">
        <f t="shared" si="20"/>
        <v>21</v>
      </c>
      <c r="S204" s="1">
        <f t="shared" si="23"/>
        <v>47404</v>
      </c>
      <c r="T204" s="1"/>
      <c r="U204" s="3"/>
      <c r="V204" s="3"/>
      <c r="W204" s="62">
        <f t="shared" ca="1" si="22"/>
        <v>2.9375</v>
      </c>
      <c r="X204" s="61">
        <f t="shared" ca="1" si="21"/>
        <v>3</v>
      </c>
      <c r="Y204" s="11" t="s">
        <v>563</v>
      </c>
      <c r="Z204" s="11" t="s">
        <v>24</v>
      </c>
      <c r="AA204" s="11"/>
      <c r="AB204" s="3"/>
    </row>
    <row r="205" spans="1:29" ht="30" customHeight="1">
      <c r="A205" s="4"/>
      <c r="B205" s="4" t="s">
        <v>687</v>
      </c>
      <c r="C205" s="6">
        <v>11</v>
      </c>
      <c r="D205" s="16" t="s">
        <v>119</v>
      </c>
      <c r="E205" s="16" t="s">
        <v>120</v>
      </c>
      <c r="F205" s="15" t="s">
        <v>820</v>
      </c>
      <c r="G205" s="4">
        <v>125</v>
      </c>
      <c r="H205" s="11" t="s">
        <v>142</v>
      </c>
      <c r="I205" s="15" t="s">
        <v>822</v>
      </c>
      <c r="J205" s="17" t="s">
        <v>519</v>
      </c>
      <c r="K205" s="3" t="s">
        <v>507</v>
      </c>
      <c r="L205" s="5">
        <v>183750</v>
      </c>
      <c r="M205" s="1">
        <v>41564</v>
      </c>
      <c r="N205" s="60">
        <f t="shared" ca="1" si="18"/>
        <v>11</v>
      </c>
      <c r="O205" s="14">
        <v>5</v>
      </c>
      <c r="P205" s="14" t="s">
        <v>635</v>
      </c>
      <c r="Q205" s="14">
        <f t="shared" si="19"/>
        <v>16</v>
      </c>
      <c r="R205" s="14">
        <f t="shared" si="20"/>
        <v>21</v>
      </c>
      <c r="S205" s="1">
        <f t="shared" si="23"/>
        <v>47404</v>
      </c>
      <c r="T205" s="1"/>
      <c r="U205" s="3"/>
      <c r="V205" s="3"/>
      <c r="W205" s="62">
        <f t="shared" ca="1" si="22"/>
        <v>2.9375</v>
      </c>
      <c r="X205" s="61">
        <f t="shared" ca="1" si="21"/>
        <v>3</v>
      </c>
      <c r="Y205" s="11" t="s">
        <v>563</v>
      </c>
      <c r="Z205" s="11" t="s">
        <v>24</v>
      </c>
      <c r="AA205" s="11"/>
      <c r="AB205" s="3"/>
    </row>
    <row r="206" spans="1:29" ht="30" customHeight="1">
      <c r="A206" s="4"/>
      <c r="B206" s="4" t="s">
        <v>688</v>
      </c>
      <c r="C206" s="3">
        <v>11</v>
      </c>
      <c r="D206" s="11" t="s">
        <v>119</v>
      </c>
      <c r="E206" s="11" t="s">
        <v>120</v>
      </c>
      <c r="F206" s="15" t="s">
        <v>821</v>
      </c>
      <c r="G206" s="4">
        <v>69</v>
      </c>
      <c r="H206" s="11" t="s">
        <v>143</v>
      </c>
      <c r="I206" s="15" t="s">
        <v>823</v>
      </c>
      <c r="J206" s="17" t="s">
        <v>518</v>
      </c>
      <c r="K206" s="3" t="s">
        <v>506</v>
      </c>
      <c r="L206" s="5">
        <v>54810</v>
      </c>
      <c r="M206" s="1">
        <v>36552</v>
      </c>
      <c r="N206" s="60">
        <f t="shared" ca="1" si="18"/>
        <v>25</v>
      </c>
      <c r="O206" s="14">
        <v>5</v>
      </c>
      <c r="P206" s="14" t="s">
        <v>635</v>
      </c>
      <c r="Q206" s="14">
        <f t="shared" si="19"/>
        <v>16</v>
      </c>
      <c r="R206" s="14">
        <f t="shared" si="20"/>
        <v>21</v>
      </c>
      <c r="S206" s="1">
        <f t="shared" si="23"/>
        <v>44217</v>
      </c>
      <c r="T206" s="1"/>
      <c r="U206" s="3"/>
      <c r="V206" s="3"/>
      <c r="W206" s="62">
        <f t="shared" ca="1" si="22"/>
        <v>0.3125</v>
      </c>
      <c r="X206" s="61">
        <f t="shared" ca="1" si="21"/>
        <v>1</v>
      </c>
      <c r="Y206" s="11" t="s">
        <v>563</v>
      </c>
      <c r="Z206" s="11" t="s">
        <v>26</v>
      </c>
      <c r="AA206" s="11"/>
      <c r="AB206" s="8" t="s">
        <v>749</v>
      </c>
      <c r="AC206" s="22" t="s">
        <v>781</v>
      </c>
    </row>
    <row r="207" spans="1:29" ht="30" customHeight="1">
      <c r="A207" s="3" t="s">
        <v>15</v>
      </c>
      <c r="B207" s="3" t="s">
        <v>689</v>
      </c>
      <c r="C207" s="3">
        <v>11</v>
      </c>
      <c r="D207" s="11" t="s">
        <v>90</v>
      </c>
      <c r="E207" s="11" t="s">
        <v>144</v>
      </c>
      <c r="F207" s="11" t="s">
        <v>144</v>
      </c>
      <c r="G207" s="4">
        <v>162</v>
      </c>
      <c r="H207" s="11" t="s">
        <v>145</v>
      </c>
      <c r="I207" s="11" t="s">
        <v>145</v>
      </c>
      <c r="J207" s="17" t="s">
        <v>519</v>
      </c>
      <c r="K207" s="3" t="s">
        <v>509</v>
      </c>
      <c r="L207" s="5">
        <v>143100</v>
      </c>
      <c r="M207" s="1">
        <v>42705</v>
      </c>
      <c r="N207" s="60">
        <f t="shared" ca="1" si="18"/>
        <v>8</v>
      </c>
      <c r="O207" s="14">
        <v>5</v>
      </c>
      <c r="P207" s="14" t="s">
        <v>635</v>
      </c>
      <c r="Q207" s="14">
        <f t="shared" si="19"/>
        <v>16</v>
      </c>
      <c r="R207" s="14">
        <f t="shared" si="20"/>
        <v>21</v>
      </c>
      <c r="S207" s="1">
        <f t="shared" si="23"/>
        <v>48545</v>
      </c>
      <c r="T207" s="7"/>
      <c r="U207" s="3"/>
      <c r="V207" s="3"/>
      <c r="W207" s="62">
        <f t="shared" ca="1" si="22"/>
        <v>3.5</v>
      </c>
      <c r="X207" s="61">
        <f t="shared" ca="1" si="21"/>
        <v>4</v>
      </c>
      <c r="Y207" s="11" t="s">
        <v>563</v>
      </c>
      <c r="Z207" s="11" t="s">
        <v>122</v>
      </c>
      <c r="AA207" s="11"/>
      <c r="AB207" s="3"/>
    </row>
    <row r="208" spans="1:29" ht="30" customHeight="1">
      <c r="A208" s="4"/>
      <c r="B208" s="4"/>
      <c r="C208" s="3">
        <v>11</v>
      </c>
      <c r="D208" s="11" t="s">
        <v>119</v>
      </c>
      <c r="E208" s="11" t="s">
        <v>146</v>
      </c>
      <c r="F208" s="11" t="s">
        <v>146</v>
      </c>
      <c r="G208" s="4">
        <v>1</v>
      </c>
      <c r="H208" s="11" t="s">
        <v>147</v>
      </c>
      <c r="I208" s="11" t="s">
        <v>147</v>
      </c>
      <c r="J208" s="17" t="s">
        <v>518</v>
      </c>
      <c r="K208" s="3" t="s">
        <v>506</v>
      </c>
      <c r="L208" s="5">
        <v>148320</v>
      </c>
      <c r="M208" s="1">
        <v>34729</v>
      </c>
      <c r="N208" s="60">
        <f t="shared" ca="1" si="18"/>
        <v>30</v>
      </c>
      <c r="O208" s="14">
        <v>10</v>
      </c>
      <c r="P208" s="14" t="s">
        <v>637</v>
      </c>
      <c r="Q208" s="14">
        <f t="shared" si="19"/>
        <v>21</v>
      </c>
      <c r="R208" s="14">
        <f t="shared" si="20"/>
        <v>28</v>
      </c>
      <c r="S208" s="1">
        <f t="shared" si="23"/>
        <v>44949</v>
      </c>
      <c r="T208" s="1"/>
      <c r="U208" s="3" t="s">
        <v>53</v>
      </c>
      <c r="V208" s="3"/>
      <c r="W208" s="62">
        <f t="shared" ca="1" si="22"/>
        <v>0.71428571428571441</v>
      </c>
      <c r="X208" s="61">
        <f t="shared" ca="1" si="21"/>
        <v>1</v>
      </c>
      <c r="Y208" s="11" t="s">
        <v>563</v>
      </c>
      <c r="Z208" s="11" t="s">
        <v>26</v>
      </c>
      <c r="AA208" s="11"/>
      <c r="AB208" s="3"/>
    </row>
    <row r="209" spans="1:29" ht="30" customHeight="1">
      <c r="A209" s="4"/>
      <c r="B209" s="4" t="s">
        <v>690</v>
      </c>
      <c r="C209" s="3">
        <v>11</v>
      </c>
      <c r="D209" s="11" t="s">
        <v>119</v>
      </c>
      <c r="E209" s="11" t="s">
        <v>148</v>
      </c>
      <c r="F209" s="11" t="s">
        <v>148</v>
      </c>
      <c r="G209" s="4">
        <v>24</v>
      </c>
      <c r="H209" s="11" t="s">
        <v>149</v>
      </c>
      <c r="I209" s="11" t="s">
        <v>149</v>
      </c>
      <c r="J209" s="17" t="s">
        <v>518</v>
      </c>
      <c r="K209" s="3" t="s">
        <v>506</v>
      </c>
      <c r="L209" s="5">
        <v>99750</v>
      </c>
      <c r="M209" s="1">
        <v>40534</v>
      </c>
      <c r="N209" s="60">
        <f t="shared" ca="1" si="18"/>
        <v>14</v>
      </c>
      <c r="O209" s="14">
        <v>5</v>
      </c>
      <c r="P209" s="14" t="s">
        <v>635</v>
      </c>
      <c r="Q209" s="14">
        <f t="shared" si="19"/>
        <v>16</v>
      </c>
      <c r="R209" s="14">
        <f t="shared" si="20"/>
        <v>21</v>
      </c>
      <c r="S209" s="1">
        <f t="shared" si="23"/>
        <v>48199</v>
      </c>
      <c r="T209" s="1"/>
      <c r="U209" s="3"/>
      <c r="V209" s="3"/>
      <c r="W209" s="62">
        <f t="shared" ca="1" si="22"/>
        <v>2.375</v>
      </c>
      <c r="X209" s="61">
        <f t="shared" ca="1" si="21"/>
        <v>3</v>
      </c>
      <c r="Y209" s="11" t="s">
        <v>563</v>
      </c>
      <c r="Z209" s="11" t="s">
        <v>24</v>
      </c>
      <c r="AA209" s="11"/>
      <c r="AB209" s="3"/>
    </row>
    <row r="210" spans="1:29" ht="30" customHeight="1">
      <c r="A210" s="3" t="s">
        <v>15</v>
      </c>
      <c r="B210" s="3" t="s">
        <v>713</v>
      </c>
      <c r="C210" s="3">
        <v>11</v>
      </c>
      <c r="D210" s="11" t="s">
        <v>90</v>
      </c>
      <c r="E210" s="11" t="s">
        <v>150</v>
      </c>
      <c r="F210" s="11" t="s">
        <v>150</v>
      </c>
      <c r="G210" s="4">
        <v>126</v>
      </c>
      <c r="H210" s="11" t="s">
        <v>151</v>
      </c>
      <c r="I210" s="11" t="s">
        <v>151</v>
      </c>
      <c r="J210" s="17" t="s">
        <v>519</v>
      </c>
      <c r="K210" s="3" t="s">
        <v>509</v>
      </c>
      <c r="L210" s="5">
        <v>607950</v>
      </c>
      <c r="M210" s="1">
        <v>41122</v>
      </c>
      <c r="N210" s="60">
        <f t="shared" ca="1" si="18"/>
        <v>13</v>
      </c>
      <c r="O210" s="14">
        <v>5</v>
      </c>
      <c r="P210" s="14" t="s">
        <v>635</v>
      </c>
      <c r="Q210" s="14">
        <f t="shared" si="19"/>
        <v>16</v>
      </c>
      <c r="R210" s="14">
        <f t="shared" si="20"/>
        <v>21</v>
      </c>
      <c r="S210" s="1">
        <f t="shared" si="23"/>
        <v>46962</v>
      </c>
      <c r="T210" s="7"/>
      <c r="U210" s="3"/>
      <c r="V210" s="3"/>
      <c r="W210" s="62">
        <f t="shared" ca="1" si="22"/>
        <v>2.5625</v>
      </c>
      <c r="X210" s="61">
        <f t="shared" ca="1" si="21"/>
        <v>3</v>
      </c>
      <c r="Y210" s="11" t="s">
        <v>563</v>
      </c>
      <c r="Z210" s="11" t="s">
        <v>24</v>
      </c>
      <c r="AA210" s="11"/>
      <c r="AB210" s="3"/>
    </row>
    <row r="211" spans="1:29" ht="30" customHeight="1">
      <c r="A211" s="3" t="s">
        <v>15</v>
      </c>
      <c r="B211" s="3" t="s">
        <v>691</v>
      </c>
      <c r="C211" s="3">
        <v>11</v>
      </c>
      <c r="D211" s="11" t="s">
        <v>90</v>
      </c>
      <c r="E211" s="11" t="s">
        <v>152</v>
      </c>
      <c r="F211" s="11" t="s">
        <v>152</v>
      </c>
      <c r="G211" s="4">
        <v>130</v>
      </c>
      <c r="H211" s="11" t="s">
        <v>153</v>
      </c>
      <c r="I211" s="11" t="s">
        <v>153</v>
      </c>
      <c r="J211" s="17" t="s">
        <v>519</v>
      </c>
      <c r="K211" s="3" t="s">
        <v>507</v>
      </c>
      <c r="L211" s="5">
        <v>537180</v>
      </c>
      <c r="M211" s="1">
        <v>41507</v>
      </c>
      <c r="N211" s="60">
        <f t="shared" ca="1" si="18"/>
        <v>11</v>
      </c>
      <c r="O211" s="14">
        <v>5</v>
      </c>
      <c r="P211" s="14" t="s">
        <v>635</v>
      </c>
      <c r="Q211" s="14">
        <f t="shared" si="19"/>
        <v>16</v>
      </c>
      <c r="R211" s="14">
        <f t="shared" si="20"/>
        <v>21</v>
      </c>
      <c r="S211" s="1">
        <f t="shared" si="23"/>
        <v>47347</v>
      </c>
      <c r="T211" s="7"/>
      <c r="U211" s="3"/>
      <c r="V211" s="3"/>
      <c r="W211" s="62">
        <f t="shared" ca="1" si="22"/>
        <v>2.9375</v>
      </c>
      <c r="X211" s="61">
        <f t="shared" ca="1" si="21"/>
        <v>3</v>
      </c>
      <c r="Y211" s="11" t="s">
        <v>563</v>
      </c>
      <c r="Z211" s="11" t="s">
        <v>24</v>
      </c>
      <c r="AA211" s="11"/>
      <c r="AB211" s="3"/>
    </row>
    <row r="212" spans="1:29" ht="30" customHeight="1">
      <c r="A212" s="3" t="s">
        <v>15</v>
      </c>
      <c r="B212" s="3" t="s">
        <v>692</v>
      </c>
      <c r="C212" s="3">
        <v>11</v>
      </c>
      <c r="D212" s="11" t="s">
        <v>90</v>
      </c>
      <c r="E212" s="11" t="s">
        <v>154</v>
      </c>
      <c r="F212" s="11" t="s">
        <v>154</v>
      </c>
      <c r="G212" s="4">
        <v>157</v>
      </c>
      <c r="H212" s="11" t="s">
        <v>155</v>
      </c>
      <c r="I212" s="11" t="s">
        <v>155</v>
      </c>
      <c r="J212" s="17" t="s">
        <v>518</v>
      </c>
      <c r="K212" s="3" t="s">
        <v>506</v>
      </c>
      <c r="L212" s="5">
        <v>113292</v>
      </c>
      <c r="M212" s="1">
        <v>42674</v>
      </c>
      <c r="N212" s="60">
        <f t="shared" ca="1" si="18"/>
        <v>8</v>
      </c>
      <c r="O212" s="14">
        <v>5</v>
      </c>
      <c r="P212" s="14" t="s">
        <v>635</v>
      </c>
      <c r="Q212" s="14">
        <f t="shared" si="19"/>
        <v>16</v>
      </c>
      <c r="R212" s="14">
        <f t="shared" si="20"/>
        <v>21</v>
      </c>
      <c r="S212" s="1">
        <f t="shared" si="23"/>
        <v>50339</v>
      </c>
      <c r="T212" s="7"/>
      <c r="U212" s="3"/>
      <c r="V212" s="3"/>
      <c r="W212" s="62">
        <f t="shared" ca="1" si="22"/>
        <v>3.5</v>
      </c>
      <c r="X212" s="61">
        <f t="shared" ca="1" si="21"/>
        <v>4</v>
      </c>
      <c r="Y212" s="11" t="s">
        <v>563</v>
      </c>
      <c r="Z212" s="16" t="s">
        <v>24</v>
      </c>
      <c r="AA212" s="16"/>
      <c r="AB212" s="3"/>
    </row>
    <row r="213" spans="1:29" ht="30" customHeight="1">
      <c r="A213" s="3" t="s">
        <v>15</v>
      </c>
      <c r="B213" s="3" t="s">
        <v>693</v>
      </c>
      <c r="C213" s="3">
        <v>11</v>
      </c>
      <c r="D213" s="11" t="s">
        <v>90</v>
      </c>
      <c r="E213" s="11" t="s">
        <v>156</v>
      </c>
      <c r="F213" s="11" t="s">
        <v>156</v>
      </c>
      <c r="G213" s="4">
        <v>169</v>
      </c>
      <c r="H213" s="11" t="s">
        <v>157</v>
      </c>
      <c r="I213" s="11" t="s">
        <v>157</v>
      </c>
      <c r="J213" s="17" t="s">
        <v>519</v>
      </c>
      <c r="K213" s="3" t="s">
        <v>507</v>
      </c>
      <c r="L213" s="5">
        <v>356400</v>
      </c>
      <c r="M213" s="1">
        <v>42720</v>
      </c>
      <c r="N213" s="60">
        <f t="shared" ca="1" si="18"/>
        <v>8</v>
      </c>
      <c r="O213" s="14">
        <v>5</v>
      </c>
      <c r="P213" s="14" t="s">
        <v>635</v>
      </c>
      <c r="Q213" s="14">
        <f t="shared" si="19"/>
        <v>16</v>
      </c>
      <c r="R213" s="14">
        <f t="shared" si="20"/>
        <v>21</v>
      </c>
      <c r="S213" s="1">
        <f t="shared" si="23"/>
        <v>48560</v>
      </c>
      <c r="T213" s="7"/>
      <c r="U213" s="3"/>
      <c r="V213" s="3"/>
      <c r="W213" s="62">
        <f t="shared" ca="1" si="22"/>
        <v>3.5</v>
      </c>
      <c r="X213" s="61">
        <f t="shared" ca="1" si="21"/>
        <v>4</v>
      </c>
      <c r="Y213" s="11" t="s">
        <v>563</v>
      </c>
      <c r="Z213" s="16" t="s">
        <v>24</v>
      </c>
      <c r="AA213" s="16"/>
      <c r="AB213" s="3"/>
    </row>
    <row r="214" spans="1:29" ht="30" customHeight="1">
      <c r="A214" s="3" t="s">
        <v>15</v>
      </c>
      <c r="B214" s="3" t="s">
        <v>694</v>
      </c>
      <c r="C214" s="3">
        <v>11</v>
      </c>
      <c r="D214" s="11" t="s">
        <v>90</v>
      </c>
      <c r="E214" s="11" t="s">
        <v>158</v>
      </c>
      <c r="F214" s="11" t="s">
        <v>158</v>
      </c>
      <c r="G214" s="4">
        <v>168</v>
      </c>
      <c r="H214" s="11" t="s">
        <v>159</v>
      </c>
      <c r="I214" s="11" t="s">
        <v>159</v>
      </c>
      <c r="J214" s="17" t="s">
        <v>519</v>
      </c>
      <c r="K214" s="3" t="s">
        <v>507</v>
      </c>
      <c r="L214" s="5">
        <v>313200</v>
      </c>
      <c r="M214" s="1">
        <v>42720</v>
      </c>
      <c r="N214" s="60">
        <f t="shared" ca="1" si="18"/>
        <v>8</v>
      </c>
      <c r="O214" s="14">
        <v>5</v>
      </c>
      <c r="P214" s="14" t="s">
        <v>635</v>
      </c>
      <c r="Q214" s="14">
        <f t="shared" si="19"/>
        <v>16</v>
      </c>
      <c r="R214" s="14">
        <f t="shared" si="20"/>
        <v>21</v>
      </c>
      <c r="S214" s="1">
        <f t="shared" si="23"/>
        <v>48560</v>
      </c>
      <c r="T214" s="7"/>
      <c r="U214" s="3"/>
      <c r="V214" s="3"/>
      <c r="W214" s="62">
        <f t="shared" ca="1" si="22"/>
        <v>3.5</v>
      </c>
      <c r="X214" s="61">
        <f t="shared" ca="1" si="21"/>
        <v>4</v>
      </c>
      <c r="Y214" s="11" t="s">
        <v>563</v>
      </c>
      <c r="Z214" s="16" t="s">
        <v>24</v>
      </c>
      <c r="AA214" s="16"/>
      <c r="AB214" s="3"/>
    </row>
    <row r="215" spans="1:29" ht="30" customHeight="1">
      <c r="A215" s="3"/>
      <c r="B215" s="3" t="s">
        <v>694</v>
      </c>
      <c r="C215" s="3">
        <v>11</v>
      </c>
      <c r="D215" s="11" t="s">
        <v>90</v>
      </c>
      <c r="E215" s="11" t="s">
        <v>552</v>
      </c>
      <c r="F215" s="11" t="s">
        <v>552</v>
      </c>
      <c r="G215" s="3" t="s">
        <v>504</v>
      </c>
      <c r="H215" s="11" t="s">
        <v>553</v>
      </c>
      <c r="I215" s="11" t="s">
        <v>553</v>
      </c>
      <c r="J215" s="17" t="s">
        <v>519</v>
      </c>
      <c r="K215" s="3" t="s">
        <v>507</v>
      </c>
      <c r="L215" s="37" t="s">
        <v>504</v>
      </c>
      <c r="M215" s="1">
        <v>34618</v>
      </c>
      <c r="N215" s="60">
        <f t="shared" ca="1" si="18"/>
        <v>30</v>
      </c>
      <c r="O215" s="14">
        <v>5</v>
      </c>
      <c r="P215" s="14" t="s">
        <v>635</v>
      </c>
      <c r="Q215" s="14">
        <f t="shared" si="19"/>
        <v>16</v>
      </c>
      <c r="R215" s="14">
        <f t="shared" si="20"/>
        <v>21</v>
      </c>
      <c r="S215" s="1">
        <f t="shared" si="23"/>
        <v>40458</v>
      </c>
      <c r="T215" s="7"/>
      <c r="U215" s="3"/>
      <c r="V215" s="3"/>
      <c r="W215" s="62">
        <f t="shared" ca="1" si="22"/>
        <v>-0.625</v>
      </c>
      <c r="X215" s="61">
        <f t="shared" ca="1" si="21"/>
        <v>1</v>
      </c>
      <c r="Y215" s="11" t="s">
        <v>563</v>
      </c>
      <c r="Z215" s="16" t="s">
        <v>24</v>
      </c>
      <c r="AA215" s="16"/>
      <c r="AB215" s="8" t="s">
        <v>749</v>
      </c>
      <c r="AC215" s="22" t="s">
        <v>781</v>
      </c>
    </row>
    <row r="216" spans="1:29" ht="30" customHeight="1">
      <c r="A216" s="3" t="s">
        <v>15</v>
      </c>
      <c r="B216" s="3" t="s">
        <v>695</v>
      </c>
      <c r="C216" s="3">
        <v>11</v>
      </c>
      <c r="D216" s="11" t="s">
        <v>90</v>
      </c>
      <c r="E216" s="11" t="s">
        <v>160</v>
      </c>
      <c r="F216" s="11" t="s">
        <v>160</v>
      </c>
      <c r="G216" s="4">
        <v>10</v>
      </c>
      <c r="H216" s="11" t="s">
        <v>161</v>
      </c>
      <c r="I216" s="11" t="s">
        <v>161</v>
      </c>
      <c r="J216" s="17" t="s">
        <v>519</v>
      </c>
      <c r="K216" s="3" t="s">
        <v>507</v>
      </c>
      <c r="L216" s="5">
        <v>83160</v>
      </c>
      <c r="M216" s="1">
        <v>34648</v>
      </c>
      <c r="N216" s="60">
        <f t="shared" ca="1" si="18"/>
        <v>30</v>
      </c>
      <c r="O216" s="14">
        <v>5</v>
      </c>
      <c r="P216" s="14" t="s">
        <v>635</v>
      </c>
      <c r="Q216" s="14">
        <f t="shared" si="19"/>
        <v>16</v>
      </c>
      <c r="R216" s="14">
        <f t="shared" si="20"/>
        <v>21</v>
      </c>
      <c r="S216" s="1">
        <f t="shared" si="23"/>
        <v>40488</v>
      </c>
      <c r="T216" s="7"/>
      <c r="U216" s="3"/>
      <c r="V216" s="3"/>
      <c r="W216" s="62">
        <f t="shared" ca="1" si="22"/>
        <v>-0.625</v>
      </c>
      <c r="X216" s="61">
        <f t="shared" ca="1" si="21"/>
        <v>1</v>
      </c>
      <c r="Y216" s="11" t="s">
        <v>563</v>
      </c>
      <c r="Z216" s="11" t="s">
        <v>24</v>
      </c>
      <c r="AA216" s="11"/>
      <c r="AB216" s="3"/>
    </row>
    <row r="217" spans="1:29" ht="30" customHeight="1">
      <c r="A217" s="3" t="s">
        <v>15</v>
      </c>
      <c r="B217" s="3" t="s">
        <v>735</v>
      </c>
      <c r="C217" s="3">
        <v>11</v>
      </c>
      <c r="D217" s="11" t="s">
        <v>90</v>
      </c>
      <c r="E217" s="11" t="s">
        <v>162</v>
      </c>
      <c r="F217" s="11" t="s">
        <v>162</v>
      </c>
      <c r="G217" s="4">
        <v>15</v>
      </c>
      <c r="H217" s="11" t="s">
        <v>163</v>
      </c>
      <c r="I217" s="11" t="s">
        <v>163</v>
      </c>
      <c r="J217" s="17" t="s">
        <v>519</v>
      </c>
      <c r="K217" s="3" t="s">
        <v>507</v>
      </c>
      <c r="L217" s="5">
        <v>286200</v>
      </c>
      <c r="M217" s="1">
        <v>34648</v>
      </c>
      <c r="N217" s="60">
        <f t="shared" ca="1" si="18"/>
        <v>30</v>
      </c>
      <c r="O217" s="14">
        <v>5</v>
      </c>
      <c r="P217" s="14" t="s">
        <v>635</v>
      </c>
      <c r="Q217" s="14">
        <f t="shared" si="19"/>
        <v>16</v>
      </c>
      <c r="R217" s="14">
        <f t="shared" si="20"/>
        <v>21</v>
      </c>
      <c r="S217" s="1">
        <f t="shared" si="23"/>
        <v>40488</v>
      </c>
      <c r="T217" s="7"/>
      <c r="U217" s="3"/>
      <c r="V217" s="3"/>
      <c r="W217" s="62">
        <f t="shared" ca="1" si="22"/>
        <v>-0.625</v>
      </c>
      <c r="X217" s="61">
        <f t="shared" ca="1" si="21"/>
        <v>1</v>
      </c>
      <c r="Y217" s="11" t="s">
        <v>563</v>
      </c>
      <c r="Z217" s="11" t="s">
        <v>24</v>
      </c>
      <c r="AA217" s="11"/>
      <c r="AB217" s="3"/>
    </row>
    <row r="218" spans="1:29" ht="30" customHeight="1">
      <c r="A218" s="3" t="s">
        <v>15</v>
      </c>
      <c r="B218" s="3" t="s">
        <v>696</v>
      </c>
      <c r="C218" s="3">
        <v>11</v>
      </c>
      <c r="D218" s="11" t="s">
        <v>90</v>
      </c>
      <c r="E218" s="11" t="s">
        <v>164</v>
      </c>
      <c r="F218" s="11" t="s">
        <v>164</v>
      </c>
      <c r="G218" s="4">
        <v>140</v>
      </c>
      <c r="H218" s="11" t="s">
        <v>165</v>
      </c>
      <c r="I218" s="11" t="s">
        <v>165</v>
      </c>
      <c r="J218" s="17" t="s">
        <v>518</v>
      </c>
      <c r="K218" s="3" t="s">
        <v>506</v>
      </c>
      <c r="L218" s="5">
        <v>181440</v>
      </c>
      <c r="M218" s="1">
        <v>42277</v>
      </c>
      <c r="N218" s="60">
        <f t="shared" ca="1" si="18"/>
        <v>9</v>
      </c>
      <c r="O218" s="14">
        <v>5</v>
      </c>
      <c r="P218" s="14" t="s">
        <v>635</v>
      </c>
      <c r="Q218" s="14">
        <f t="shared" si="19"/>
        <v>16</v>
      </c>
      <c r="R218" s="14">
        <f t="shared" si="20"/>
        <v>21</v>
      </c>
      <c r="S218" s="1">
        <f t="shared" si="23"/>
        <v>49942</v>
      </c>
      <c r="T218" s="7"/>
      <c r="U218" s="3"/>
      <c r="V218" s="3"/>
      <c r="W218" s="62">
        <f t="shared" ca="1" si="22"/>
        <v>3.3125</v>
      </c>
      <c r="X218" s="61">
        <f t="shared" ca="1" si="21"/>
        <v>4</v>
      </c>
      <c r="Y218" s="11" t="s">
        <v>563</v>
      </c>
      <c r="Z218" s="11" t="s">
        <v>26</v>
      </c>
      <c r="AA218" s="11"/>
      <c r="AB218" s="3"/>
    </row>
    <row r="219" spans="1:29" ht="30" customHeight="1">
      <c r="A219" s="3" t="s">
        <v>15</v>
      </c>
      <c r="B219" s="3" t="s">
        <v>697</v>
      </c>
      <c r="C219" s="3">
        <v>11</v>
      </c>
      <c r="D219" s="11" t="s">
        <v>90</v>
      </c>
      <c r="E219" s="11" t="s">
        <v>166</v>
      </c>
      <c r="F219" s="11" t="s">
        <v>166</v>
      </c>
      <c r="G219" s="4">
        <v>152</v>
      </c>
      <c r="H219" s="11" t="s">
        <v>167</v>
      </c>
      <c r="I219" s="11" t="s">
        <v>167</v>
      </c>
      <c r="J219" s="17" t="s">
        <v>518</v>
      </c>
      <c r="K219" s="3" t="s">
        <v>506</v>
      </c>
      <c r="L219" s="5">
        <v>219456</v>
      </c>
      <c r="M219" s="1">
        <v>42423</v>
      </c>
      <c r="N219" s="60">
        <f t="shared" ca="1" si="18"/>
        <v>9</v>
      </c>
      <c r="O219" s="14">
        <v>5</v>
      </c>
      <c r="P219" s="14" t="s">
        <v>635</v>
      </c>
      <c r="Q219" s="14">
        <f t="shared" si="19"/>
        <v>16</v>
      </c>
      <c r="R219" s="14">
        <f t="shared" si="20"/>
        <v>21</v>
      </c>
      <c r="S219" s="1">
        <f t="shared" si="23"/>
        <v>50088</v>
      </c>
      <c r="T219" s="7"/>
      <c r="U219" s="3"/>
      <c r="V219" s="3"/>
      <c r="W219" s="62">
        <f t="shared" ca="1" si="22"/>
        <v>3.3125</v>
      </c>
      <c r="X219" s="61">
        <f t="shared" ca="1" si="21"/>
        <v>4</v>
      </c>
      <c r="Y219" s="11" t="s">
        <v>563</v>
      </c>
      <c r="Z219" s="11" t="s">
        <v>26</v>
      </c>
      <c r="AA219" s="11"/>
      <c r="AB219" s="3"/>
    </row>
    <row r="220" spans="1:29" ht="30" customHeight="1">
      <c r="A220" s="3"/>
      <c r="B220" s="3" t="s">
        <v>698</v>
      </c>
      <c r="C220" s="3">
        <v>11</v>
      </c>
      <c r="D220" s="11" t="s">
        <v>90</v>
      </c>
      <c r="E220" s="38" t="s">
        <v>560</v>
      </c>
      <c r="F220" s="38" t="s">
        <v>560</v>
      </c>
      <c r="G220" s="3" t="s">
        <v>504</v>
      </c>
      <c r="H220" s="11" t="s">
        <v>561</v>
      </c>
      <c r="I220" s="11" t="s">
        <v>561</v>
      </c>
      <c r="J220" s="17" t="s">
        <v>518</v>
      </c>
      <c r="K220" s="3" t="s">
        <v>506</v>
      </c>
      <c r="L220" s="18">
        <v>183600</v>
      </c>
      <c r="M220" s="1">
        <v>34731</v>
      </c>
      <c r="N220" s="60">
        <f t="shared" ca="1" si="18"/>
        <v>30</v>
      </c>
      <c r="O220" s="14">
        <v>5</v>
      </c>
      <c r="P220" s="14" t="s">
        <v>635</v>
      </c>
      <c r="Q220" s="14">
        <f t="shared" si="19"/>
        <v>16</v>
      </c>
      <c r="R220" s="14">
        <f t="shared" si="20"/>
        <v>21</v>
      </c>
      <c r="S220" s="1">
        <f t="shared" si="23"/>
        <v>42396</v>
      </c>
      <c r="T220" s="7"/>
      <c r="U220" s="3"/>
      <c r="V220" s="3"/>
      <c r="W220" s="62">
        <f t="shared" ca="1" si="22"/>
        <v>-0.625</v>
      </c>
      <c r="X220" s="61">
        <f t="shared" ca="1" si="21"/>
        <v>1</v>
      </c>
      <c r="Y220" s="11" t="s">
        <v>563</v>
      </c>
      <c r="Z220" s="11" t="s">
        <v>24</v>
      </c>
      <c r="AA220" s="11"/>
      <c r="AB220" s="3" t="s">
        <v>510</v>
      </c>
      <c r="AC220" s="22" t="s">
        <v>752</v>
      </c>
    </row>
    <row r="221" spans="1:29" ht="30" customHeight="1">
      <c r="A221" s="3" t="s">
        <v>15</v>
      </c>
      <c r="B221" s="3" t="s">
        <v>707</v>
      </c>
      <c r="C221" s="3">
        <v>11</v>
      </c>
      <c r="D221" s="11" t="s">
        <v>90</v>
      </c>
      <c r="E221" s="11" t="s">
        <v>699</v>
      </c>
      <c r="F221" s="11" t="s">
        <v>699</v>
      </c>
      <c r="G221" s="4">
        <v>16</v>
      </c>
      <c r="H221" s="11" t="s">
        <v>169</v>
      </c>
      <c r="I221" s="11" t="s">
        <v>169</v>
      </c>
      <c r="J221" s="17" t="s">
        <v>519</v>
      </c>
      <c r="K221" s="3" t="s">
        <v>509</v>
      </c>
      <c r="L221" s="5">
        <v>216300</v>
      </c>
      <c r="M221" s="1">
        <v>34648</v>
      </c>
      <c r="N221" s="60">
        <f t="shared" ca="1" si="18"/>
        <v>30</v>
      </c>
      <c r="O221" s="14">
        <v>5</v>
      </c>
      <c r="P221" s="14" t="s">
        <v>635</v>
      </c>
      <c r="Q221" s="14">
        <f t="shared" si="19"/>
        <v>16</v>
      </c>
      <c r="R221" s="14">
        <f t="shared" si="20"/>
        <v>21</v>
      </c>
      <c r="S221" s="1">
        <f t="shared" si="23"/>
        <v>40488</v>
      </c>
      <c r="T221" s="7"/>
      <c r="U221" s="3"/>
      <c r="V221" s="3"/>
      <c r="W221" s="62">
        <f t="shared" ca="1" si="22"/>
        <v>-0.625</v>
      </c>
      <c r="X221" s="61">
        <f t="shared" ca="1" si="21"/>
        <v>1</v>
      </c>
      <c r="Y221" s="11" t="s">
        <v>563</v>
      </c>
      <c r="Z221" s="11" t="s">
        <v>24</v>
      </c>
      <c r="AA221" s="11"/>
      <c r="AB221" s="3"/>
    </row>
    <row r="222" spans="1:29" ht="30" customHeight="1">
      <c r="A222" s="3"/>
      <c r="B222" s="3" t="s">
        <v>700</v>
      </c>
      <c r="C222" s="3">
        <v>11</v>
      </c>
      <c r="D222" s="11" t="s">
        <v>90</v>
      </c>
      <c r="E222" s="38" t="s">
        <v>541</v>
      </c>
      <c r="F222" s="38" t="s">
        <v>541</v>
      </c>
      <c r="G222" s="4"/>
      <c r="H222" s="11" t="s">
        <v>545</v>
      </c>
      <c r="I222" s="11" t="s">
        <v>545</v>
      </c>
      <c r="J222" s="17" t="s">
        <v>519</v>
      </c>
      <c r="K222" s="3" t="s">
        <v>507</v>
      </c>
      <c r="L222" s="5">
        <v>367200</v>
      </c>
      <c r="M222" s="1">
        <v>43113</v>
      </c>
      <c r="N222" s="60">
        <f t="shared" ca="1" si="18"/>
        <v>7</v>
      </c>
      <c r="O222" s="14">
        <v>5</v>
      </c>
      <c r="P222" s="14" t="s">
        <v>635</v>
      </c>
      <c r="Q222" s="14">
        <f t="shared" si="19"/>
        <v>16</v>
      </c>
      <c r="R222" s="14">
        <f t="shared" si="20"/>
        <v>21</v>
      </c>
      <c r="S222" s="1">
        <f t="shared" si="23"/>
        <v>48953</v>
      </c>
      <c r="T222" s="7"/>
      <c r="U222" s="3"/>
      <c r="V222" s="3"/>
      <c r="W222" s="62">
        <f t="shared" ca="1" si="22"/>
        <v>3.6875</v>
      </c>
      <c r="X222" s="61">
        <f t="shared" ca="1" si="21"/>
        <v>4</v>
      </c>
      <c r="Y222" s="11" t="s">
        <v>563</v>
      </c>
      <c r="Z222" s="11" t="s">
        <v>24</v>
      </c>
      <c r="AA222" s="11"/>
      <c r="AB222" s="3" t="s">
        <v>522</v>
      </c>
      <c r="AC222" s="21" t="s">
        <v>593</v>
      </c>
    </row>
    <row r="223" spans="1:29" ht="30" customHeight="1">
      <c r="A223" s="3"/>
      <c r="B223" s="3" t="s">
        <v>741</v>
      </c>
      <c r="C223" s="3">
        <v>11</v>
      </c>
      <c r="D223" s="11" t="s">
        <v>90</v>
      </c>
      <c r="E223" s="38" t="s">
        <v>542</v>
      </c>
      <c r="F223" s="38" t="s">
        <v>542</v>
      </c>
      <c r="G223" s="4"/>
      <c r="H223" s="11" t="s">
        <v>546</v>
      </c>
      <c r="I223" s="11" t="s">
        <v>546</v>
      </c>
      <c r="J223" s="17" t="s">
        <v>519</v>
      </c>
      <c r="K223" s="3" t="s">
        <v>507</v>
      </c>
      <c r="L223" s="5">
        <v>594000</v>
      </c>
      <c r="M223" s="1">
        <v>43113</v>
      </c>
      <c r="N223" s="60">
        <f t="shared" ca="1" si="18"/>
        <v>7</v>
      </c>
      <c r="O223" s="14">
        <v>5</v>
      </c>
      <c r="P223" s="14" t="s">
        <v>635</v>
      </c>
      <c r="Q223" s="14">
        <f t="shared" si="19"/>
        <v>16</v>
      </c>
      <c r="R223" s="14">
        <f t="shared" si="20"/>
        <v>21</v>
      </c>
      <c r="S223" s="1">
        <f t="shared" si="23"/>
        <v>48953</v>
      </c>
      <c r="T223" s="7"/>
      <c r="U223" s="3"/>
      <c r="V223" s="3"/>
      <c r="W223" s="62">
        <f t="shared" ca="1" si="22"/>
        <v>3.6875</v>
      </c>
      <c r="X223" s="61">
        <f t="shared" ca="1" si="21"/>
        <v>4</v>
      </c>
      <c r="Y223" s="11" t="s">
        <v>563</v>
      </c>
      <c r="Z223" s="11" t="s">
        <v>24</v>
      </c>
      <c r="AA223" s="11"/>
      <c r="AB223" s="3" t="s">
        <v>522</v>
      </c>
      <c r="AC223" s="21" t="s">
        <v>593</v>
      </c>
    </row>
    <row r="224" spans="1:29" ht="30" customHeight="1">
      <c r="A224" s="3"/>
      <c r="B224" s="3" t="s">
        <v>702</v>
      </c>
      <c r="C224" s="3">
        <v>11</v>
      </c>
      <c r="D224" s="11" t="s">
        <v>90</v>
      </c>
      <c r="E224" s="38" t="s">
        <v>543</v>
      </c>
      <c r="F224" s="38" t="s">
        <v>543</v>
      </c>
      <c r="G224" s="4"/>
      <c r="H224" s="11" t="s">
        <v>548</v>
      </c>
      <c r="I224" s="11" t="s">
        <v>548</v>
      </c>
      <c r="J224" s="17" t="s">
        <v>519</v>
      </c>
      <c r="K224" s="3" t="s">
        <v>509</v>
      </c>
      <c r="L224" s="5"/>
      <c r="M224" s="1">
        <v>43113</v>
      </c>
      <c r="N224" s="60">
        <f t="shared" ca="1" si="18"/>
        <v>7</v>
      </c>
      <c r="O224" s="14">
        <v>5</v>
      </c>
      <c r="P224" s="14" t="s">
        <v>635</v>
      </c>
      <c r="Q224" s="14">
        <f t="shared" si="19"/>
        <v>16</v>
      </c>
      <c r="R224" s="14">
        <f t="shared" si="20"/>
        <v>21</v>
      </c>
      <c r="S224" s="1">
        <f t="shared" si="23"/>
        <v>48953</v>
      </c>
      <c r="T224" s="7"/>
      <c r="U224" s="3"/>
      <c r="V224" s="3"/>
      <c r="W224" s="62">
        <f t="shared" ca="1" si="22"/>
        <v>3.6875</v>
      </c>
      <c r="X224" s="61">
        <f t="shared" ca="1" si="21"/>
        <v>4</v>
      </c>
      <c r="Y224" s="11" t="s">
        <v>563</v>
      </c>
      <c r="Z224" s="11" t="s">
        <v>24</v>
      </c>
      <c r="AA224" s="11"/>
      <c r="AB224" s="3" t="s">
        <v>522</v>
      </c>
      <c r="AC224" s="21" t="s">
        <v>593</v>
      </c>
    </row>
    <row r="225" spans="1:29" ht="30" customHeight="1">
      <c r="A225" s="3"/>
      <c r="B225" s="3" t="s">
        <v>703</v>
      </c>
      <c r="C225" s="3">
        <v>11</v>
      </c>
      <c r="D225" s="11" t="s">
        <v>90</v>
      </c>
      <c r="E225" s="38" t="s">
        <v>554</v>
      </c>
      <c r="F225" s="38" t="s">
        <v>554</v>
      </c>
      <c r="G225" s="3" t="s">
        <v>504</v>
      </c>
      <c r="H225" s="11" t="s">
        <v>555</v>
      </c>
      <c r="I225" s="11" t="s">
        <v>555</v>
      </c>
      <c r="J225" s="17" t="s">
        <v>519</v>
      </c>
      <c r="K225" s="3" t="s">
        <v>509</v>
      </c>
      <c r="L225" s="37" t="s">
        <v>504</v>
      </c>
      <c r="M225" s="1">
        <v>34618</v>
      </c>
      <c r="N225" s="60">
        <f t="shared" ca="1" si="18"/>
        <v>30</v>
      </c>
      <c r="O225" s="14">
        <v>5</v>
      </c>
      <c r="P225" s="14" t="s">
        <v>635</v>
      </c>
      <c r="Q225" s="14">
        <f t="shared" si="19"/>
        <v>16</v>
      </c>
      <c r="R225" s="14">
        <f t="shared" si="20"/>
        <v>21</v>
      </c>
      <c r="S225" s="1">
        <f t="shared" si="23"/>
        <v>40458</v>
      </c>
      <c r="T225" s="7"/>
      <c r="U225" s="3"/>
      <c r="V225" s="3"/>
      <c r="W225" s="62">
        <f t="shared" ca="1" si="22"/>
        <v>-0.625</v>
      </c>
      <c r="X225" s="61">
        <f t="shared" ca="1" si="21"/>
        <v>1</v>
      </c>
      <c r="Y225" s="11" t="s">
        <v>563</v>
      </c>
      <c r="Z225" s="11" t="s">
        <v>24</v>
      </c>
      <c r="AA225" s="11"/>
      <c r="AB225" s="3"/>
    </row>
    <row r="226" spans="1:29" ht="30" customHeight="1">
      <c r="A226" s="3"/>
      <c r="B226" s="3" t="s">
        <v>704</v>
      </c>
      <c r="C226" s="3">
        <v>11</v>
      </c>
      <c r="D226" s="11" t="s">
        <v>90</v>
      </c>
      <c r="E226" s="38" t="s">
        <v>557</v>
      </c>
      <c r="F226" s="38" t="s">
        <v>557</v>
      </c>
      <c r="G226" s="3" t="s">
        <v>504</v>
      </c>
      <c r="H226" s="11" t="s">
        <v>556</v>
      </c>
      <c r="I226" s="11" t="s">
        <v>556</v>
      </c>
      <c r="J226" s="17" t="s">
        <v>519</v>
      </c>
      <c r="K226" s="3" t="s">
        <v>509</v>
      </c>
      <c r="L226" s="37" t="s">
        <v>504</v>
      </c>
      <c r="M226" s="1">
        <v>34618</v>
      </c>
      <c r="N226" s="60">
        <f t="shared" ca="1" si="18"/>
        <v>30</v>
      </c>
      <c r="O226" s="14">
        <v>5</v>
      </c>
      <c r="P226" s="14" t="s">
        <v>635</v>
      </c>
      <c r="Q226" s="14">
        <f t="shared" si="19"/>
        <v>16</v>
      </c>
      <c r="R226" s="14">
        <f t="shared" si="20"/>
        <v>21</v>
      </c>
      <c r="S226" s="1">
        <f t="shared" si="23"/>
        <v>40458</v>
      </c>
      <c r="T226" s="7"/>
      <c r="U226" s="3"/>
      <c r="V226" s="3"/>
      <c r="W226" s="62">
        <f t="shared" ca="1" si="22"/>
        <v>-0.625</v>
      </c>
      <c r="X226" s="61">
        <f t="shared" ca="1" si="21"/>
        <v>1</v>
      </c>
      <c r="Y226" s="11" t="s">
        <v>563</v>
      </c>
      <c r="Z226" s="11" t="s">
        <v>24</v>
      </c>
      <c r="AA226" s="11"/>
      <c r="AB226" s="3"/>
    </row>
    <row r="227" spans="1:29" ht="30" customHeight="1">
      <c r="A227" s="3"/>
      <c r="B227" s="3" t="s">
        <v>705</v>
      </c>
      <c r="C227" s="3">
        <v>11</v>
      </c>
      <c r="D227" s="11" t="s">
        <v>90</v>
      </c>
      <c r="E227" s="38" t="s">
        <v>544</v>
      </c>
      <c r="F227" s="38" t="s">
        <v>544</v>
      </c>
      <c r="G227" s="4"/>
      <c r="H227" s="11" t="s">
        <v>547</v>
      </c>
      <c r="I227" s="11" t="s">
        <v>547</v>
      </c>
      <c r="J227" s="17" t="s">
        <v>519</v>
      </c>
      <c r="K227" s="3" t="s">
        <v>509</v>
      </c>
      <c r="L227" s="5">
        <v>80892</v>
      </c>
      <c r="M227" s="1">
        <v>43113</v>
      </c>
      <c r="N227" s="60">
        <f t="shared" ca="1" si="18"/>
        <v>7</v>
      </c>
      <c r="O227" s="14">
        <v>5</v>
      </c>
      <c r="P227" s="14" t="s">
        <v>635</v>
      </c>
      <c r="Q227" s="14">
        <f t="shared" si="19"/>
        <v>16</v>
      </c>
      <c r="R227" s="14">
        <f t="shared" si="20"/>
        <v>21</v>
      </c>
      <c r="S227" s="1">
        <f t="shared" si="23"/>
        <v>48953</v>
      </c>
      <c r="T227" s="7"/>
      <c r="U227" s="3"/>
      <c r="V227" s="3"/>
      <c r="W227" s="62">
        <f t="shared" ca="1" si="22"/>
        <v>3.6875</v>
      </c>
      <c r="X227" s="61">
        <f t="shared" ca="1" si="21"/>
        <v>4</v>
      </c>
      <c r="Y227" s="11" t="s">
        <v>563</v>
      </c>
      <c r="Z227" s="11" t="s">
        <v>24</v>
      </c>
      <c r="AA227" s="11"/>
      <c r="AB227" s="3" t="s">
        <v>522</v>
      </c>
      <c r="AC227" s="21" t="s">
        <v>593</v>
      </c>
    </row>
    <row r="228" spans="1:29" ht="30" customHeight="1">
      <c r="A228" s="3"/>
      <c r="B228" s="3" t="s">
        <v>706</v>
      </c>
      <c r="C228" s="3">
        <v>11</v>
      </c>
      <c r="D228" s="11" t="s">
        <v>90</v>
      </c>
      <c r="E228" s="38" t="s">
        <v>558</v>
      </c>
      <c r="F228" s="38" t="s">
        <v>558</v>
      </c>
      <c r="G228" s="3" t="s">
        <v>504</v>
      </c>
      <c r="H228" s="11" t="s">
        <v>559</v>
      </c>
      <c r="I228" s="11" t="s">
        <v>559</v>
      </c>
      <c r="J228" s="17" t="s">
        <v>519</v>
      </c>
      <c r="K228" s="3" t="s">
        <v>509</v>
      </c>
      <c r="L228" s="19">
        <v>38850</v>
      </c>
      <c r="M228" s="1">
        <v>35879</v>
      </c>
      <c r="N228" s="60">
        <f t="shared" ca="1" si="18"/>
        <v>27</v>
      </c>
      <c r="O228" s="14">
        <v>5</v>
      </c>
      <c r="P228" s="14" t="s">
        <v>635</v>
      </c>
      <c r="Q228" s="14">
        <f t="shared" si="19"/>
        <v>16</v>
      </c>
      <c r="R228" s="14">
        <f t="shared" si="20"/>
        <v>21</v>
      </c>
      <c r="S228" s="1">
        <f t="shared" si="23"/>
        <v>41719</v>
      </c>
      <c r="T228" s="7"/>
      <c r="U228" s="3"/>
      <c r="V228" s="3"/>
      <c r="W228" s="62">
        <f t="shared" ca="1" si="22"/>
        <v>-6.25E-2</v>
      </c>
      <c r="X228" s="61">
        <f t="shared" ca="1" si="21"/>
        <v>1</v>
      </c>
      <c r="Y228" s="11" t="s">
        <v>563</v>
      </c>
      <c r="Z228" s="11" t="s">
        <v>24</v>
      </c>
      <c r="AA228" s="11"/>
      <c r="AB228" s="8" t="s">
        <v>749</v>
      </c>
      <c r="AC228" s="22" t="s">
        <v>778</v>
      </c>
    </row>
    <row r="229" spans="1:29" ht="30" customHeight="1">
      <c r="A229" s="4"/>
      <c r="B229" s="4"/>
      <c r="C229" s="3">
        <v>19</v>
      </c>
      <c r="D229" s="11" t="s">
        <v>170</v>
      </c>
      <c r="E229" s="11" t="s">
        <v>171</v>
      </c>
      <c r="F229" s="11" t="s">
        <v>171</v>
      </c>
      <c r="G229" s="4">
        <v>11</v>
      </c>
      <c r="H229" s="11" t="s">
        <v>172</v>
      </c>
      <c r="I229" s="11" t="s">
        <v>172</v>
      </c>
      <c r="J229" s="17" t="s">
        <v>518</v>
      </c>
      <c r="K229" s="3" t="s">
        <v>506</v>
      </c>
      <c r="L229" s="5">
        <v>89404</v>
      </c>
      <c r="M229" s="1">
        <v>34690</v>
      </c>
      <c r="N229" s="60">
        <f t="shared" ca="1" si="18"/>
        <v>30</v>
      </c>
      <c r="O229" s="14">
        <v>7</v>
      </c>
      <c r="P229" s="14" t="s">
        <v>634</v>
      </c>
      <c r="Q229" s="14">
        <f t="shared" si="19"/>
        <v>14</v>
      </c>
      <c r="R229" s="14">
        <f t="shared" si="20"/>
        <v>19</v>
      </c>
      <c r="S229" s="1">
        <f t="shared" si="23"/>
        <v>41625</v>
      </c>
      <c r="T229" s="1"/>
      <c r="U229" s="3"/>
      <c r="V229" s="3"/>
      <c r="W229" s="62">
        <f t="shared" ca="1" si="22"/>
        <v>-1.4285714285714279</v>
      </c>
      <c r="X229" s="61">
        <f t="shared" ca="1" si="21"/>
        <v>1</v>
      </c>
      <c r="Y229" s="11" t="s">
        <v>563</v>
      </c>
      <c r="Z229" s="11" t="s">
        <v>86</v>
      </c>
      <c r="AA229" s="11"/>
      <c r="AB229" s="3"/>
    </row>
    <row r="230" spans="1:29" ht="30" customHeight="1">
      <c r="A230" s="4"/>
      <c r="B230" s="4"/>
      <c r="C230" s="3">
        <v>21</v>
      </c>
      <c r="D230" s="11" t="s">
        <v>173</v>
      </c>
      <c r="E230" s="11" t="s">
        <v>174</v>
      </c>
      <c r="F230" s="11" t="s">
        <v>174</v>
      </c>
      <c r="G230" s="4">
        <v>1</v>
      </c>
      <c r="H230" s="11" t="s">
        <v>175</v>
      </c>
      <c r="I230" s="11" t="s">
        <v>175</v>
      </c>
      <c r="J230" s="17" t="s">
        <v>518</v>
      </c>
      <c r="K230" s="3" t="s">
        <v>506</v>
      </c>
      <c r="L230" s="5">
        <v>80752</v>
      </c>
      <c r="M230" s="1">
        <v>34639</v>
      </c>
      <c r="N230" s="60">
        <f t="shared" ca="1" si="18"/>
        <v>30</v>
      </c>
      <c r="O230" s="14">
        <v>8</v>
      </c>
      <c r="P230" s="14" t="s">
        <v>637</v>
      </c>
      <c r="Q230" s="14">
        <f t="shared" si="19"/>
        <v>16.8</v>
      </c>
      <c r="R230" s="14">
        <f t="shared" si="20"/>
        <v>22</v>
      </c>
      <c r="S230" s="1">
        <f t="shared" si="23"/>
        <v>42669</v>
      </c>
      <c r="T230" s="1"/>
      <c r="U230" s="3"/>
      <c r="V230" s="3"/>
      <c r="W230" s="62">
        <f t="shared" ca="1" si="22"/>
        <v>-0.35714285714285765</v>
      </c>
      <c r="X230" s="61">
        <f t="shared" ca="1" si="21"/>
        <v>1</v>
      </c>
      <c r="Y230" s="11" t="s">
        <v>563</v>
      </c>
      <c r="Z230" s="11" t="s">
        <v>33</v>
      </c>
      <c r="AA230" s="11"/>
      <c r="AB230" s="3"/>
    </row>
    <row r="231" spans="1:29" ht="30" customHeight="1">
      <c r="A231" s="4"/>
      <c r="B231" s="4"/>
      <c r="C231" s="3">
        <v>21</v>
      </c>
      <c r="D231" s="11" t="s">
        <v>173</v>
      </c>
      <c r="E231" s="11" t="s">
        <v>174</v>
      </c>
      <c r="F231" s="11" t="s">
        <v>174</v>
      </c>
      <c r="G231" s="4">
        <v>4</v>
      </c>
      <c r="H231" s="11" t="s">
        <v>176</v>
      </c>
      <c r="I231" s="11" t="s">
        <v>176</v>
      </c>
      <c r="J231" s="17" t="s">
        <v>518</v>
      </c>
      <c r="K231" s="3" t="s">
        <v>506</v>
      </c>
      <c r="L231" s="5">
        <v>157590</v>
      </c>
      <c r="M231" s="1">
        <v>34639</v>
      </c>
      <c r="N231" s="60">
        <f t="shared" ca="1" si="18"/>
        <v>30</v>
      </c>
      <c r="O231" s="14">
        <v>8</v>
      </c>
      <c r="P231" s="14" t="s">
        <v>637</v>
      </c>
      <c r="Q231" s="14">
        <f t="shared" si="19"/>
        <v>16.8</v>
      </c>
      <c r="R231" s="14">
        <f t="shared" si="20"/>
        <v>22</v>
      </c>
      <c r="S231" s="1">
        <f t="shared" si="23"/>
        <v>42669</v>
      </c>
      <c r="T231" s="1"/>
      <c r="U231" s="9"/>
      <c r="V231" s="9"/>
      <c r="W231" s="62">
        <f t="shared" ca="1" si="22"/>
        <v>-0.35714285714285765</v>
      </c>
      <c r="X231" s="61">
        <f t="shared" ca="1" si="21"/>
        <v>1</v>
      </c>
      <c r="Y231" s="11" t="s">
        <v>563</v>
      </c>
      <c r="Z231" s="11" t="s">
        <v>33</v>
      </c>
      <c r="AA231" s="11"/>
      <c r="AB231" s="3"/>
    </row>
    <row r="232" spans="1:29" ht="30" customHeight="1">
      <c r="A232" s="4"/>
      <c r="B232" s="4"/>
      <c r="C232" s="3">
        <v>21</v>
      </c>
      <c r="D232" s="11" t="s">
        <v>173</v>
      </c>
      <c r="E232" s="11" t="s">
        <v>174</v>
      </c>
      <c r="F232" s="11" t="s">
        <v>174</v>
      </c>
      <c r="G232" s="4">
        <v>19</v>
      </c>
      <c r="H232" s="11" t="s">
        <v>177</v>
      </c>
      <c r="I232" s="11" t="s">
        <v>177</v>
      </c>
      <c r="J232" s="17" t="s">
        <v>518</v>
      </c>
      <c r="K232" s="3" t="s">
        <v>506</v>
      </c>
      <c r="L232" s="5">
        <v>173250</v>
      </c>
      <c r="M232" s="1">
        <v>37678</v>
      </c>
      <c r="N232" s="60">
        <f t="shared" ca="1" si="18"/>
        <v>22</v>
      </c>
      <c r="O232" s="14">
        <v>5</v>
      </c>
      <c r="P232" s="14" t="s">
        <v>637</v>
      </c>
      <c r="Q232" s="14">
        <f t="shared" si="19"/>
        <v>10.5</v>
      </c>
      <c r="R232" s="14">
        <f t="shared" si="20"/>
        <v>14</v>
      </c>
      <c r="S232" s="1">
        <f t="shared" si="23"/>
        <v>42788</v>
      </c>
      <c r="T232" s="1"/>
      <c r="U232" s="3"/>
      <c r="V232" s="3"/>
      <c r="W232" s="62">
        <f t="shared" ca="1" si="22"/>
        <v>-1.2857142857142856</v>
      </c>
      <c r="X232" s="61">
        <f t="shared" ca="1" si="21"/>
        <v>1</v>
      </c>
      <c r="Y232" s="11" t="s">
        <v>563</v>
      </c>
      <c r="Z232" s="11" t="s">
        <v>33</v>
      </c>
      <c r="AA232" s="11"/>
      <c r="AB232" s="3" t="s">
        <v>510</v>
      </c>
      <c r="AC232" s="22" t="s">
        <v>753</v>
      </c>
    </row>
    <row r="233" spans="1:29" ht="30" customHeight="1">
      <c r="A233" s="4"/>
      <c r="B233" s="4"/>
      <c r="C233" s="3">
        <v>21</v>
      </c>
      <c r="D233" s="11" t="s">
        <v>173</v>
      </c>
      <c r="E233" s="11" t="s">
        <v>180</v>
      </c>
      <c r="F233" s="11" t="s">
        <v>180</v>
      </c>
      <c r="G233" s="4">
        <v>4</v>
      </c>
      <c r="H233" s="11" t="s">
        <v>181</v>
      </c>
      <c r="I233" s="11" t="s">
        <v>181</v>
      </c>
      <c r="J233" s="17" t="s">
        <v>518</v>
      </c>
      <c r="K233" s="3" t="s">
        <v>506</v>
      </c>
      <c r="L233" s="5">
        <v>74160</v>
      </c>
      <c r="M233" s="1">
        <v>34730</v>
      </c>
      <c r="N233" s="60">
        <f t="shared" ca="1" si="18"/>
        <v>30</v>
      </c>
      <c r="O233" s="14">
        <v>5</v>
      </c>
      <c r="P233" s="14" t="s">
        <v>637</v>
      </c>
      <c r="Q233" s="14">
        <f t="shared" si="19"/>
        <v>10.5</v>
      </c>
      <c r="R233" s="14">
        <f t="shared" si="20"/>
        <v>14</v>
      </c>
      <c r="S233" s="1">
        <f t="shared" si="23"/>
        <v>39840</v>
      </c>
      <c r="T233" s="1"/>
      <c r="U233" s="3"/>
      <c r="V233" s="3"/>
      <c r="W233" s="62">
        <f t="shared" ca="1" si="22"/>
        <v>-3.5714285714285712</v>
      </c>
      <c r="X233" s="61">
        <f t="shared" ca="1" si="21"/>
        <v>1</v>
      </c>
      <c r="Y233" s="11" t="s">
        <v>563</v>
      </c>
      <c r="Z233" s="16" t="s">
        <v>182</v>
      </c>
      <c r="AA233" s="16"/>
      <c r="AB233" s="3"/>
    </row>
    <row r="234" spans="1:29" ht="30" customHeight="1">
      <c r="A234" s="4"/>
      <c r="B234" s="4"/>
      <c r="C234" s="3">
        <v>21</v>
      </c>
      <c r="D234" s="11" t="s">
        <v>173</v>
      </c>
      <c r="E234" s="11" t="s">
        <v>180</v>
      </c>
      <c r="F234" s="11" t="s">
        <v>180</v>
      </c>
      <c r="G234" s="4">
        <v>2</v>
      </c>
      <c r="H234" s="11" t="s">
        <v>183</v>
      </c>
      <c r="I234" s="11" t="s">
        <v>183</v>
      </c>
      <c r="J234" s="17" t="s">
        <v>518</v>
      </c>
      <c r="K234" s="3" t="s">
        <v>506</v>
      </c>
      <c r="L234" s="5">
        <v>187975</v>
      </c>
      <c r="M234" s="1">
        <v>34639</v>
      </c>
      <c r="N234" s="60">
        <f t="shared" ca="1" si="18"/>
        <v>30</v>
      </c>
      <c r="O234" s="14">
        <v>5</v>
      </c>
      <c r="P234" s="14" t="s">
        <v>637</v>
      </c>
      <c r="Q234" s="14">
        <f t="shared" si="19"/>
        <v>10.5</v>
      </c>
      <c r="R234" s="14">
        <f t="shared" si="20"/>
        <v>14</v>
      </c>
      <c r="S234" s="1">
        <f t="shared" si="23"/>
        <v>39749</v>
      </c>
      <c r="T234" s="1"/>
      <c r="U234" s="3"/>
      <c r="V234" s="3"/>
      <c r="W234" s="62">
        <f t="shared" ca="1" si="22"/>
        <v>-3.5714285714285712</v>
      </c>
      <c r="X234" s="61">
        <f t="shared" ca="1" si="21"/>
        <v>1</v>
      </c>
      <c r="Y234" s="11" t="s">
        <v>563</v>
      </c>
      <c r="Z234" s="16" t="s">
        <v>33</v>
      </c>
      <c r="AA234" s="16"/>
      <c r="AB234" s="3"/>
    </row>
    <row r="235" spans="1:29" ht="30" customHeight="1">
      <c r="A235" s="4"/>
      <c r="B235" s="4"/>
      <c r="C235" s="3">
        <v>21</v>
      </c>
      <c r="D235" s="11" t="s">
        <v>173</v>
      </c>
      <c r="E235" s="11" t="s">
        <v>184</v>
      </c>
      <c r="F235" s="11" t="s">
        <v>184</v>
      </c>
      <c r="G235" s="4">
        <v>2</v>
      </c>
      <c r="H235" s="11" t="s">
        <v>185</v>
      </c>
      <c r="I235" s="11" t="s">
        <v>185</v>
      </c>
      <c r="J235" s="17" t="s">
        <v>518</v>
      </c>
      <c r="K235" s="3" t="s">
        <v>506</v>
      </c>
      <c r="L235" s="5">
        <v>81885</v>
      </c>
      <c r="M235" s="1">
        <v>34639</v>
      </c>
      <c r="N235" s="60">
        <f t="shared" ca="1" si="18"/>
        <v>30</v>
      </c>
      <c r="O235" s="14">
        <v>6</v>
      </c>
      <c r="P235" s="14" t="s">
        <v>637</v>
      </c>
      <c r="Q235" s="14">
        <f t="shared" si="19"/>
        <v>12.600000000000001</v>
      </c>
      <c r="R235" s="14">
        <f t="shared" si="20"/>
        <v>17</v>
      </c>
      <c r="S235" s="1">
        <f t="shared" si="23"/>
        <v>40844</v>
      </c>
      <c r="T235" s="1"/>
      <c r="U235" s="3"/>
      <c r="V235" s="3"/>
      <c r="W235" s="62">
        <f t="shared" ca="1" si="22"/>
        <v>-2.1428571428571423</v>
      </c>
      <c r="X235" s="61">
        <f t="shared" ca="1" si="21"/>
        <v>1</v>
      </c>
      <c r="Y235" s="11" t="s">
        <v>563</v>
      </c>
      <c r="Z235" s="11" t="s">
        <v>186</v>
      </c>
      <c r="AA235" s="11"/>
      <c r="AB235" s="3"/>
    </row>
    <row r="236" spans="1:29" s="10" customFormat="1" ht="30" customHeight="1">
      <c r="A236" s="4"/>
      <c r="B236" s="4"/>
      <c r="C236" s="3">
        <v>21</v>
      </c>
      <c r="D236" s="11" t="s">
        <v>173</v>
      </c>
      <c r="E236" s="11" t="s">
        <v>187</v>
      </c>
      <c r="F236" s="11" t="s">
        <v>187</v>
      </c>
      <c r="G236" s="4">
        <v>2</v>
      </c>
      <c r="H236" s="11" t="s">
        <v>188</v>
      </c>
      <c r="I236" s="11" t="s">
        <v>188</v>
      </c>
      <c r="J236" s="17" t="s">
        <v>518</v>
      </c>
      <c r="K236" s="3" t="s">
        <v>506</v>
      </c>
      <c r="L236" s="5">
        <v>113300</v>
      </c>
      <c r="M236" s="1">
        <v>34690</v>
      </c>
      <c r="N236" s="60">
        <f t="shared" ca="1" si="18"/>
        <v>30</v>
      </c>
      <c r="O236" s="14">
        <v>15</v>
      </c>
      <c r="P236" s="14" t="s">
        <v>636</v>
      </c>
      <c r="Q236" s="14">
        <f t="shared" si="19"/>
        <v>24</v>
      </c>
      <c r="R236" s="14">
        <f t="shared" si="20"/>
        <v>32</v>
      </c>
      <c r="S236" s="1">
        <f t="shared" si="23"/>
        <v>46370</v>
      </c>
      <c r="T236" s="1"/>
      <c r="U236" s="3"/>
      <c r="V236" s="3"/>
      <c r="W236" s="62">
        <f t="shared" ca="1" si="22"/>
        <v>1.25</v>
      </c>
      <c r="X236" s="61">
        <f t="shared" ca="1" si="21"/>
        <v>2</v>
      </c>
      <c r="Y236" s="11" t="s">
        <v>563</v>
      </c>
      <c r="Z236" s="11" t="s">
        <v>86</v>
      </c>
      <c r="AA236" s="11"/>
      <c r="AB236" s="3"/>
      <c r="AC236" s="20"/>
    </row>
    <row r="237" spans="1:29" s="10" customFormat="1" ht="30" customHeight="1">
      <c r="A237" s="4"/>
      <c r="B237" s="4"/>
      <c r="C237" s="3">
        <v>21</v>
      </c>
      <c r="D237" s="11" t="s">
        <v>173</v>
      </c>
      <c r="E237" s="11" t="s">
        <v>187</v>
      </c>
      <c r="F237" s="11" t="s">
        <v>187</v>
      </c>
      <c r="G237" s="4">
        <v>3</v>
      </c>
      <c r="H237" s="11" t="s">
        <v>189</v>
      </c>
      <c r="I237" s="11" t="s">
        <v>189</v>
      </c>
      <c r="J237" s="17" t="s">
        <v>518</v>
      </c>
      <c r="K237" s="3" t="s">
        <v>506</v>
      </c>
      <c r="L237" s="5">
        <v>294580</v>
      </c>
      <c r="M237" s="1">
        <v>34690</v>
      </c>
      <c r="N237" s="60">
        <f t="shared" ca="1" si="18"/>
        <v>30</v>
      </c>
      <c r="O237" s="14">
        <v>15</v>
      </c>
      <c r="P237" s="14" t="s">
        <v>636</v>
      </c>
      <c r="Q237" s="14">
        <f t="shared" si="19"/>
        <v>24</v>
      </c>
      <c r="R237" s="14">
        <f t="shared" si="20"/>
        <v>32</v>
      </c>
      <c r="S237" s="1">
        <f t="shared" si="23"/>
        <v>46370</v>
      </c>
      <c r="T237" s="1"/>
      <c r="U237" s="3"/>
      <c r="V237" s="3"/>
      <c r="W237" s="62">
        <f t="shared" ca="1" si="22"/>
        <v>1.25</v>
      </c>
      <c r="X237" s="61">
        <f t="shared" ca="1" si="21"/>
        <v>2</v>
      </c>
      <c r="Y237" s="11" t="s">
        <v>563</v>
      </c>
      <c r="Z237" s="11" t="s">
        <v>86</v>
      </c>
      <c r="AA237" s="11"/>
      <c r="AB237" s="3"/>
      <c r="AC237" s="20"/>
    </row>
    <row r="238" spans="1:29" ht="30" customHeight="1">
      <c r="A238" s="4"/>
      <c r="B238" s="4"/>
      <c r="C238" s="3">
        <v>22</v>
      </c>
      <c r="D238" s="11" t="s">
        <v>190</v>
      </c>
      <c r="E238" s="11" t="s">
        <v>191</v>
      </c>
      <c r="F238" s="11" t="s">
        <v>191</v>
      </c>
      <c r="G238" s="4">
        <v>44</v>
      </c>
      <c r="H238" s="11" t="s">
        <v>192</v>
      </c>
      <c r="I238" s="11" t="s">
        <v>192</v>
      </c>
      <c r="J238" s="17" t="s">
        <v>518</v>
      </c>
      <c r="K238" s="3" t="s">
        <v>506</v>
      </c>
      <c r="L238" s="12">
        <v>219456</v>
      </c>
      <c r="M238" s="1">
        <v>42423</v>
      </c>
      <c r="N238" s="60">
        <f t="shared" ca="1" si="18"/>
        <v>9</v>
      </c>
      <c r="O238" s="14">
        <v>5</v>
      </c>
      <c r="P238" s="14" t="s">
        <v>636</v>
      </c>
      <c r="Q238" s="14">
        <f t="shared" si="19"/>
        <v>8</v>
      </c>
      <c r="R238" s="14">
        <f t="shared" si="20"/>
        <v>11</v>
      </c>
      <c r="S238" s="1">
        <f t="shared" si="23"/>
        <v>46438</v>
      </c>
      <c r="T238" s="1"/>
      <c r="U238" s="3"/>
      <c r="V238" s="3"/>
      <c r="W238" s="62">
        <f t="shared" ca="1" si="22"/>
        <v>1.625</v>
      </c>
      <c r="X238" s="61">
        <f t="shared" ca="1" si="21"/>
        <v>2</v>
      </c>
      <c r="Y238" s="11" t="s">
        <v>563</v>
      </c>
      <c r="Z238" s="16" t="s">
        <v>193</v>
      </c>
      <c r="AA238" s="16"/>
      <c r="AB238" s="3"/>
    </row>
    <row r="239" spans="1:29" ht="30" customHeight="1">
      <c r="A239" s="4"/>
      <c r="B239" s="4"/>
      <c r="C239" s="3">
        <v>22</v>
      </c>
      <c r="D239" s="11" t="s">
        <v>190</v>
      </c>
      <c r="E239" s="11" t="s">
        <v>191</v>
      </c>
      <c r="F239" s="11" t="s">
        <v>191</v>
      </c>
      <c r="G239" s="4">
        <v>45</v>
      </c>
      <c r="H239" s="11" t="s">
        <v>194</v>
      </c>
      <c r="I239" s="11" t="s">
        <v>194</v>
      </c>
      <c r="J239" s="17" t="s">
        <v>518</v>
      </c>
      <c r="K239" s="3" t="s">
        <v>506</v>
      </c>
      <c r="L239" s="5">
        <v>181440</v>
      </c>
      <c r="M239" s="1">
        <v>42277</v>
      </c>
      <c r="N239" s="60">
        <f t="shared" ca="1" si="18"/>
        <v>9</v>
      </c>
      <c r="O239" s="14">
        <v>5</v>
      </c>
      <c r="P239" s="14" t="s">
        <v>636</v>
      </c>
      <c r="Q239" s="14">
        <f t="shared" si="19"/>
        <v>8</v>
      </c>
      <c r="R239" s="14">
        <f t="shared" si="20"/>
        <v>11</v>
      </c>
      <c r="S239" s="1">
        <f t="shared" si="23"/>
        <v>46292</v>
      </c>
      <c r="T239" s="1" t="s">
        <v>53</v>
      </c>
      <c r="U239" s="3" t="s">
        <v>53</v>
      </c>
      <c r="V239" s="3"/>
      <c r="W239" s="62">
        <f t="shared" ca="1" si="22"/>
        <v>1.625</v>
      </c>
      <c r="X239" s="61">
        <f t="shared" ca="1" si="21"/>
        <v>2</v>
      </c>
      <c r="Y239" s="11" t="s">
        <v>563</v>
      </c>
      <c r="Z239" s="16" t="s">
        <v>193</v>
      </c>
      <c r="AA239" s="16"/>
      <c r="AB239" s="3"/>
    </row>
    <row r="240" spans="1:29" ht="30" customHeight="1">
      <c r="A240" s="4"/>
      <c r="B240" s="4"/>
      <c r="C240" s="3">
        <v>22</v>
      </c>
      <c r="D240" s="11" t="s">
        <v>190</v>
      </c>
      <c r="E240" s="11" t="s">
        <v>191</v>
      </c>
      <c r="F240" s="11" t="s">
        <v>191</v>
      </c>
      <c r="G240" s="4">
        <v>38</v>
      </c>
      <c r="H240" s="11" t="s">
        <v>196</v>
      </c>
      <c r="I240" s="11" t="s">
        <v>196</v>
      </c>
      <c r="J240" s="17" t="s">
        <v>518</v>
      </c>
      <c r="K240" s="3" t="s">
        <v>506</v>
      </c>
      <c r="L240" s="5">
        <v>150570</v>
      </c>
      <c r="M240" s="1">
        <v>38258</v>
      </c>
      <c r="N240" s="60">
        <f t="shared" ca="1" si="18"/>
        <v>20</v>
      </c>
      <c r="O240" s="14">
        <v>5</v>
      </c>
      <c r="P240" s="14" t="s">
        <v>636</v>
      </c>
      <c r="Q240" s="14">
        <f t="shared" si="19"/>
        <v>8</v>
      </c>
      <c r="R240" s="14">
        <f t="shared" si="20"/>
        <v>11</v>
      </c>
      <c r="S240" s="1">
        <f t="shared" si="23"/>
        <v>42273</v>
      </c>
      <c r="T240" s="1"/>
      <c r="U240" s="3"/>
      <c r="V240" s="3"/>
      <c r="W240" s="62">
        <f t="shared" ca="1" si="22"/>
        <v>-2.5</v>
      </c>
      <c r="X240" s="61">
        <f t="shared" ca="1" si="21"/>
        <v>1</v>
      </c>
      <c r="Y240" s="11" t="s">
        <v>563</v>
      </c>
      <c r="Z240" s="11" t="s">
        <v>197</v>
      </c>
      <c r="AA240" s="11"/>
      <c r="AB240" s="3"/>
    </row>
    <row r="241" spans="1:29" ht="30" customHeight="1">
      <c r="A241" s="4"/>
      <c r="B241" s="4"/>
      <c r="C241" s="3">
        <v>22</v>
      </c>
      <c r="D241" s="11" t="s">
        <v>190</v>
      </c>
      <c r="E241" s="11" t="s">
        <v>191</v>
      </c>
      <c r="F241" s="11" t="s">
        <v>191</v>
      </c>
      <c r="G241" s="4">
        <v>4</v>
      </c>
      <c r="H241" s="11" t="s">
        <v>198</v>
      </c>
      <c r="I241" s="11" t="s">
        <v>198</v>
      </c>
      <c r="J241" s="17" t="s">
        <v>518</v>
      </c>
      <c r="K241" s="3" t="s">
        <v>506</v>
      </c>
      <c r="L241" s="5">
        <v>154500</v>
      </c>
      <c r="M241" s="1">
        <v>34690</v>
      </c>
      <c r="N241" s="60">
        <f t="shared" ca="1" si="18"/>
        <v>30</v>
      </c>
      <c r="O241" s="14">
        <v>5</v>
      </c>
      <c r="P241" s="14" t="s">
        <v>636</v>
      </c>
      <c r="Q241" s="14">
        <f t="shared" si="19"/>
        <v>8</v>
      </c>
      <c r="R241" s="14">
        <f t="shared" si="20"/>
        <v>11</v>
      </c>
      <c r="S241" s="1">
        <f t="shared" si="23"/>
        <v>38705</v>
      </c>
      <c r="T241" s="1"/>
      <c r="U241" s="3"/>
      <c r="V241" s="3"/>
      <c r="W241" s="62">
        <f t="shared" ca="1" si="22"/>
        <v>-6.25</v>
      </c>
      <c r="X241" s="61">
        <f t="shared" ca="1" si="21"/>
        <v>1</v>
      </c>
      <c r="Y241" s="11" t="s">
        <v>563</v>
      </c>
      <c r="Z241" s="11" t="s">
        <v>86</v>
      </c>
      <c r="AA241" s="11"/>
      <c r="AB241" s="3"/>
    </row>
    <row r="242" spans="1:29" ht="30" customHeight="1">
      <c r="A242" s="4"/>
      <c r="B242" s="4"/>
      <c r="C242" s="3">
        <v>22</v>
      </c>
      <c r="D242" s="11" t="s">
        <v>190</v>
      </c>
      <c r="E242" s="11" t="s">
        <v>191</v>
      </c>
      <c r="F242" s="11" t="s">
        <v>191</v>
      </c>
      <c r="G242" s="4">
        <v>27</v>
      </c>
      <c r="H242" s="11" t="s">
        <v>199</v>
      </c>
      <c r="I242" s="11" t="s">
        <v>199</v>
      </c>
      <c r="J242" s="17" t="s">
        <v>518</v>
      </c>
      <c r="K242" s="3" t="s">
        <v>506</v>
      </c>
      <c r="L242" s="5">
        <v>67200</v>
      </c>
      <c r="M242" s="1">
        <v>36354</v>
      </c>
      <c r="N242" s="60">
        <f t="shared" ca="1" si="18"/>
        <v>26</v>
      </c>
      <c r="O242" s="14">
        <v>5</v>
      </c>
      <c r="P242" s="14" t="s">
        <v>636</v>
      </c>
      <c r="Q242" s="14">
        <f t="shared" si="19"/>
        <v>8</v>
      </c>
      <c r="R242" s="14">
        <f t="shared" si="20"/>
        <v>11</v>
      </c>
      <c r="S242" s="1">
        <f t="shared" si="23"/>
        <v>40369</v>
      </c>
      <c r="T242" s="1"/>
      <c r="U242" s="3" t="s">
        <v>53</v>
      </c>
      <c r="V242" s="3"/>
      <c r="W242" s="62">
        <f t="shared" ca="1" si="22"/>
        <v>-4.75</v>
      </c>
      <c r="X242" s="61">
        <f t="shared" ca="1" si="21"/>
        <v>1</v>
      </c>
      <c r="Y242" s="11" t="s">
        <v>563</v>
      </c>
      <c r="Z242" s="11" t="s">
        <v>200</v>
      </c>
      <c r="AA242" s="11"/>
      <c r="AB242" s="3"/>
    </row>
    <row r="243" spans="1:29" ht="30" customHeight="1">
      <c r="A243" s="4"/>
      <c r="B243" s="4"/>
      <c r="C243" s="3">
        <v>22</v>
      </c>
      <c r="D243" s="11" t="s">
        <v>190</v>
      </c>
      <c r="E243" s="11" t="s">
        <v>191</v>
      </c>
      <c r="F243" s="11" t="s">
        <v>191</v>
      </c>
      <c r="G243" s="4">
        <v>32</v>
      </c>
      <c r="H243" s="11" t="s">
        <v>201</v>
      </c>
      <c r="I243" s="11" t="s">
        <v>201</v>
      </c>
      <c r="J243" s="17" t="s">
        <v>518</v>
      </c>
      <c r="K243" s="3" t="s">
        <v>506</v>
      </c>
      <c r="L243" s="5">
        <v>63000</v>
      </c>
      <c r="M243" s="1">
        <v>37146</v>
      </c>
      <c r="N243" s="60">
        <f t="shared" ca="1" si="18"/>
        <v>23</v>
      </c>
      <c r="O243" s="14">
        <v>5</v>
      </c>
      <c r="P243" s="14" t="s">
        <v>636</v>
      </c>
      <c r="Q243" s="14">
        <f t="shared" si="19"/>
        <v>8</v>
      </c>
      <c r="R243" s="14">
        <f t="shared" si="20"/>
        <v>11</v>
      </c>
      <c r="S243" s="1">
        <f t="shared" si="23"/>
        <v>41161</v>
      </c>
      <c r="T243" s="1"/>
      <c r="U243" s="3"/>
      <c r="V243" s="3"/>
      <c r="W243" s="62">
        <f t="shared" ca="1" si="22"/>
        <v>-3.625</v>
      </c>
      <c r="X243" s="61">
        <f t="shared" ca="1" si="21"/>
        <v>1</v>
      </c>
      <c r="Y243" s="11" t="s">
        <v>563</v>
      </c>
      <c r="Z243" s="11" t="s">
        <v>202</v>
      </c>
      <c r="AA243" s="11"/>
      <c r="AB243" s="3"/>
    </row>
    <row r="244" spans="1:29" ht="30" customHeight="1">
      <c r="A244" s="4"/>
      <c r="B244" s="4"/>
      <c r="C244" s="3">
        <v>22</v>
      </c>
      <c r="D244" s="11" t="s">
        <v>190</v>
      </c>
      <c r="E244" s="11" t="s">
        <v>191</v>
      </c>
      <c r="F244" s="11" t="s">
        <v>191</v>
      </c>
      <c r="G244" s="4">
        <v>26</v>
      </c>
      <c r="H244" s="11" t="s">
        <v>203</v>
      </c>
      <c r="I244" s="11" t="s">
        <v>203</v>
      </c>
      <c r="J244" s="17" t="s">
        <v>518</v>
      </c>
      <c r="K244" s="3" t="s">
        <v>506</v>
      </c>
      <c r="L244" s="5">
        <v>58800</v>
      </c>
      <c r="M244" s="1">
        <v>36354</v>
      </c>
      <c r="N244" s="60">
        <f t="shared" ca="1" si="18"/>
        <v>26</v>
      </c>
      <c r="O244" s="14">
        <v>5</v>
      </c>
      <c r="P244" s="14" t="s">
        <v>636</v>
      </c>
      <c r="Q244" s="14">
        <f t="shared" si="19"/>
        <v>8</v>
      </c>
      <c r="R244" s="14">
        <f t="shared" si="20"/>
        <v>11</v>
      </c>
      <c r="S244" s="1">
        <f t="shared" si="23"/>
        <v>40369</v>
      </c>
      <c r="T244" s="1"/>
      <c r="U244" s="3"/>
      <c r="V244" s="3"/>
      <c r="W244" s="62">
        <f t="shared" ca="1" si="22"/>
        <v>-4.75</v>
      </c>
      <c r="X244" s="61">
        <f t="shared" ca="1" si="21"/>
        <v>1</v>
      </c>
      <c r="Y244" s="11" t="s">
        <v>563</v>
      </c>
      <c r="Z244" s="11" t="s">
        <v>204</v>
      </c>
      <c r="AA244" s="11"/>
      <c r="AB244" s="3"/>
    </row>
    <row r="245" spans="1:29" ht="30" customHeight="1">
      <c r="A245" s="3" t="s">
        <v>15</v>
      </c>
      <c r="B245" s="3" t="s">
        <v>670</v>
      </c>
      <c r="C245" s="3">
        <v>25</v>
      </c>
      <c r="D245" s="11" t="s">
        <v>205</v>
      </c>
      <c r="E245" s="11" t="s">
        <v>205</v>
      </c>
      <c r="F245" s="11" t="s">
        <v>205</v>
      </c>
      <c r="G245" s="4">
        <v>8</v>
      </c>
      <c r="H245" s="11" t="s">
        <v>206</v>
      </c>
      <c r="I245" s="11" t="s">
        <v>206</v>
      </c>
      <c r="J245" s="17" t="s">
        <v>519</v>
      </c>
      <c r="K245" s="3" t="s">
        <v>507</v>
      </c>
      <c r="L245" s="5">
        <v>490350</v>
      </c>
      <c r="M245" s="1">
        <v>41122</v>
      </c>
      <c r="N245" s="60">
        <f t="shared" ca="1" si="18"/>
        <v>13</v>
      </c>
      <c r="O245" s="14">
        <v>8</v>
      </c>
      <c r="P245" s="14" t="s">
        <v>635</v>
      </c>
      <c r="Q245" s="14">
        <f t="shared" si="19"/>
        <v>25.6</v>
      </c>
      <c r="R245" s="14">
        <f t="shared" si="20"/>
        <v>34</v>
      </c>
      <c r="S245" s="1">
        <f t="shared" si="23"/>
        <v>50466</v>
      </c>
      <c r="T245" s="7"/>
      <c r="U245" s="3"/>
      <c r="V245" s="3"/>
      <c r="W245" s="62">
        <f t="shared" ca="1" si="22"/>
        <v>3.4765625</v>
      </c>
      <c r="X245" s="61">
        <f t="shared" ca="1" si="21"/>
        <v>4</v>
      </c>
      <c r="Y245" s="11" t="s">
        <v>563</v>
      </c>
      <c r="Z245" s="16" t="s">
        <v>24</v>
      </c>
      <c r="AA245" s="16"/>
      <c r="AB245" s="3"/>
    </row>
    <row r="246" spans="1:29" ht="30" customHeight="1">
      <c r="A246" s="4"/>
      <c r="B246" s="4"/>
      <c r="C246" s="3">
        <v>25</v>
      </c>
      <c r="D246" s="11" t="s">
        <v>207</v>
      </c>
      <c r="E246" s="11" t="s">
        <v>208</v>
      </c>
      <c r="F246" s="11" t="s">
        <v>208</v>
      </c>
      <c r="G246" s="4">
        <v>3</v>
      </c>
      <c r="H246" s="11" t="s">
        <v>209</v>
      </c>
      <c r="I246" s="11" t="s">
        <v>209</v>
      </c>
      <c r="J246" s="17" t="s">
        <v>518</v>
      </c>
      <c r="K246" s="3" t="s">
        <v>506</v>
      </c>
      <c r="L246" s="5">
        <v>81061</v>
      </c>
      <c r="M246" s="1">
        <v>34690</v>
      </c>
      <c r="N246" s="60">
        <f t="shared" ca="1" si="18"/>
        <v>30</v>
      </c>
      <c r="O246" s="14">
        <v>15</v>
      </c>
      <c r="P246" s="14" t="s">
        <v>636</v>
      </c>
      <c r="Q246" s="14">
        <f t="shared" si="19"/>
        <v>24</v>
      </c>
      <c r="R246" s="14">
        <f t="shared" si="20"/>
        <v>32</v>
      </c>
      <c r="S246" s="1">
        <f t="shared" si="23"/>
        <v>46370</v>
      </c>
      <c r="T246" s="1"/>
      <c r="U246" s="3"/>
      <c r="V246" s="3"/>
      <c r="W246" s="62">
        <f t="shared" ca="1" si="22"/>
        <v>1.25</v>
      </c>
      <c r="X246" s="61">
        <f t="shared" ca="1" si="21"/>
        <v>2</v>
      </c>
      <c r="Y246" s="11" t="s">
        <v>563</v>
      </c>
      <c r="Z246" s="11" t="s">
        <v>210</v>
      </c>
      <c r="AA246" s="11"/>
      <c r="AB246" s="3"/>
    </row>
    <row r="247" spans="1:29" s="10" customFormat="1" ht="30" customHeight="1">
      <c r="A247" s="4"/>
      <c r="B247" s="4"/>
      <c r="C247" s="3">
        <v>25</v>
      </c>
      <c r="D247" s="11" t="s">
        <v>207</v>
      </c>
      <c r="E247" s="11" t="s">
        <v>208</v>
      </c>
      <c r="F247" s="11" t="s">
        <v>208</v>
      </c>
      <c r="G247" s="4">
        <v>4</v>
      </c>
      <c r="H247" s="11" t="s">
        <v>209</v>
      </c>
      <c r="I247" s="11" t="s">
        <v>209</v>
      </c>
      <c r="J247" s="17" t="s">
        <v>518</v>
      </c>
      <c r="K247" s="3" t="s">
        <v>506</v>
      </c>
      <c r="L247" s="5">
        <v>81061</v>
      </c>
      <c r="M247" s="1">
        <v>34690</v>
      </c>
      <c r="N247" s="60">
        <f t="shared" ca="1" si="18"/>
        <v>30</v>
      </c>
      <c r="O247" s="14">
        <v>15</v>
      </c>
      <c r="P247" s="14" t="s">
        <v>636</v>
      </c>
      <c r="Q247" s="14">
        <f t="shared" si="19"/>
        <v>24</v>
      </c>
      <c r="R247" s="14">
        <f t="shared" si="20"/>
        <v>32</v>
      </c>
      <c r="S247" s="1">
        <f t="shared" si="23"/>
        <v>46370</v>
      </c>
      <c r="T247" s="1"/>
      <c r="U247" s="3"/>
      <c r="V247" s="3"/>
      <c r="W247" s="62">
        <f t="shared" ca="1" si="22"/>
        <v>1.25</v>
      </c>
      <c r="X247" s="61">
        <f t="shared" ca="1" si="21"/>
        <v>2</v>
      </c>
      <c r="Y247" s="11" t="s">
        <v>563</v>
      </c>
      <c r="Z247" s="11" t="s">
        <v>210</v>
      </c>
      <c r="AA247" s="11"/>
      <c r="AB247" s="3"/>
      <c r="AC247" s="20"/>
    </row>
    <row r="248" spans="1:29" ht="30" customHeight="1">
      <c r="A248" s="4"/>
      <c r="B248" s="4"/>
      <c r="C248" s="3">
        <v>25</v>
      </c>
      <c r="D248" s="11" t="s">
        <v>207</v>
      </c>
      <c r="E248" s="11" t="s">
        <v>211</v>
      </c>
      <c r="F248" s="11" t="s">
        <v>211</v>
      </c>
      <c r="G248" s="4">
        <v>1</v>
      </c>
      <c r="H248" s="11" t="s">
        <v>212</v>
      </c>
      <c r="I248" s="11" t="s">
        <v>212</v>
      </c>
      <c r="J248" s="17" t="s">
        <v>518</v>
      </c>
      <c r="K248" s="3" t="s">
        <v>506</v>
      </c>
      <c r="L248" s="5">
        <v>155736</v>
      </c>
      <c r="M248" s="1">
        <v>34712</v>
      </c>
      <c r="N248" s="60">
        <f t="shared" ca="1" si="18"/>
        <v>30</v>
      </c>
      <c r="O248" s="14">
        <v>15</v>
      </c>
      <c r="P248" s="14" t="s">
        <v>636</v>
      </c>
      <c r="Q248" s="14">
        <f t="shared" si="19"/>
        <v>24</v>
      </c>
      <c r="R248" s="14">
        <f t="shared" si="20"/>
        <v>32</v>
      </c>
      <c r="S248" s="1">
        <f t="shared" si="23"/>
        <v>46392</v>
      </c>
      <c r="T248" s="1"/>
      <c r="U248" s="3"/>
      <c r="V248" s="3"/>
      <c r="W248" s="62">
        <f t="shared" ca="1" si="22"/>
        <v>1.25</v>
      </c>
      <c r="X248" s="61">
        <f t="shared" ca="1" si="21"/>
        <v>2</v>
      </c>
      <c r="Y248" s="11" t="s">
        <v>563</v>
      </c>
      <c r="Z248" s="11" t="s">
        <v>86</v>
      </c>
      <c r="AA248" s="11"/>
      <c r="AB248" s="3"/>
    </row>
    <row r="249" spans="1:29" ht="30" customHeight="1">
      <c r="A249" s="4"/>
      <c r="B249" s="4"/>
      <c r="C249" s="3">
        <v>25</v>
      </c>
      <c r="D249" s="11" t="s">
        <v>207</v>
      </c>
      <c r="E249" s="11" t="s">
        <v>213</v>
      </c>
      <c r="F249" s="11" t="s">
        <v>213</v>
      </c>
      <c r="G249" s="4">
        <v>7</v>
      </c>
      <c r="H249" s="11" t="s">
        <v>214</v>
      </c>
      <c r="I249" s="11" t="s">
        <v>214</v>
      </c>
      <c r="J249" s="17" t="s">
        <v>518</v>
      </c>
      <c r="K249" s="3" t="s">
        <v>506</v>
      </c>
      <c r="L249" s="5">
        <v>82400</v>
      </c>
      <c r="M249" s="1">
        <v>35220</v>
      </c>
      <c r="N249" s="60">
        <f t="shared" ca="1" si="18"/>
        <v>29</v>
      </c>
      <c r="O249" s="14">
        <v>15</v>
      </c>
      <c r="P249" s="14" t="s">
        <v>636</v>
      </c>
      <c r="Q249" s="14">
        <f t="shared" si="19"/>
        <v>24</v>
      </c>
      <c r="R249" s="14">
        <f t="shared" si="20"/>
        <v>32</v>
      </c>
      <c r="S249" s="1">
        <f t="shared" si="23"/>
        <v>46900</v>
      </c>
      <c r="T249" s="1"/>
      <c r="U249" s="9"/>
      <c r="V249" s="6" t="s">
        <v>98</v>
      </c>
      <c r="W249" s="62">
        <f t="shared" ca="1" si="22"/>
        <v>1.375</v>
      </c>
      <c r="X249" s="61">
        <f t="shared" ca="1" si="21"/>
        <v>2</v>
      </c>
      <c r="Y249" s="11" t="s">
        <v>563</v>
      </c>
      <c r="Z249" s="11" t="s">
        <v>86</v>
      </c>
      <c r="AA249" s="11"/>
      <c r="AB249" s="3"/>
    </row>
    <row r="250" spans="1:29" ht="30" customHeight="1">
      <c r="A250" s="4"/>
      <c r="B250" s="4"/>
      <c r="C250" s="3">
        <v>25</v>
      </c>
      <c r="D250" s="11" t="s">
        <v>207</v>
      </c>
      <c r="E250" s="11" t="s">
        <v>213</v>
      </c>
      <c r="F250" s="11" t="s">
        <v>213</v>
      </c>
      <c r="G250" s="4">
        <v>18</v>
      </c>
      <c r="H250" s="11" t="s">
        <v>215</v>
      </c>
      <c r="I250" s="11" t="s">
        <v>215</v>
      </c>
      <c r="J250" s="17" t="s">
        <v>518</v>
      </c>
      <c r="K250" s="3" t="s">
        <v>506</v>
      </c>
      <c r="L250" s="13">
        <v>69150</v>
      </c>
      <c r="M250" s="1">
        <v>41600</v>
      </c>
      <c r="N250" s="60">
        <f t="shared" ca="1" si="18"/>
        <v>11</v>
      </c>
      <c r="O250" s="14">
        <v>15</v>
      </c>
      <c r="P250" s="14" t="s">
        <v>636</v>
      </c>
      <c r="Q250" s="14">
        <f t="shared" si="19"/>
        <v>24</v>
      </c>
      <c r="R250" s="14">
        <f t="shared" si="20"/>
        <v>32</v>
      </c>
      <c r="S250" s="1">
        <f t="shared" si="23"/>
        <v>53280</v>
      </c>
      <c r="T250" s="1"/>
      <c r="U250" s="3"/>
      <c r="V250" s="3"/>
      <c r="W250" s="62">
        <f t="shared" ca="1" si="22"/>
        <v>3.625</v>
      </c>
      <c r="X250" s="61">
        <f t="shared" ca="1" si="21"/>
        <v>4</v>
      </c>
      <c r="Y250" s="11" t="s">
        <v>563</v>
      </c>
      <c r="Z250" s="11" t="s">
        <v>86</v>
      </c>
      <c r="AA250" s="11"/>
      <c r="AB250" s="3"/>
    </row>
    <row r="251" spans="1:29" ht="30" customHeight="1">
      <c r="A251" s="4"/>
      <c r="B251" s="4"/>
      <c r="C251" s="3">
        <v>25</v>
      </c>
      <c r="D251" s="11" t="s">
        <v>207</v>
      </c>
      <c r="E251" s="11" t="s">
        <v>213</v>
      </c>
      <c r="F251" s="11" t="s">
        <v>213</v>
      </c>
      <c r="G251" s="4">
        <v>19</v>
      </c>
      <c r="H251" s="11" t="s">
        <v>215</v>
      </c>
      <c r="I251" s="11" t="s">
        <v>215</v>
      </c>
      <c r="J251" s="17" t="s">
        <v>518</v>
      </c>
      <c r="K251" s="3" t="s">
        <v>506</v>
      </c>
      <c r="L251" s="13">
        <v>69150</v>
      </c>
      <c r="M251" s="1">
        <v>41600</v>
      </c>
      <c r="N251" s="60">
        <f t="shared" ca="1" si="18"/>
        <v>11</v>
      </c>
      <c r="O251" s="14">
        <v>15</v>
      </c>
      <c r="P251" s="14" t="s">
        <v>636</v>
      </c>
      <c r="Q251" s="14">
        <f t="shared" si="19"/>
        <v>24</v>
      </c>
      <c r="R251" s="14">
        <f t="shared" si="20"/>
        <v>32</v>
      </c>
      <c r="S251" s="1">
        <f t="shared" si="23"/>
        <v>53280</v>
      </c>
      <c r="T251" s="1"/>
      <c r="U251" s="8"/>
      <c r="V251" s="9" t="s">
        <v>108</v>
      </c>
      <c r="W251" s="62">
        <f t="shared" ca="1" si="22"/>
        <v>3.625</v>
      </c>
      <c r="X251" s="61">
        <f t="shared" ca="1" si="21"/>
        <v>4</v>
      </c>
      <c r="Y251" s="11" t="s">
        <v>563</v>
      </c>
      <c r="Z251" s="11" t="s">
        <v>86</v>
      </c>
      <c r="AA251" s="11"/>
      <c r="AB251" s="3"/>
    </row>
    <row r="252" spans="1:29" ht="30" customHeight="1">
      <c r="A252" s="4"/>
      <c r="B252" s="4"/>
      <c r="C252" s="3">
        <v>26</v>
      </c>
      <c r="D252" s="11" t="s">
        <v>216</v>
      </c>
      <c r="E252" s="11" t="s">
        <v>217</v>
      </c>
      <c r="F252" s="11" t="s">
        <v>217</v>
      </c>
      <c r="G252" s="4">
        <v>2</v>
      </c>
      <c r="H252" s="11" t="s">
        <v>218</v>
      </c>
      <c r="I252" s="11" t="s">
        <v>218</v>
      </c>
      <c r="J252" s="17" t="s">
        <v>518</v>
      </c>
      <c r="K252" s="3" t="s">
        <v>506</v>
      </c>
      <c r="L252" s="5">
        <v>249569</v>
      </c>
      <c r="M252" s="1">
        <v>34690</v>
      </c>
      <c r="N252" s="60">
        <f t="shared" ca="1" si="18"/>
        <v>30</v>
      </c>
      <c r="O252" s="14">
        <v>15</v>
      </c>
      <c r="P252" s="14" t="s">
        <v>636</v>
      </c>
      <c r="Q252" s="14">
        <f t="shared" si="19"/>
        <v>24</v>
      </c>
      <c r="R252" s="14">
        <f t="shared" si="20"/>
        <v>32</v>
      </c>
      <c r="S252" s="1">
        <f t="shared" si="23"/>
        <v>46370</v>
      </c>
      <c r="T252" s="1"/>
      <c r="U252" s="3"/>
      <c r="V252" s="3"/>
      <c r="W252" s="62">
        <f t="shared" ca="1" si="22"/>
        <v>1.25</v>
      </c>
      <c r="X252" s="61">
        <f t="shared" ca="1" si="21"/>
        <v>2</v>
      </c>
      <c r="Y252" s="11" t="s">
        <v>563</v>
      </c>
      <c r="Z252" s="11" t="s">
        <v>86</v>
      </c>
      <c r="AA252" s="11"/>
      <c r="AB252" s="3"/>
    </row>
    <row r="253" spans="1:29" ht="30" customHeight="1">
      <c r="A253" s="4"/>
      <c r="B253" s="4"/>
      <c r="C253" s="3">
        <v>26</v>
      </c>
      <c r="D253" s="11" t="s">
        <v>216</v>
      </c>
      <c r="E253" s="11" t="s">
        <v>217</v>
      </c>
      <c r="F253" s="11" t="s">
        <v>217</v>
      </c>
      <c r="G253" s="4">
        <v>3</v>
      </c>
      <c r="H253" s="11" t="s">
        <v>219</v>
      </c>
      <c r="I253" s="11" t="s">
        <v>219</v>
      </c>
      <c r="J253" s="17" t="s">
        <v>518</v>
      </c>
      <c r="K253" s="3" t="s">
        <v>506</v>
      </c>
      <c r="L253" s="5">
        <v>95893</v>
      </c>
      <c r="M253" s="1">
        <v>34690</v>
      </c>
      <c r="N253" s="60">
        <f t="shared" ca="1" si="18"/>
        <v>30</v>
      </c>
      <c r="O253" s="14">
        <v>15</v>
      </c>
      <c r="P253" s="14" t="s">
        <v>636</v>
      </c>
      <c r="Q253" s="14">
        <f t="shared" si="19"/>
        <v>24</v>
      </c>
      <c r="R253" s="14">
        <f t="shared" si="20"/>
        <v>32</v>
      </c>
      <c r="S253" s="1">
        <f t="shared" si="23"/>
        <v>46370</v>
      </c>
      <c r="T253" s="1"/>
      <c r="U253" s="3"/>
      <c r="V253" s="3"/>
      <c r="W253" s="62">
        <f t="shared" ca="1" si="22"/>
        <v>1.25</v>
      </c>
      <c r="X253" s="61">
        <f t="shared" ca="1" si="21"/>
        <v>2</v>
      </c>
      <c r="Y253" s="11" t="s">
        <v>563</v>
      </c>
      <c r="Z253" s="16" t="s">
        <v>86</v>
      </c>
      <c r="AA253" s="16"/>
      <c r="AB253" s="3"/>
    </row>
    <row r="254" spans="1:29" ht="30" customHeight="1">
      <c r="A254" s="4"/>
      <c r="B254" s="4"/>
      <c r="C254" s="3">
        <v>26</v>
      </c>
      <c r="D254" s="11" t="s">
        <v>216</v>
      </c>
      <c r="E254" s="11" t="s">
        <v>217</v>
      </c>
      <c r="F254" s="11" t="s">
        <v>217</v>
      </c>
      <c r="G254" s="4">
        <v>8</v>
      </c>
      <c r="H254" s="11" t="s">
        <v>220</v>
      </c>
      <c r="I254" s="11" t="s">
        <v>220</v>
      </c>
      <c r="J254" s="17" t="s">
        <v>518</v>
      </c>
      <c r="K254" s="3" t="s">
        <v>506</v>
      </c>
      <c r="L254" s="5">
        <v>124971</v>
      </c>
      <c r="M254" s="1">
        <v>39254</v>
      </c>
      <c r="N254" s="60">
        <f t="shared" ca="1" si="18"/>
        <v>18</v>
      </c>
      <c r="O254" s="14">
        <v>15</v>
      </c>
      <c r="P254" s="14" t="s">
        <v>636</v>
      </c>
      <c r="Q254" s="14">
        <f t="shared" si="19"/>
        <v>24</v>
      </c>
      <c r="R254" s="14">
        <f t="shared" si="20"/>
        <v>32</v>
      </c>
      <c r="S254" s="1">
        <f t="shared" si="23"/>
        <v>50934</v>
      </c>
      <c r="T254" s="1"/>
      <c r="U254" s="3"/>
      <c r="V254" s="3"/>
      <c r="W254" s="62">
        <f t="shared" ca="1" si="22"/>
        <v>2.75</v>
      </c>
      <c r="X254" s="61">
        <f t="shared" ca="1" si="21"/>
        <v>3</v>
      </c>
      <c r="Y254" s="11" t="s">
        <v>563</v>
      </c>
      <c r="Z254" s="11" t="s">
        <v>221</v>
      </c>
      <c r="AA254" s="11"/>
      <c r="AB254" s="3"/>
    </row>
    <row r="255" spans="1:29" ht="30" customHeight="1">
      <c r="A255" s="3" t="s">
        <v>15</v>
      </c>
      <c r="B255" s="3"/>
      <c r="C255" s="3">
        <v>26</v>
      </c>
      <c r="D255" s="11" t="s">
        <v>222</v>
      </c>
      <c r="E255" s="11" t="s">
        <v>223</v>
      </c>
      <c r="F255" s="11" t="s">
        <v>223</v>
      </c>
      <c r="G255" s="4">
        <v>3</v>
      </c>
      <c r="H255" s="11" t="s">
        <v>224</v>
      </c>
      <c r="I255" s="11" t="s">
        <v>224</v>
      </c>
      <c r="J255" s="17" t="s">
        <v>518</v>
      </c>
      <c r="K255" s="3" t="s">
        <v>506</v>
      </c>
      <c r="L255" s="5">
        <v>128100</v>
      </c>
      <c r="M255" s="1">
        <v>36539</v>
      </c>
      <c r="N255" s="60">
        <f t="shared" ca="1" si="18"/>
        <v>25</v>
      </c>
      <c r="O255" s="14">
        <v>15</v>
      </c>
      <c r="P255" s="14" t="s">
        <v>636</v>
      </c>
      <c r="Q255" s="14">
        <f t="shared" si="19"/>
        <v>24</v>
      </c>
      <c r="R255" s="14">
        <f t="shared" si="20"/>
        <v>32</v>
      </c>
      <c r="S255" s="1">
        <f t="shared" si="23"/>
        <v>48219</v>
      </c>
      <c r="T255" s="7"/>
      <c r="U255" s="3"/>
      <c r="V255" s="3"/>
      <c r="W255" s="62">
        <f t="shared" ca="1" si="22"/>
        <v>1.875</v>
      </c>
      <c r="X255" s="61">
        <f t="shared" ca="1" si="21"/>
        <v>2</v>
      </c>
      <c r="Y255" s="11" t="s">
        <v>563</v>
      </c>
      <c r="Z255" s="16" t="s">
        <v>225</v>
      </c>
      <c r="AA255" s="16"/>
      <c r="AB255" s="3"/>
    </row>
    <row r="256" spans="1:29" ht="30" customHeight="1">
      <c r="A256" s="4"/>
      <c r="B256" s="4"/>
      <c r="C256" s="3">
        <v>26</v>
      </c>
      <c r="D256" s="11" t="s">
        <v>216</v>
      </c>
      <c r="E256" s="11" t="s">
        <v>226</v>
      </c>
      <c r="F256" s="11" t="s">
        <v>226</v>
      </c>
      <c r="G256" s="4">
        <v>7</v>
      </c>
      <c r="H256" s="11" t="s">
        <v>227</v>
      </c>
      <c r="I256" s="11" t="s">
        <v>227</v>
      </c>
      <c r="J256" s="17" t="s">
        <v>518</v>
      </c>
      <c r="K256" s="3" t="s">
        <v>506</v>
      </c>
      <c r="L256" s="5">
        <v>52839</v>
      </c>
      <c r="M256" s="1">
        <v>34639</v>
      </c>
      <c r="N256" s="60">
        <f t="shared" ca="1" si="18"/>
        <v>30</v>
      </c>
      <c r="O256" s="14">
        <v>8</v>
      </c>
      <c r="P256" s="14" t="s">
        <v>634</v>
      </c>
      <c r="Q256" s="14">
        <f t="shared" si="19"/>
        <v>16</v>
      </c>
      <c r="R256" s="14">
        <f t="shared" si="20"/>
        <v>21</v>
      </c>
      <c r="S256" s="1">
        <f t="shared" si="23"/>
        <v>42304</v>
      </c>
      <c r="T256" s="1"/>
      <c r="U256" s="3"/>
      <c r="V256" s="3"/>
      <c r="W256" s="62">
        <f t="shared" ca="1" si="22"/>
        <v>-0.625</v>
      </c>
      <c r="X256" s="61">
        <f t="shared" ca="1" si="21"/>
        <v>1</v>
      </c>
      <c r="Y256" s="11" t="s">
        <v>563</v>
      </c>
      <c r="Z256" s="11" t="s">
        <v>193</v>
      </c>
      <c r="AA256" s="11"/>
      <c r="AB256" s="3"/>
    </row>
    <row r="257" spans="1:28" ht="30" customHeight="1">
      <c r="A257" s="4"/>
      <c r="B257" s="4"/>
      <c r="C257" s="3">
        <v>26</v>
      </c>
      <c r="D257" s="11" t="s">
        <v>216</v>
      </c>
      <c r="E257" s="11" t="s">
        <v>226</v>
      </c>
      <c r="F257" s="11" t="s">
        <v>226</v>
      </c>
      <c r="G257" s="4">
        <v>2</v>
      </c>
      <c r="H257" s="11" t="s">
        <v>228</v>
      </c>
      <c r="I257" s="11" t="s">
        <v>228</v>
      </c>
      <c r="J257" s="17" t="s">
        <v>518</v>
      </c>
      <c r="K257" s="3" t="s">
        <v>506</v>
      </c>
      <c r="L257" s="5">
        <v>58504</v>
      </c>
      <c r="M257" s="1">
        <v>34639</v>
      </c>
      <c r="N257" s="60">
        <f ca="1">DATEDIF(M257,TODAY(),"y")</f>
        <v>30</v>
      </c>
      <c r="O257" s="14">
        <v>8</v>
      </c>
      <c r="P257" s="14" t="s">
        <v>634</v>
      </c>
      <c r="Q257" s="14">
        <f>O257*IF(P257="水質",3.2,(IF(P257="事務",2,IF(P257="電子",2.1,IF(P257="自動車",3.1,1.6)))))</f>
        <v>16</v>
      </c>
      <c r="R257" s="14">
        <f>ROUND(4/3*Q257,0)</f>
        <v>21</v>
      </c>
      <c r="S257" s="1">
        <f t="shared" si="23"/>
        <v>42304</v>
      </c>
      <c r="T257" s="1"/>
      <c r="U257" s="3"/>
      <c r="V257" s="3"/>
      <c r="W257" s="62">
        <f t="shared" ca="1" si="22"/>
        <v>-0.625</v>
      </c>
      <c r="X257" s="61">
        <f ca="1">IF(W257&gt;1,ROUNDUP(W257,0),1)</f>
        <v>1</v>
      </c>
      <c r="Y257" s="11" t="s">
        <v>563</v>
      </c>
      <c r="Z257" s="11" t="s">
        <v>229</v>
      </c>
      <c r="AA257" s="11"/>
      <c r="AB257" s="3"/>
    </row>
    <row r="258" spans="1:28" ht="30" customHeight="1">
      <c r="A258" s="4"/>
      <c r="B258" s="4"/>
      <c r="C258" s="3">
        <v>26</v>
      </c>
      <c r="D258" s="11" t="s">
        <v>216</v>
      </c>
      <c r="E258" s="11" t="s">
        <v>230</v>
      </c>
      <c r="F258" s="11" t="s">
        <v>230</v>
      </c>
      <c r="G258" s="4">
        <v>36</v>
      </c>
      <c r="H258" s="11" t="s">
        <v>231</v>
      </c>
      <c r="I258" s="11" t="s">
        <v>231</v>
      </c>
      <c r="J258" s="17" t="s">
        <v>518</v>
      </c>
      <c r="K258" s="3" t="s">
        <v>506</v>
      </c>
      <c r="L258" s="5">
        <v>63525</v>
      </c>
      <c r="M258" s="1">
        <v>36843</v>
      </c>
      <c r="N258" s="60">
        <f ca="1">DATEDIF(M258,TODAY(),"y")</f>
        <v>24</v>
      </c>
      <c r="O258" s="14">
        <v>8</v>
      </c>
      <c r="P258" s="14" t="s">
        <v>634</v>
      </c>
      <c r="Q258" s="14">
        <f>O258*IF(P258="水質",3.2,(IF(P258="事務",2,IF(P258="電子",2.1,IF(P258="自動車",3.1,1.6)))))</f>
        <v>16</v>
      </c>
      <c r="R258" s="14">
        <f>ROUND(4/3*Q258,0)</f>
        <v>21</v>
      </c>
      <c r="S258" s="1">
        <f t="shared" si="23"/>
        <v>44508</v>
      </c>
      <c r="T258" s="1"/>
      <c r="U258" s="3"/>
      <c r="V258" s="6" t="s">
        <v>98</v>
      </c>
      <c r="W258" s="62">
        <f ca="1">(-3/Q258*N258+5)</f>
        <v>0.5</v>
      </c>
      <c r="X258" s="61">
        <f ca="1">IF(W258&gt;1,ROUNDUP(W258,0),1)</f>
        <v>1</v>
      </c>
      <c r="Y258" s="11" t="s">
        <v>563</v>
      </c>
      <c r="Z258" s="11" t="s">
        <v>197</v>
      </c>
      <c r="AA258" s="11"/>
      <c r="AB258" s="6"/>
    </row>
    <row r="259" spans="1:28" ht="30" customHeight="1">
      <c r="A259" s="4"/>
      <c r="B259" s="4"/>
      <c r="C259" s="3">
        <v>26</v>
      </c>
      <c r="D259" s="11" t="s">
        <v>216</v>
      </c>
      <c r="E259" s="11" t="s">
        <v>230</v>
      </c>
      <c r="F259" s="11" t="s">
        <v>230</v>
      </c>
      <c r="G259" s="4">
        <v>14</v>
      </c>
      <c r="H259" s="11" t="s">
        <v>232</v>
      </c>
      <c r="I259" s="11" t="s">
        <v>232</v>
      </c>
      <c r="J259" s="17" t="s">
        <v>518</v>
      </c>
      <c r="K259" s="3" t="s">
        <v>506</v>
      </c>
      <c r="L259" s="5">
        <v>435690</v>
      </c>
      <c r="M259" s="1">
        <v>34743</v>
      </c>
      <c r="N259" s="60">
        <f ca="1">DATEDIF(M259,TODAY(),"y")</f>
        <v>30</v>
      </c>
      <c r="O259" s="14">
        <v>15</v>
      </c>
      <c r="P259" s="14" t="s">
        <v>636</v>
      </c>
      <c r="Q259" s="14">
        <f>O259*IF(P259="水質",3.2,(IF(P259="事務",2,IF(P259="電子",2.1,IF(P259="自動車",3.1,1.6)))))</f>
        <v>24</v>
      </c>
      <c r="R259" s="14">
        <f>ROUND(4/3*Q259,0)</f>
        <v>32</v>
      </c>
      <c r="S259" s="1">
        <f t="shared" si="23"/>
        <v>46423</v>
      </c>
      <c r="T259" s="1"/>
      <c r="U259" s="3"/>
      <c r="V259" s="3"/>
      <c r="W259" s="62">
        <f ca="1">(-3/Q259*N259+5)</f>
        <v>1.25</v>
      </c>
      <c r="X259" s="61">
        <f ca="1">IF(W259&gt;1,ROUNDUP(W259,0),1)</f>
        <v>2</v>
      </c>
      <c r="Y259" s="11" t="s">
        <v>563</v>
      </c>
      <c r="Z259" s="11" t="s">
        <v>86</v>
      </c>
      <c r="AA259" s="11"/>
      <c r="AB259" s="3"/>
    </row>
  </sheetData>
  <autoFilter ref="A2:AB259" xr:uid="{00000000-0009-0000-0000-000003000000}">
    <sortState xmlns:xlrd2="http://schemas.microsoft.com/office/spreadsheetml/2017/richdata2" ref="A6:AB858">
      <sortCondition ref="Y2:Y858"/>
    </sortState>
  </autoFilter>
  <mergeCells count="17">
    <mergeCell ref="I1:I2"/>
    <mergeCell ref="AB1:AB2"/>
    <mergeCell ref="J1:J2"/>
    <mergeCell ref="K1:K2"/>
    <mergeCell ref="L1:L2"/>
    <mergeCell ref="P1:P2"/>
    <mergeCell ref="T1:U1"/>
    <mergeCell ref="Y1:Z1"/>
    <mergeCell ref="AA1:AA2"/>
    <mergeCell ref="H1:H2"/>
    <mergeCell ref="A1:A2"/>
    <mergeCell ref="C1:C2"/>
    <mergeCell ref="D1:D2"/>
    <mergeCell ref="E1:E2"/>
    <mergeCell ref="G1:G2"/>
    <mergeCell ref="B1:B2"/>
    <mergeCell ref="F1:F2"/>
  </mergeCells>
  <phoneticPr fontId="4"/>
  <dataValidations count="4">
    <dataValidation type="list" allowBlank="1" showInputMessage="1" showErrorMessage="1" sqref="P3:P259" xr:uid="{00000000-0002-0000-0300-000000000000}">
      <formula1>"水質,事務,電子,自動車,機械"</formula1>
    </dataValidation>
    <dataValidation type="list" allowBlank="1" showInputMessage="1" showErrorMessage="1" sqref="J3:J259" xr:uid="{00000000-0002-0000-0300-000001000000}">
      <formula1>"時間,事後"</formula1>
    </dataValidation>
    <dataValidation type="list" allowBlank="1" showInputMessage="1" showErrorMessage="1" sqref="K3:K162 K164:K165 K167:K259" xr:uid="{00000000-0002-0000-0300-000002000000}">
      <formula1>"高,中,低"</formula1>
    </dataValidation>
    <dataValidation type="list" allowBlank="1" showInputMessage="1" showErrorMessage="1" sqref="K163 K166" xr:uid="{00000000-0002-0000-0300-000003000000}">
      <formula1>"最高,高,中,低"</formula1>
    </dataValidation>
  </dataValidations>
  <pageMargins left="0.70866141732283472" right="0.39370078740157483" top="0.59055118110236227" bottom="0.59055118110236227" header="0.19685039370078741" footer="0.19685039370078741"/>
  <pageSetup paperSize="9" scale="1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C225"/>
  <sheetViews>
    <sheetView view="pageBreakPreview" zoomScale="85" zoomScaleNormal="90" zoomScaleSheetLayoutView="85" workbookViewId="0">
      <pane xSplit="3" ySplit="2" topLeftCell="G165" activePane="bottomRight" state="frozen"/>
      <selection pane="topRight" activeCell="C1" sqref="C1"/>
      <selection pane="bottomLeft" activeCell="A3" sqref="A3"/>
      <selection pane="bottomRight" activeCell="L214" sqref="L214"/>
    </sheetView>
  </sheetViews>
  <sheetFormatPr defaultColWidth="9" defaultRowHeight="13"/>
  <cols>
    <col min="1" max="1" width="6.08984375" hidden="1" customWidth="1"/>
    <col min="2" max="2" width="11.08984375" hidden="1" customWidth="1"/>
    <col min="3" max="3" width="7.6328125" style="23" customWidth="1"/>
    <col min="4" max="5" width="19.81640625" style="24" customWidth="1"/>
    <col min="6" max="6" width="19.81640625" style="24" hidden="1" customWidth="1"/>
    <col min="8" max="8" width="20.6328125" style="24" customWidth="1"/>
    <col min="9" max="9" width="20.6328125" style="24" hidden="1" customWidth="1"/>
    <col min="10" max="10" width="7.6328125" style="25" customWidth="1"/>
    <col min="11" max="11" width="7.6328125" style="23" customWidth="1"/>
    <col min="12" max="12" width="9.1796875" style="26" customWidth="1"/>
    <col min="13" max="14" width="8.90625" style="27" customWidth="1"/>
    <col min="15" max="16" width="8.90625" style="28" customWidth="1"/>
    <col min="17" max="19" width="8.90625" style="28" hidden="1" customWidth="1"/>
    <col min="20" max="20" width="6" hidden="1" customWidth="1"/>
    <col min="21" max="21" width="8.453125" style="23" hidden="1" customWidth="1"/>
    <col min="22" max="22" width="15.36328125" style="23" hidden="1" customWidth="1"/>
    <col min="23" max="24" width="8.81640625" style="23" hidden="1" customWidth="1"/>
    <col min="25" max="25" width="18.08984375" style="24" customWidth="1"/>
    <col min="26" max="26" width="18" style="24" customWidth="1"/>
    <col min="27" max="27" width="23.36328125" style="24" customWidth="1"/>
    <col min="28" max="28" width="16.36328125" style="23" customWidth="1"/>
    <col min="29" max="29" width="10.453125" style="22" bestFit="1" customWidth="1"/>
  </cols>
  <sheetData>
    <row r="1" spans="1:28" ht="13.5" customHeight="1">
      <c r="A1" s="242"/>
      <c r="B1" s="242" t="s">
        <v>750</v>
      </c>
      <c r="C1" s="254" t="s">
        <v>0</v>
      </c>
      <c r="D1" s="248" t="s">
        <v>1</v>
      </c>
      <c r="E1" s="248" t="s">
        <v>2</v>
      </c>
      <c r="F1" s="276" t="s">
        <v>784</v>
      </c>
      <c r="G1" s="254" t="s">
        <v>3</v>
      </c>
      <c r="H1" s="248" t="s">
        <v>4</v>
      </c>
      <c r="I1" s="276" t="s">
        <v>785</v>
      </c>
      <c r="J1" s="256" t="s">
        <v>517</v>
      </c>
      <c r="K1" s="254" t="s">
        <v>505</v>
      </c>
      <c r="L1" s="250" t="s">
        <v>5</v>
      </c>
      <c r="M1" s="29" t="s">
        <v>6</v>
      </c>
      <c r="N1" s="57" t="s">
        <v>640</v>
      </c>
      <c r="O1" s="30" t="s">
        <v>520</v>
      </c>
      <c r="P1" s="257" t="s">
        <v>632</v>
      </c>
      <c r="Q1" s="30" t="s">
        <v>588</v>
      </c>
      <c r="R1" s="30" t="s">
        <v>590</v>
      </c>
      <c r="S1" s="30" t="s">
        <v>8</v>
      </c>
      <c r="T1" s="246" t="s">
        <v>7</v>
      </c>
      <c r="U1" s="252"/>
      <c r="V1" s="31" t="s">
        <v>8</v>
      </c>
      <c r="W1" s="63" t="s">
        <v>645</v>
      </c>
      <c r="X1" s="31" t="s">
        <v>639</v>
      </c>
      <c r="Y1" s="253" t="s">
        <v>9</v>
      </c>
      <c r="Z1" s="253"/>
      <c r="AA1" s="277" t="s">
        <v>762</v>
      </c>
      <c r="AB1" s="254" t="s">
        <v>10</v>
      </c>
    </row>
    <row r="2" spans="1:28">
      <c r="A2" s="259"/>
      <c r="B2" s="259"/>
      <c r="C2" s="255"/>
      <c r="D2" s="249"/>
      <c r="E2" s="249"/>
      <c r="F2" s="274"/>
      <c r="G2" s="255"/>
      <c r="H2" s="249"/>
      <c r="I2" s="274"/>
      <c r="J2" s="249"/>
      <c r="K2" s="255"/>
      <c r="L2" s="251"/>
      <c r="M2" s="32" t="s">
        <v>11</v>
      </c>
      <c r="N2" s="58" t="s">
        <v>503</v>
      </c>
      <c r="O2" s="33" t="s">
        <v>503</v>
      </c>
      <c r="P2" s="258"/>
      <c r="Q2" s="33" t="s">
        <v>503</v>
      </c>
      <c r="R2" s="33" t="s">
        <v>503</v>
      </c>
      <c r="S2" s="33" t="s">
        <v>592</v>
      </c>
      <c r="T2" s="34" t="s">
        <v>11</v>
      </c>
      <c r="U2" s="3" t="s">
        <v>12</v>
      </c>
      <c r="V2" s="40" t="s">
        <v>13</v>
      </c>
      <c r="W2" s="40" t="s">
        <v>642</v>
      </c>
      <c r="X2" s="40" t="s">
        <v>638</v>
      </c>
      <c r="Y2" s="17" t="s">
        <v>562</v>
      </c>
      <c r="Z2" s="17" t="s">
        <v>14</v>
      </c>
      <c r="AA2" s="266"/>
      <c r="AB2" s="255"/>
    </row>
    <row r="3" spans="1:28" s="22" customFormat="1" ht="30" customHeight="1">
      <c r="A3" s="4"/>
      <c r="B3" s="4"/>
      <c r="C3" s="3">
        <v>1</v>
      </c>
      <c r="D3" s="11" t="s">
        <v>16</v>
      </c>
      <c r="E3" s="11" t="s">
        <v>18</v>
      </c>
      <c r="F3" s="11" t="s">
        <v>18</v>
      </c>
      <c r="G3" s="4">
        <v>1</v>
      </c>
      <c r="H3" s="11" t="s">
        <v>383</v>
      </c>
      <c r="I3" s="11" t="s">
        <v>383</v>
      </c>
      <c r="J3" s="17" t="s">
        <v>518</v>
      </c>
      <c r="K3" s="3" t="s">
        <v>506</v>
      </c>
      <c r="L3" s="5">
        <v>20857</v>
      </c>
      <c r="M3" s="1">
        <v>32525</v>
      </c>
      <c r="N3" s="60">
        <f t="shared" ref="N3:N66" ca="1" si="0">DATEDIF(M3,TODAY(),"y")</f>
        <v>36</v>
      </c>
      <c r="O3" s="14">
        <v>8</v>
      </c>
      <c r="P3" s="14" t="s">
        <v>634</v>
      </c>
      <c r="Q3" s="14">
        <f t="shared" ref="Q3:Q66" si="1">O3*IF(P3="水質",3.2,(IF(P3="事務",2,IF(P3="電子",2.1,IF(P3="自動車",3.1,1.6)))))</f>
        <v>16</v>
      </c>
      <c r="R3" s="14">
        <f t="shared" ref="R3:R66" si="2">ROUND(4/3*Q3,0)</f>
        <v>21</v>
      </c>
      <c r="S3" s="1">
        <f t="shared" ref="S3:S66" si="3">M3+365*IF(J3="事後",R3,Q3)</f>
        <v>40190</v>
      </c>
      <c r="T3" s="1"/>
      <c r="U3" s="3"/>
      <c r="V3" s="3"/>
      <c r="W3" s="62">
        <f t="shared" ref="W3:W66" ca="1" si="4">(-3/Q3*N3+5)</f>
        <v>-1.75</v>
      </c>
      <c r="X3" s="61">
        <f t="shared" ref="X3:X66" ca="1" si="5">IF(W3&gt;1,ROUNDUP(W3,0),1)</f>
        <v>1</v>
      </c>
      <c r="Y3" s="11" t="s">
        <v>565</v>
      </c>
      <c r="Z3" s="11" t="s">
        <v>234</v>
      </c>
      <c r="AA3" s="11"/>
      <c r="AB3" s="3"/>
    </row>
    <row r="4" spans="1:28" s="22" customFormat="1" ht="30" customHeight="1">
      <c r="A4" s="4"/>
      <c r="B4" s="4"/>
      <c r="C4" s="3">
        <v>1</v>
      </c>
      <c r="D4" s="11" t="s">
        <v>16</v>
      </c>
      <c r="E4" s="11" t="s">
        <v>18</v>
      </c>
      <c r="F4" s="11" t="s">
        <v>18</v>
      </c>
      <c r="G4" s="4">
        <v>2</v>
      </c>
      <c r="H4" s="11" t="s">
        <v>383</v>
      </c>
      <c r="I4" s="11" t="s">
        <v>383</v>
      </c>
      <c r="J4" s="17" t="s">
        <v>518</v>
      </c>
      <c r="K4" s="3" t="s">
        <v>506</v>
      </c>
      <c r="L4" s="5">
        <v>20857</v>
      </c>
      <c r="M4" s="1">
        <v>32525</v>
      </c>
      <c r="N4" s="60">
        <f t="shared" ca="1" si="0"/>
        <v>36</v>
      </c>
      <c r="O4" s="14">
        <v>8</v>
      </c>
      <c r="P4" s="14" t="s">
        <v>634</v>
      </c>
      <c r="Q4" s="14">
        <f t="shared" si="1"/>
        <v>16</v>
      </c>
      <c r="R4" s="14">
        <f t="shared" si="2"/>
        <v>21</v>
      </c>
      <c r="S4" s="1">
        <f t="shared" si="3"/>
        <v>40190</v>
      </c>
      <c r="T4" s="1"/>
      <c r="U4" s="3"/>
      <c r="V4" s="6"/>
      <c r="W4" s="62">
        <f t="shared" ca="1" si="4"/>
        <v>-1.75</v>
      </c>
      <c r="X4" s="61">
        <f t="shared" ca="1" si="5"/>
        <v>1</v>
      </c>
      <c r="Y4" s="11" t="s">
        <v>565</v>
      </c>
      <c r="Z4" s="16" t="s">
        <v>234</v>
      </c>
      <c r="AA4" s="16"/>
      <c r="AB4" s="3"/>
    </row>
    <row r="5" spans="1:28" s="22" customFormat="1" ht="30" customHeight="1">
      <c r="A5" s="4"/>
      <c r="B5" s="4"/>
      <c r="C5" s="3">
        <v>1</v>
      </c>
      <c r="D5" s="11" t="s">
        <v>16</v>
      </c>
      <c r="E5" s="11" t="s">
        <v>18</v>
      </c>
      <c r="F5" s="11" t="s">
        <v>18</v>
      </c>
      <c r="G5" s="4">
        <v>3</v>
      </c>
      <c r="H5" s="11" t="s">
        <v>383</v>
      </c>
      <c r="I5" s="11" t="s">
        <v>383</v>
      </c>
      <c r="J5" s="17" t="s">
        <v>518</v>
      </c>
      <c r="K5" s="3" t="s">
        <v>506</v>
      </c>
      <c r="L5" s="5">
        <v>20857</v>
      </c>
      <c r="M5" s="1">
        <v>32525</v>
      </c>
      <c r="N5" s="60">
        <f t="shared" ca="1" si="0"/>
        <v>36</v>
      </c>
      <c r="O5" s="14">
        <v>8</v>
      </c>
      <c r="P5" s="14" t="s">
        <v>634</v>
      </c>
      <c r="Q5" s="14">
        <f t="shared" si="1"/>
        <v>16</v>
      </c>
      <c r="R5" s="14">
        <f t="shared" si="2"/>
        <v>21</v>
      </c>
      <c r="S5" s="1">
        <f t="shared" si="3"/>
        <v>40190</v>
      </c>
      <c r="T5" s="1"/>
      <c r="U5" s="3"/>
      <c r="V5" s="6"/>
      <c r="W5" s="62">
        <f t="shared" ca="1" si="4"/>
        <v>-1.75</v>
      </c>
      <c r="X5" s="61">
        <f t="shared" ca="1" si="5"/>
        <v>1</v>
      </c>
      <c r="Y5" s="11" t="s">
        <v>565</v>
      </c>
      <c r="Z5" s="11" t="s">
        <v>384</v>
      </c>
      <c r="AA5" s="11"/>
      <c r="AB5" s="3"/>
    </row>
    <row r="6" spans="1:28" s="22" customFormat="1" ht="30" customHeight="1">
      <c r="A6" s="4"/>
      <c r="B6" s="4"/>
      <c r="C6" s="3">
        <v>1</v>
      </c>
      <c r="D6" s="11" t="s">
        <v>16</v>
      </c>
      <c r="E6" s="11" t="s">
        <v>28</v>
      </c>
      <c r="F6" s="11" t="s">
        <v>28</v>
      </c>
      <c r="G6" s="4">
        <v>1</v>
      </c>
      <c r="H6" s="11" t="s">
        <v>385</v>
      </c>
      <c r="I6" s="11" t="s">
        <v>385</v>
      </c>
      <c r="J6" s="17" t="s">
        <v>518</v>
      </c>
      <c r="K6" s="3" t="s">
        <v>506</v>
      </c>
      <c r="L6" s="5">
        <v>36771</v>
      </c>
      <c r="M6" s="1">
        <v>32525</v>
      </c>
      <c r="N6" s="60">
        <f t="shared" ca="1" si="0"/>
        <v>36</v>
      </c>
      <c r="O6" s="14">
        <v>8</v>
      </c>
      <c r="P6" s="14" t="s">
        <v>634</v>
      </c>
      <c r="Q6" s="14">
        <f t="shared" si="1"/>
        <v>16</v>
      </c>
      <c r="R6" s="14">
        <f t="shared" si="2"/>
        <v>21</v>
      </c>
      <c r="S6" s="1">
        <f t="shared" si="3"/>
        <v>40190</v>
      </c>
      <c r="T6" s="1"/>
      <c r="U6" s="3"/>
      <c r="V6" s="9"/>
      <c r="W6" s="62">
        <f t="shared" ca="1" si="4"/>
        <v>-1.75</v>
      </c>
      <c r="X6" s="61">
        <f t="shared" ca="1" si="5"/>
        <v>1</v>
      </c>
      <c r="Y6" s="11" t="s">
        <v>565</v>
      </c>
      <c r="Z6" s="11" t="s">
        <v>17</v>
      </c>
      <c r="AA6" s="11"/>
      <c r="AB6" s="3"/>
    </row>
    <row r="7" spans="1:28" s="22" customFormat="1" ht="30" customHeight="1">
      <c r="A7" s="4"/>
      <c r="B7" s="4"/>
      <c r="C7" s="3">
        <v>1</v>
      </c>
      <c r="D7" s="11" t="s">
        <v>16</v>
      </c>
      <c r="E7" s="11" t="s">
        <v>28</v>
      </c>
      <c r="F7" s="11" t="s">
        <v>28</v>
      </c>
      <c r="G7" s="4">
        <v>2</v>
      </c>
      <c r="H7" s="11" t="s">
        <v>385</v>
      </c>
      <c r="I7" s="11" t="s">
        <v>385</v>
      </c>
      <c r="J7" s="17" t="s">
        <v>518</v>
      </c>
      <c r="K7" s="3" t="s">
        <v>506</v>
      </c>
      <c r="L7" s="5">
        <v>36771</v>
      </c>
      <c r="M7" s="1">
        <v>32525</v>
      </c>
      <c r="N7" s="60">
        <f t="shared" ca="1" si="0"/>
        <v>36</v>
      </c>
      <c r="O7" s="14">
        <v>8</v>
      </c>
      <c r="P7" s="14" t="s">
        <v>634</v>
      </c>
      <c r="Q7" s="14">
        <f t="shared" si="1"/>
        <v>16</v>
      </c>
      <c r="R7" s="14">
        <f t="shared" si="2"/>
        <v>21</v>
      </c>
      <c r="S7" s="1">
        <f t="shared" si="3"/>
        <v>40190</v>
      </c>
      <c r="T7" s="1"/>
      <c r="U7" s="3"/>
      <c r="V7" s="9"/>
      <c r="W7" s="62">
        <f t="shared" ca="1" si="4"/>
        <v>-1.75</v>
      </c>
      <c r="X7" s="61">
        <f t="shared" ca="1" si="5"/>
        <v>1</v>
      </c>
      <c r="Y7" s="11" t="s">
        <v>565</v>
      </c>
      <c r="Z7" s="16" t="s">
        <v>17</v>
      </c>
      <c r="AA7" s="16"/>
      <c r="AB7" s="3"/>
    </row>
    <row r="8" spans="1:28" s="22" customFormat="1" ht="30" customHeight="1">
      <c r="A8" s="4"/>
      <c r="B8" s="4"/>
      <c r="C8" s="3">
        <v>1</v>
      </c>
      <c r="D8" s="11" t="s">
        <v>16</v>
      </c>
      <c r="E8" s="11" t="s">
        <v>28</v>
      </c>
      <c r="F8" s="11" t="s">
        <v>28</v>
      </c>
      <c r="G8" s="4">
        <v>3</v>
      </c>
      <c r="H8" s="11" t="s">
        <v>385</v>
      </c>
      <c r="I8" s="11" t="s">
        <v>385</v>
      </c>
      <c r="J8" s="17" t="s">
        <v>518</v>
      </c>
      <c r="K8" s="3" t="s">
        <v>506</v>
      </c>
      <c r="L8" s="5">
        <v>36771</v>
      </c>
      <c r="M8" s="1">
        <v>32525</v>
      </c>
      <c r="N8" s="60">
        <f t="shared" ca="1" si="0"/>
        <v>36</v>
      </c>
      <c r="O8" s="14">
        <v>8</v>
      </c>
      <c r="P8" s="14" t="s">
        <v>634</v>
      </c>
      <c r="Q8" s="14">
        <f t="shared" si="1"/>
        <v>16</v>
      </c>
      <c r="R8" s="14">
        <f t="shared" si="2"/>
        <v>21</v>
      </c>
      <c r="S8" s="1">
        <f t="shared" si="3"/>
        <v>40190</v>
      </c>
      <c r="T8" s="1"/>
      <c r="U8" s="3"/>
      <c r="V8" s="9"/>
      <c r="W8" s="62">
        <f t="shared" ca="1" si="4"/>
        <v>-1.75</v>
      </c>
      <c r="X8" s="61">
        <f t="shared" ca="1" si="5"/>
        <v>1</v>
      </c>
      <c r="Y8" s="11" t="s">
        <v>565</v>
      </c>
      <c r="Z8" s="16" t="s">
        <v>17</v>
      </c>
      <c r="AA8" s="16"/>
      <c r="AB8" s="3"/>
    </row>
    <row r="9" spans="1:28" s="22" customFormat="1" ht="30" customHeight="1">
      <c r="A9" s="4"/>
      <c r="B9" s="4"/>
      <c r="C9" s="3">
        <v>1</v>
      </c>
      <c r="D9" s="11" t="s">
        <v>16</v>
      </c>
      <c r="E9" s="11" t="s">
        <v>28</v>
      </c>
      <c r="F9" s="11" t="s">
        <v>28</v>
      </c>
      <c r="G9" s="4">
        <v>4</v>
      </c>
      <c r="H9" s="11" t="s">
        <v>385</v>
      </c>
      <c r="I9" s="11" t="s">
        <v>385</v>
      </c>
      <c r="J9" s="17" t="s">
        <v>518</v>
      </c>
      <c r="K9" s="3" t="s">
        <v>506</v>
      </c>
      <c r="L9" s="5">
        <v>36771</v>
      </c>
      <c r="M9" s="1">
        <v>32525</v>
      </c>
      <c r="N9" s="60">
        <f t="shared" ca="1" si="0"/>
        <v>36</v>
      </c>
      <c r="O9" s="14">
        <v>8</v>
      </c>
      <c r="P9" s="14" t="s">
        <v>634</v>
      </c>
      <c r="Q9" s="14">
        <f t="shared" si="1"/>
        <v>16</v>
      </c>
      <c r="R9" s="14">
        <f t="shared" si="2"/>
        <v>21</v>
      </c>
      <c r="S9" s="1">
        <f t="shared" si="3"/>
        <v>40190</v>
      </c>
      <c r="T9" s="1"/>
      <c r="U9" s="3"/>
      <c r="V9" s="9"/>
      <c r="W9" s="62">
        <f t="shared" ca="1" si="4"/>
        <v>-1.75</v>
      </c>
      <c r="X9" s="61">
        <f t="shared" ca="1" si="5"/>
        <v>1</v>
      </c>
      <c r="Y9" s="11" t="s">
        <v>565</v>
      </c>
      <c r="Z9" s="16" t="s">
        <v>17</v>
      </c>
      <c r="AA9" s="16"/>
      <c r="AB9" s="3"/>
    </row>
    <row r="10" spans="1:28" s="22" customFormat="1" ht="30" customHeight="1">
      <c r="A10" s="4"/>
      <c r="B10" s="4"/>
      <c r="C10" s="3">
        <v>1</v>
      </c>
      <c r="D10" s="11" t="s">
        <v>16</v>
      </c>
      <c r="E10" s="11" t="s">
        <v>34</v>
      </c>
      <c r="F10" s="11" t="s">
        <v>34</v>
      </c>
      <c r="G10" s="4">
        <v>1</v>
      </c>
      <c r="H10" s="11" t="s">
        <v>386</v>
      </c>
      <c r="I10" s="11" t="s">
        <v>386</v>
      </c>
      <c r="J10" s="17" t="s">
        <v>518</v>
      </c>
      <c r="K10" s="3" t="s">
        <v>506</v>
      </c>
      <c r="L10" s="5">
        <v>49955</v>
      </c>
      <c r="M10" s="1">
        <v>32539</v>
      </c>
      <c r="N10" s="60">
        <f t="shared" ca="1" si="0"/>
        <v>36</v>
      </c>
      <c r="O10" s="14">
        <v>8</v>
      </c>
      <c r="P10" s="14" t="s">
        <v>634</v>
      </c>
      <c r="Q10" s="14">
        <f t="shared" si="1"/>
        <v>16</v>
      </c>
      <c r="R10" s="14">
        <f t="shared" si="2"/>
        <v>21</v>
      </c>
      <c r="S10" s="1">
        <f t="shared" si="3"/>
        <v>40204</v>
      </c>
      <c r="T10" s="1"/>
      <c r="U10" s="3"/>
      <c r="V10" s="9"/>
      <c r="W10" s="62">
        <f t="shared" ca="1" si="4"/>
        <v>-1.75</v>
      </c>
      <c r="X10" s="61">
        <f t="shared" ca="1" si="5"/>
        <v>1</v>
      </c>
      <c r="Y10" s="11" t="s">
        <v>565</v>
      </c>
      <c r="Z10" s="16" t="s">
        <v>24</v>
      </c>
      <c r="AA10" s="16"/>
      <c r="AB10" s="3"/>
    </row>
    <row r="11" spans="1:28" s="22" customFormat="1" ht="30" customHeight="1">
      <c r="A11" s="4"/>
      <c r="B11" s="4"/>
      <c r="C11" s="3">
        <v>1</v>
      </c>
      <c r="D11" s="11" t="s">
        <v>16</v>
      </c>
      <c r="E11" s="11" t="s">
        <v>45</v>
      </c>
      <c r="F11" s="11" t="s">
        <v>45</v>
      </c>
      <c r="G11" s="4">
        <v>1</v>
      </c>
      <c r="H11" s="11" t="s">
        <v>387</v>
      </c>
      <c r="I11" s="11" t="s">
        <v>387</v>
      </c>
      <c r="J11" s="17" t="s">
        <v>518</v>
      </c>
      <c r="K11" s="3" t="s">
        <v>506</v>
      </c>
      <c r="L11" s="5">
        <v>27192</v>
      </c>
      <c r="M11" s="1">
        <v>32598</v>
      </c>
      <c r="N11" s="60">
        <f t="shared" ca="1" si="0"/>
        <v>36</v>
      </c>
      <c r="O11" s="14">
        <v>8</v>
      </c>
      <c r="P11" s="14" t="s">
        <v>634</v>
      </c>
      <c r="Q11" s="14">
        <f t="shared" si="1"/>
        <v>16</v>
      </c>
      <c r="R11" s="14">
        <f t="shared" si="2"/>
        <v>21</v>
      </c>
      <c r="S11" s="1">
        <f t="shared" si="3"/>
        <v>40263</v>
      </c>
      <c r="T11" s="1"/>
      <c r="U11" s="3"/>
      <c r="V11" s="9"/>
      <c r="W11" s="62">
        <f t="shared" ca="1" si="4"/>
        <v>-1.75</v>
      </c>
      <c r="X11" s="61">
        <f t="shared" ca="1" si="5"/>
        <v>1</v>
      </c>
      <c r="Y11" s="11" t="s">
        <v>565</v>
      </c>
      <c r="Z11" s="16" t="s">
        <v>17</v>
      </c>
      <c r="AA11" s="16"/>
      <c r="AB11" s="3"/>
    </row>
    <row r="12" spans="1:28" s="22" customFormat="1" ht="30" customHeight="1">
      <c r="A12" s="4"/>
      <c r="B12" s="4"/>
      <c r="C12" s="3">
        <v>1</v>
      </c>
      <c r="D12" s="11" t="s">
        <v>16</v>
      </c>
      <c r="E12" s="11" t="s">
        <v>45</v>
      </c>
      <c r="F12" s="11" t="s">
        <v>45</v>
      </c>
      <c r="G12" s="4">
        <v>2</v>
      </c>
      <c r="H12" s="11" t="s">
        <v>387</v>
      </c>
      <c r="I12" s="11" t="s">
        <v>387</v>
      </c>
      <c r="J12" s="17" t="s">
        <v>518</v>
      </c>
      <c r="K12" s="3" t="s">
        <v>506</v>
      </c>
      <c r="L12" s="5">
        <v>27192</v>
      </c>
      <c r="M12" s="1">
        <v>32598</v>
      </c>
      <c r="N12" s="60">
        <f t="shared" ca="1" si="0"/>
        <v>36</v>
      </c>
      <c r="O12" s="14">
        <v>8</v>
      </c>
      <c r="P12" s="14" t="s">
        <v>634</v>
      </c>
      <c r="Q12" s="14">
        <f t="shared" si="1"/>
        <v>16</v>
      </c>
      <c r="R12" s="14">
        <f t="shared" si="2"/>
        <v>21</v>
      </c>
      <c r="S12" s="1">
        <f t="shared" si="3"/>
        <v>40263</v>
      </c>
      <c r="T12" s="1"/>
      <c r="U12" s="3"/>
      <c r="V12" s="9"/>
      <c r="W12" s="62">
        <f t="shared" ca="1" si="4"/>
        <v>-1.75</v>
      </c>
      <c r="X12" s="61">
        <f t="shared" ca="1" si="5"/>
        <v>1</v>
      </c>
      <c r="Y12" s="11" t="s">
        <v>565</v>
      </c>
      <c r="Z12" s="16" t="s">
        <v>17</v>
      </c>
      <c r="AA12" s="16"/>
      <c r="AB12" s="3"/>
    </row>
    <row r="13" spans="1:28" s="22" customFormat="1" ht="30" customHeight="1">
      <c r="A13" s="4"/>
      <c r="B13" s="4"/>
      <c r="C13" s="3">
        <v>1</v>
      </c>
      <c r="D13" s="11" t="s">
        <v>16</v>
      </c>
      <c r="E13" s="11" t="s">
        <v>45</v>
      </c>
      <c r="F13" s="11" t="s">
        <v>45</v>
      </c>
      <c r="G13" s="4">
        <v>3</v>
      </c>
      <c r="H13" s="11" t="s">
        <v>387</v>
      </c>
      <c r="I13" s="11" t="s">
        <v>387</v>
      </c>
      <c r="J13" s="17" t="s">
        <v>518</v>
      </c>
      <c r="K13" s="3" t="s">
        <v>506</v>
      </c>
      <c r="L13" s="5">
        <v>27192</v>
      </c>
      <c r="M13" s="1">
        <v>32598</v>
      </c>
      <c r="N13" s="60">
        <f t="shared" ca="1" si="0"/>
        <v>36</v>
      </c>
      <c r="O13" s="14">
        <v>8</v>
      </c>
      <c r="P13" s="14" t="s">
        <v>634</v>
      </c>
      <c r="Q13" s="14">
        <f t="shared" si="1"/>
        <v>16</v>
      </c>
      <c r="R13" s="14">
        <f t="shared" si="2"/>
        <v>21</v>
      </c>
      <c r="S13" s="1">
        <f t="shared" si="3"/>
        <v>40263</v>
      </c>
      <c r="T13" s="1"/>
      <c r="U13" s="3"/>
      <c r="V13" s="9"/>
      <c r="W13" s="62">
        <f t="shared" ca="1" si="4"/>
        <v>-1.75</v>
      </c>
      <c r="X13" s="61">
        <f t="shared" ca="1" si="5"/>
        <v>1</v>
      </c>
      <c r="Y13" s="11" t="s">
        <v>565</v>
      </c>
      <c r="Z13" s="16" t="s">
        <v>17</v>
      </c>
      <c r="AA13" s="16"/>
      <c r="AB13" s="3"/>
    </row>
    <row r="14" spans="1:28" s="22" customFormat="1" ht="30" customHeight="1">
      <c r="A14" s="4"/>
      <c r="B14" s="4"/>
      <c r="C14" s="3">
        <v>1</v>
      </c>
      <c r="D14" s="11" t="s">
        <v>16</v>
      </c>
      <c r="E14" s="11" t="s">
        <v>45</v>
      </c>
      <c r="F14" s="11" t="s">
        <v>45</v>
      </c>
      <c r="G14" s="4">
        <v>4</v>
      </c>
      <c r="H14" s="11" t="s">
        <v>387</v>
      </c>
      <c r="I14" s="11" t="s">
        <v>387</v>
      </c>
      <c r="J14" s="17" t="s">
        <v>518</v>
      </c>
      <c r="K14" s="3" t="s">
        <v>506</v>
      </c>
      <c r="L14" s="5">
        <v>27192</v>
      </c>
      <c r="M14" s="1">
        <v>32598</v>
      </c>
      <c r="N14" s="60">
        <f t="shared" ca="1" si="0"/>
        <v>36</v>
      </c>
      <c r="O14" s="14">
        <v>8</v>
      </c>
      <c r="P14" s="14" t="s">
        <v>634</v>
      </c>
      <c r="Q14" s="14">
        <f t="shared" si="1"/>
        <v>16</v>
      </c>
      <c r="R14" s="14">
        <f t="shared" si="2"/>
        <v>21</v>
      </c>
      <c r="S14" s="1">
        <f t="shared" si="3"/>
        <v>40263</v>
      </c>
      <c r="T14" s="1"/>
      <c r="U14" s="3"/>
      <c r="V14" s="9"/>
      <c r="W14" s="62">
        <f t="shared" ca="1" si="4"/>
        <v>-1.75</v>
      </c>
      <c r="X14" s="61">
        <f t="shared" ca="1" si="5"/>
        <v>1</v>
      </c>
      <c r="Y14" s="11" t="s">
        <v>565</v>
      </c>
      <c r="Z14" s="16" t="s">
        <v>17</v>
      </c>
      <c r="AA14" s="16"/>
      <c r="AB14" s="3"/>
    </row>
    <row r="15" spans="1:28" s="22" customFormat="1" ht="30" customHeight="1">
      <c r="A15" s="3" t="s">
        <v>15</v>
      </c>
      <c r="B15" s="3"/>
      <c r="C15" s="3">
        <v>1</v>
      </c>
      <c r="D15" s="11" t="s">
        <v>16</v>
      </c>
      <c r="E15" s="11" t="s">
        <v>412</v>
      </c>
      <c r="F15" s="11" t="s">
        <v>412</v>
      </c>
      <c r="G15" s="4">
        <v>40</v>
      </c>
      <c r="H15" s="11" t="s">
        <v>413</v>
      </c>
      <c r="I15" s="11" t="s">
        <v>413</v>
      </c>
      <c r="J15" s="17" t="s">
        <v>518</v>
      </c>
      <c r="K15" s="3" t="s">
        <v>506</v>
      </c>
      <c r="L15" s="5">
        <v>33075</v>
      </c>
      <c r="M15" s="1">
        <v>35879</v>
      </c>
      <c r="N15" s="60">
        <f t="shared" ca="1" si="0"/>
        <v>27</v>
      </c>
      <c r="O15" s="14">
        <v>8</v>
      </c>
      <c r="P15" s="14" t="s">
        <v>634</v>
      </c>
      <c r="Q15" s="14">
        <f t="shared" si="1"/>
        <v>16</v>
      </c>
      <c r="R15" s="14">
        <f t="shared" si="2"/>
        <v>21</v>
      </c>
      <c r="S15" s="1">
        <f t="shared" si="3"/>
        <v>43544</v>
      </c>
      <c r="T15" s="2"/>
      <c r="U15" s="3"/>
      <c r="V15" s="3"/>
      <c r="W15" s="62">
        <f t="shared" ca="1" si="4"/>
        <v>-6.25E-2</v>
      </c>
      <c r="X15" s="61">
        <f t="shared" ca="1" si="5"/>
        <v>1</v>
      </c>
      <c r="Y15" s="11" t="s">
        <v>565</v>
      </c>
      <c r="Z15" s="16" t="s">
        <v>17</v>
      </c>
      <c r="AA15" s="16"/>
      <c r="AB15" s="3"/>
    </row>
    <row r="16" spans="1:28" s="22" customFormat="1" ht="30" customHeight="1">
      <c r="A16" s="3" t="s">
        <v>15</v>
      </c>
      <c r="B16" s="3"/>
      <c r="C16" s="3">
        <v>1</v>
      </c>
      <c r="D16" s="11" t="s">
        <v>16</v>
      </c>
      <c r="E16" s="11" t="s">
        <v>27</v>
      </c>
      <c r="F16" s="11" t="s">
        <v>27</v>
      </c>
      <c r="G16" s="4">
        <v>41</v>
      </c>
      <c r="H16" s="11" t="s">
        <v>414</v>
      </c>
      <c r="I16" s="11" t="s">
        <v>414</v>
      </c>
      <c r="J16" s="17" t="s">
        <v>518</v>
      </c>
      <c r="K16" s="3" t="s">
        <v>506</v>
      </c>
      <c r="L16" s="5">
        <v>47250</v>
      </c>
      <c r="M16" s="1">
        <v>35879</v>
      </c>
      <c r="N16" s="60">
        <f t="shared" ca="1" si="0"/>
        <v>27</v>
      </c>
      <c r="O16" s="14">
        <v>8</v>
      </c>
      <c r="P16" s="14" t="s">
        <v>634</v>
      </c>
      <c r="Q16" s="14">
        <f t="shared" si="1"/>
        <v>16</v>
      </c>
      <c r="R16" s="14">
        <f t="shared" si="2"/>
        <v>21</v>
      </c>
      <c r="S16" s="1">
        <f t="shared" si="3"/>
        <v>43544</v>
      </c>
      <c r="T16" s="2"/>
      <c r="U16" s="3"/>
      <c r="V16" s="3"/>
      <c r="W16" s="62">
        <f t="shared" ca="1" si="4"/>
        <v>-6.25E-2</v>
      </c>
      <c r="X16" s="61">
        <f t="shared" ca="1" si="5"/>
        <v>1</v>
      </c>
      <c r="Y16" s="11" t="s">
        <v>565</v>
      </c>
      <c r="Z16" s="11" t="s">
        <v>415</v>
      </c>
      <c r="AA16" s="11"/>
      <c r="AB16" s="3"/>
    </row>
    <row r="17" spans="1:28" s="22" customFormat="1" ht="30" customHeight="1">
      <c r="A17" s="3" t="s">
        <v>15</v>
      </c>
      <c r="B17" s="3"/>
      <c r="C17" s="3">
        <v>1</v>
      </c>
      <c r="D17" s="11" t="s">
        <v>16</v>
      </c>
      <c r="E17" s="11" t="s">
        <v>27</v>
      </c>
      <c r="F17" s="11" t="s">
        <v>27</v>
      </c>
      <c r="G17" s="4">
        <v>44</v>
      </c>
      <c r="H17" s="11" t="s">
        <v>416</v>
      </c>
      <c r="I17" s="11" t="s">
        <v>416</v>
      </c>
      <c r="J17" s="17" t="s">
        <v>518</v>
      </c>
      <c r="K17" s="3" t="s">
        <v>506</v>
      </c>
      <c r="L17" s="5">
        <v>26250</v>
      </c>
      <c r="M17" s="1">
        <v>35879</v>
      </c>
      <c r="N17" s="60">
        <f t="shared" ca="1" si="0"/>
        <v>27</v>
      </c>
      <c r="O17" s="14">
        <v>8</v>
      </c>
      <c r="P17" s="14" t="s">
        <v>634</v>
      </c>
      <c r="Q17" s="14">
        <f t="shared" si="1"/>
        <v>16</v>
      </c>
      <c r="R17" s="14">
        <f t="shared" si="2"/>
        <v>21</v>
      </c>
      <c r="S17" s="1">
        <f t="shared" si="3"/>
        <v>43544</v>
      </c>
      <c r="T17" s="2"/>
      <c r="U17" s="3"/>
      <c r="V17" s="3"/>
      <c r="W17" s="62">
        <f t="shared" ca="1" si="4"/>
        <v>-6.25E-2</v>
      </c>
      <c r="X17" s="61">
        <f t="shared" ca="1" si="5"/>
        <v>1</v>
      </c>
      <c r="Y17" s="11" t="s">
        <v>565</v>
      </c>
      <c r="Z17" s="11" t="s">
        <v>234</v>
      </c>
      <c r="AA17" s="11"/>
      <c r="AB17" s="3"/>
    </row>
    <row r="18" spans="1:28" s="22" customFormat="1" ht="30" customHeight="1">
      <c r="A18" s="3" t="s">
        <v>15</v>
      </c>
      <c r="B18" s="3"/>
      <c r="C18" s="3">
        <v>1</v>
      </c>
      <c r="D18" s="11" t="s">
        <v>16</v>
      </c>
      <c r="E18" s="11" t="s">
        <v>27</v>
      </c>
      <c r="F18" s="11" t="s">
        <v>27</v>
      </c>
      <c r="G18" s="4">
        <v>45</v>
      </c>
      <c r="H18" s="11" t="s">
        <v>416</v>
      </c>
      <c r="I18" s="11" t="s">
        <v>416</v>
      </c>
      <c r="J18" s="17" t="s">
        <v>518</v>
      </c>
      <c r="K18" s="3" t="s">
        <v>506</v>
      </c>
      <c r="L18" s="5">
        <v>26250</v>
      </c>
      <c r="M18" s="1">
        <v>35879</v>
      </c>
      <c r="N18" s="60">
        <f t="shared" ca="1" si="0"/>
        <v>27</v>
      </c>
      <c r="O18" s="14">
        <v>8</v>
      </c>
      <c r="P18" s="14" t="s">
        <v>634</v>
      </c>
      <c r="Q18" s="14">
        <f t="shared" si="1"/>
        <v>16</v>
      </c>
      <c r="R18" s="14">
        <f t="shared" si="2"/>
        <v>21</v>
      </c>
      <c r="S18" s="1">
        <f t="shared" si="3"/>
        <v>43544</v>
      </c>
      <c r="T18" s="2"/>
      <c r="U18" s="3"/>
      <c r="V18" s="3"/>
      <c r="W18" s="62">
        <f t="shared" ca="1" si="4"/>
        <v>-6.25E-2</v>
      </c>
      <c r="X18" s="61">
        <f t="shared" ca="1" si="5"/>
        <v>1</v>
      </c>
      <c r="Y18" s="11" t="s">
        <v>565</v>
      </c>
      <c r="Z18" s="11" t="s">
        <v>234</v>
      </c>
      <c r="AA18" s="11"/>
      <c r="AB18" s="3"/>
    </row>
    <row r="19" spans="1:28" s="22" customFormat="1" ht="30" customHeight="1">
      <c r="A19" s="3" t="s">
        <v>15</v>
      </c>
      <c r="B19" s="3"/>
      <c r="C19" s="3">
        <v>1</v>
      </c>
      <c r="D19" s="11" t="s">
        <v>16</v>
      </c>
      <c r="E19" s="11" t="s">
        <v>27</v>
      </c>
      <c r="F19" s="11" t="s">
        <v>27</v>
      </c>
      <c r="G19" s="4">
        <v>46</v>
      </c>
      <c r="H19" s="11" t="s">
        <v>416</v>
      </c>
      <c r="I19" s="11" t="s">
        <v>416</v>
      </c>
      <c r="J19" s="17" t="s">
        <v>518</v>
      </c>
      <c r="K19" s="3" t="s">
        <v>506</v>
      </c>
      <c r="L19" s="5">
        <v>26250</v>
      </c>
      <c r="M19" s="1">
        <v>35879</v>
      </c>
      <c r="N19" s="60">
        <f t="shared" ca="1" si="0"/>
        <v>27</v>
      </c>
      <c r="O19" s="14">
        <v>8</v>
      </c>
      <c r="P19" s="14" t="s">
        <v>634</v>
      </c>
      <c r="Q19" s="14">
        <f t="shared" si="1"/>
        <v>16</v>
      </c>
      <c r="R19" s="14">
        <f t="shared" si="2"/>
        <v>21</v>
      </c>
      <c r="S19" s="1">
        <f t="shared" si="3"/>
        <v>43544</v>
      </c>
      <c r="T19" s="2"/>
      <c r="U19" s="3"/>
      <c r="V19" s="3"/>
      <c r="W19" s="62">
        <f t="shared" ca="1" si="4"/>
        <v>-6.25E-2</v>
      </c>
      <c r="X19" s="61">
        <f t="shared" ca="1" si="5"/>
        <v>1</v>
      </c>
      <c r="Y19" s="11" t="s">
        <v>565</v>
      </c>
      <c r="Z19" s="11" t="s">
        <v>234</v>
      </c>
      <c r="AA19" s="11"/>
      <c r="AB19" s="3"/>
    </row>
    <row r="20" spans="1:28" s="22" customFormat="1" ht="30" customHeight="1">
      <c r="A20" s="3" t="s">
        <v>15</v>
      </c>
      <c r="B20" s="3"/>
      <c r="C20" s="3">
        <v>1</v>
      </c>
      <c r="D20" s="11" t="s">
        <v>16</v>
      </c>
      <c r="E20" s="11" t="s">
        <v>27</v>
      </c>
      <c r="F20" s="11" t="s">
        <v>27</v>
      </c>
      <c r="G20" s="4">
        <v>47</v>
      </c>
      <c r="H20" s="11" t="s">
        <v>416</v>
      </c>
      <c r="I20" s="11" t="s">
        <v>416</v>
      </c>
      <c r="J20" s="17" t="s">
        <v>518</v>
      </c>
      <c r="K20" s="3" t="s">
        <v>506</v>
      </c>
      <c r="L20" s="5">
        <v>26250</v>
      </c>
      <c r="M20" s="1">
        <v>35879</v>
      </c>
      <c r="N20" s="60">
        <f t="shared" ca="1" si="0"/>
        <v>27</v>
      </c>
      <c r="O20" s="14">
        <v>8</v>
      </c>
      <c r="P20" s="14" t="s">
        <v>634</v>
      </c>
      <c r="Q20" s="14">
        <f t="shared" si="1"/>
        <v>16</v>
      </c>
      <c r="R20" s="14">
        <f t="shared" si="2"/>
        <v>21</v>
      </c>
      <c r="S20" s="1">
        <f t="shared" si="3"/>
        <v>43544</v>
      </c>
      <c r="T20" s="2"/>
      <c r="U20" s="3"/>
      <c r="V20" s="3"/>
      <c r="W20" s="62">
        <f t="shared" ca="1" si="4"/>
        <v>-6.25E-2</v>
      </c>
      <c r="X20" s="61">
        <f t="shared" ca="1" si="5"/>
        <v>1</v>
      </c>
      <c r="Y20" s="11" t="s">
        <v>565</v>
      </c>
      <c r="Z20" s="11" t="s">
        <v>234</v>
      </c>
      <c r="AA20" s="11"/>
      <c r="AB20" s="3"/>
    </row>
    <row r="21" spans="1:28" s="22" customFormat="1" ht="30" customHeight="1">
      <c r="A21" s="3" t="s">
        <v>15</v>
      </c>
      <c r="B21" s="3"/>
      <c r="C21" s="3">
        <v>1</v>
      </c>
      <c r="D21" s="11" t="s">
        <v>16</v>
      </c>
      <c r="E21" s="11" t="s">
        <v>27</v>
      </c>
      <c r="F21" s="11" t="s">
        <v>27</v>
      </c>
      <c r="G21" s="4">
        <v>48</v>
      </c>
      <c r="H21" s="11" t="s">
        <v>416</v>
      </c>
      <c r="I21" s="11" t="s">
        <v>416</v>
      </c>
      <c r="J21" s="17" t="s">
        <v>518</v>
      </c>
      <c r="K21" s="3" t="s">
        <v>506</v>
      </c>
      <c r="L21" s="5">
        <v>26250</v>
      </c>
      <c r="M21" s="1">
        <v>35879</v>
      </c>
      <c r="N21" s="60">
        <f t="shared" ca="1" si="0"/>
        <v>27</v>
      </c>
      <c r="O21" s="14">
        <v>8</v>
      </c>
      <c r="P21" s="14" t="s">
        <v>634</v>
      </c>
      <c r="Q21" s="14">
        <f t="shared" si="1"/>
        <v>16</v>
      </c>
      <c r="R21" s="14">
        <f t="shared" si="2"/>
        <v>21</v>
      </c>
      <c r="S21" s="1">
        <f t="shared" si="3"/>
        <v>43544</v>
      </c>
      <c r="T21" s="2"/>
      <c r="U21" s="3"/>
      <c r="V21" s="3"/>
      <c r="W21" s="62">
        <f t="shared" ca="1" si="4"/>
        <v>-6.25E-2</v>
      </c>
      <c r="X21" s="61">
        <f t="shared" ca="1" si="5"/>
        <v>1</v>
      </c>
      <c r="Y21" s="11" t="s">
        <v>565</v>
      </c>
      <c r="Z21" s="11" t="s">
        <v>234</v>
      </c>
      <c r="AA21" s="11"/>
      <c r="AB21" s="3"/>
    </row>
    <row r="22" spans="1:28" s="22" customFormat="1" ht="30" customHeight="1">
      <c r="A22" s="3" t="s">
        <v>15</v>
      </c>
      <c r="B22" s="3"/>
      <c r="C22" s="3">
        <v>1</v>
      </c>
      <c r="D22" s="11" t="s">
        <v>16</v>
      </c>
      <c r="E22" s="11" t="s">
        <v>27</v>
      </c>
      <c r="F22" s="11" t="s">
        <v>27</v>
      </c>
      <c r="G22" s="4">
        <v>49</v>
      </c>
      <c r="H22" s="11" t="s">
        <v>416</v>
      </c>
      <c r="I22" s="11" t="s">
        <v>416</v>
      </c>
      <c r="J22" s="17" t="s">
        <v>518</v>
      </c>
      <c r="K22" s="3" t="s">
        <v>506</v>
      </c>
      <c r="L22" s="5">
        <v>26250</v>
      </c>
      <c r="M22" s="1">
        <v>35879</v>
      </c>
      <c r="N22" s="60">
        <f t="shared" ca="1" si="0"/>
        <v>27</v>
      </c>
      <c r="O22" s="14">
        <v>8</v>
      </c>
      <c r="P22" s="14" t="s">
        <v>634</v>
      </c>
      <c r="Q22" s="14">
        <f t="shared" si="1"/>
        <v>16</v>
      </c>
      <c r="R22" s="14">
        <f t="shared" si="2"/>
        <v>21</v>
      </c>
      <c r="S22" s="1">
        <f t="shared" si="3"/>
        <v>43544</v>
      </c>
      <c r="T22" s="2"/>
      <c r="U22" s="3"/>
      <c r="V22" s="3"/>
      <c r="W22" s="62">
        <f t="shared" ca="1" si="4"/>
        <v>-6.25E-2</v>
      </c>
      <c r="X22" s="61">
        <f t="shared" ca="1" si="5"/>
        <v>1</v>
      </c>
      <c r="Y22" s="11" t="s">
        <v>565</v>
      </c>
      <c r="Z22" s="11" t="s">
        <v>234</v>
      </c>
      <c r="AA22" s="11"/>
      <c r="AB22" s="3"/>
    </row>
    <row r="23" spans="1:28" s="22" customFormat="1" ht="30" customHeight="1">
      <c r="A23" s="3" t="s">
        <v>15</v>
      </c>
      <c r="B23" s="3"/>
      <c r="C23" s="3">
        <v>1</v>
      </c>
      <c r="D23" s="11" t="s">
        <v>16</v>
      </c>
      <c r="E23" s="11" t="s">
        <v>27</v>
      </c>
      <c r="F23" s="11" t="s">
        <v>27</v>
      </c>
      <c r="G23" s="4">
        <v>50</v>
      </c>
      <c r="H23" s="11" t="s">
        <v>416</v>
      </c>
      <c r="I23" s="11" t="s">
        <v>416</v>
      </c>
      <c r="J23" s="17" t="s">
        <v>518</v>
      </c>
      <c r="K23" s="3" t="s">
        <v>506</v>
      </c>
      <c r="L23" s="5">
        <v>26250</v>
      </c>
      <c r="M23" s="1">
        <v>35879</v>
      </c>
      <c r="N23" s="60">
        <f t="shared" ca="1" si="0"/>
        <v>27</v>
      </c>
      <c r="O23" s="14">
        <v>8</v>
      </c>
      <c r="P23" s="14" t="s">
        <v>634</v>
      </c>
      <c r="Q23" s="14">
        <f t="shared" si="1"/>
        <v>16</v>
      </c>
      <c r="R23" s="14">
        <f t="shared" si="2"/>
        <v>21</v>
      </c>
      <c r="S23" s="1">
        <f t="shared" si="3"/>
        <v>43544</v>
      </c>
      <c r="T23" s="2"/>
      <c r="U23" s="3"/>
      <c r="V23" s="3"/>
      <c r="W23" s="62">
        <f t="shared" ca="1" si="4"/>
        <v>-6.25E-2</v>
      </c>
      <c r="X23" s="61">
        <f t="shared" ca="1" si="5"/>
        <v>1</v>
      </c>
      <c r="Y23" s="11" t="s">
        <v>565</v>
      </c>
      <c r="Z23" s="11" t="s">
        <v>234</v>
      </c>
      <c r="AA23" s="11"/>
      <c r="AB23" s="3"/>
    </row>
    <row r="24" spans="1:28" s="22" customFormat="1" ht="30" customHeight="1">
      <c r="A24" s="3" t="s">
        <v>15</v>
      </c>
      <c r="B24" s="3"/>
      <c r="C24" s="3">
        <v>1</v>
      </c>
      <c r="D24" s="11" t="s">
        <v>16</v>
      </c>
      <c r="E24" s="11" t="s">
        <v>27</v>
      </c>
      <c r="F24" s="11" t="s">
        <v>27</v>
      </c>
      <c r="G24" s="4">
        <v>51</v>
      </c>
      <c r="H24" s="11" t="s">
        <v>416</v>
      </c>
      <c r="I24" s="11" t="s">
        <v>416</v>
      </c>
      <c r="J24" s="17" t="s">
        <v>518</v>
      </c>
      <c r="K24" s="3" t="s">
        <v>506</v>
      </c>
      <c r="L24" s="5">
        <v>26250</v>
      </c>
      <c r="M24" s="1">
        <v>35879</v>
      </c>
      <c r="N24" s="60">
        <f t="shared" ca="1" si="0"/>
        <v>27</v>
      </c>
      <c r="O24" s="14">
        <v>8</v>
      </c>
      <c r="P24" s="14" t="s">
        <v>634</v>
      </c>
      <c r="Q24" s="14">
        <f t="shared" si="1"/>
        <v>16</v>
      </c>
      <c r="R24" s="14">
        <f t="shared" si="2"/>
        <v>21</v>
      </c>
      <c r="S24" s="1">
        <f t="shared" si="3"/>
        <v>43544</v>
      </c>
      <c r="T24" s="2"/>
      <c r="U24" s="3"/>
      <c r="V24" s="3"/>
      <c r="W24" s="62">
        <f t="shared" ca="1" si="4"/>
        <v>-6.25E-2</v>
      </c>
      <c r="X24" s="61">
        <f t="shared" ca="1" si="5"/>
        <v>1</v>
      </c>
      <c r="Y24" s="11" t="s">
        <v>565</v>
      </c>
      <c r="Z24" s="11" t="s">
        <v>234</v>
      </c>
      <c r="AA24" s="11"/>
      <c r="AB24" s="3"/>
    </row>
    <row r="25" spans="1:28" s="22" customFormat="1" ht="30" customHeight="1">
      <c r="A25" s="3" t="s">
        <v>15</v>
      </c>
      <c r="B25" s="3"/>
      <c r="C25" s="3">
        <v>1</v>
      </c>
      <c r="D25" s="11" t="s">
        <v>16</v>
      </c>
      <c r="E25" s="11" t="s">
        <v>27</v>
      </c>
      <c r="F25" s="11" t="s">
        <v>27</v>
      </c>
      <c r="G25" s="4">
        <v>52</v>
      </c>
      <c r="H25" s="11" t="s">
        <v>416</v>
      </c>
      <c r="I25" s="11" t="s">
        <v>416</v>
      </c>
      <c r="J25" s="17" t="s">
        <v>518</v>
      </c>
      <c r="K25" s="3" t="s">
        <v>506</v>
      </c>
      <c r="L25" s="5">
        <v>26250</v>
      </c>
      <c r="M25" s="1">
        <v>35879</v>
      </c>
      <c r="N25" s="60">
        <f t="shared" ca="1" si="0"/>
        <v>27</v>
      </c>
      <c r="O25" s="14">
        <v>8</v>
      </c>
      <c r="P25" s="14" t="s">
        <v>634</v>
      </c>
      <c r="Q25" s="14">
        <f t="shared" si="1"/>
        <v>16</v>
      </c>
      <c r="R25" s="14">
        <f t="shared" si="2"/>
        <v>21</v>
      </c>
      <c r="S25" s="1">
        <f t="shared" si="3"/>
        <v>43544</v>
      </c>
      <c r="T25" s="2"/>
      <c r="U25" s="3"/>
      <c r="V25" s="3"/>
      <c r="W25" s="62">
        <f t="shared" ca="1" si="4"/>
        <v>-6.25E-2</v>
      </c>
      <c r="X25" s="61">
        <f t="shared" ca="1" si="5"/>
        <v>1</v>
      </c>
      <c r="Y25" s="11" t="s">
        <v>565</v>
      </c>
      <c r="Z25" s="11" t="s">
        <v>234</v>
      </c>
      <c r="AA25" s="11"/>
      <c r="AB25" s="3"/>
    </row>
    <row r="26" spans="1:28" s="22" customFormat="1" ht="30" customHeight="1">
      <c r="A26" s="3" t="s">
        <v>15</v>
      </c>
      <c r="B26" s="3"/>
      <c r="C26" s="3">
        <v>1</v>
      </c>
      <c r="D26" s="11" t="s">
        <v>16</v>
      </c>
      <c r="E26" s="11" t="s">
        <v>27</v>
      </c>
      <c r="F26" s="11" t="s">
        <v>27</v>
      </c>
      <c r="G26" s="4">
        <v>53</v>
      </c>
      <c r="H26" s="11" t="s">
        <v>416</v>
      </c>
      <c r="I26" s="11" t="s">
        <v>416</v>
      </c>
      <c r="J26" s="17" t="s">
        <v>518</v>
      </c>
      <c r="K26" s="3" t="s">
        <v>506</v>
      </c>
      <c r="L26" s="5">
        <v>26250</v>
      </c>
      <c r="M26" s="1">
        <v>35879</v>
      </c>
      <c r="N26" s="60">
        <f t="shared" ca="1" si="0"/>
        <v>27</v>
      </c>
      <c r="O26" s="14">
        <v>8</v>
      </c>
      <c r="P26" s="14" t="s">
        <v>634</v>
      </c>
      <c r="Q26" s="14">
        <f t="shared" si="1"/>
        <v>16</v>
      </c>
      <c r="R26" s="14">
        <f t="shared" si="2"/>
        <v>21</v>
      </c>
      <c r="S26" s="1">
        <f t="shared" si="3"/>
        <v>43544</v>
      </c>
      <c r="T26" s="2"/>
      <c r="U26" s="3"/>
      <c r="V26" s="3"/>
      <c r="W26" s="62">
        <f t="shared" ca="1" si="4"/>
        <v>-6.25E-2</v>
      </c>
      <c r="X26" s="61">
        <f t="shared" ca="1" si="5"/>
        <v>1</v>
      </c>
      <c r="Y26" s="11" t="s">
        <v>565</v>
      </c>
      <c r="Z26" s="11" t="s">
        <v>234</v>
      </c>
      <c r="AA26" s="11"/>
      <c r="AB26" s="3"/>
    </row>
    <row r="27" spans="1:28" s="110" customFormat="1" ht="30" customHeight="1">
      <c r="A27" s="3" t="s">
        <v>15</v>
      </c>
      <c r="B27" s="3"/>
      <c r="C27" s="3">
        <v>1</v>
      </c>
      <c r="D27" s="11" t="s">
        <v>16</v>
      </c>
      <c r="E27" s="11" t="s">
        <v>27</v>
      </c>
      <c r="F27" s="11" t="s">
        <v>27</v>
      </c>
      <c r="G27" s="4">
        <v>54</v>
      </c>
      <c r="H27" s="11" t="s">
        <v>416</v>
      </c>
      <c r="I27" s="11" t="s">
        <v>416</v>
      </c>
      <c r="J27" s="17" t="s">
        <v>518</v>
      </c>
      <c r="K27" s="3" t="s">
        <v>506</v>
      </c>
      <c r="L27" s="5">
        <v>26250</v>
      </c>
      <c r="M27" s="1">
        <v>35879</v>
      </c>
      <c r="N27" s="60">
        <f t="shared" ca="1" si="0"/>
        <v>27</v>
      </c>
      <c r="O27" s="14">
        <v>8</v>
      </c>
      <c r="P27" s="14" t="s">
        <v>634</v>
      </c>
      <c r="Q27" s="14">
        <f t="shared" si="1"/>
        <v>16</v>
      </c>
      <c r="R27" s="14">
        <f t="shared" si="2"/>
        <v>21</v>
      </c>
      <c r="S27" s="1">
        <f t="shared" si="3"/>
        <v>43544</v>
      </c>
      <c r="T27" s="2"/>
      <c r="U27" s="3"/>
      <c r="V27" s="3"/>
      <c r="W27" s="62">
        <f t="shared" ca="1" si="4"/>
        <v>-6.25E-2</v>
      </c>
      <c r="X27" s="61">
        <f t="shared" ca="1" si="5"/>
        <v>1</v>
      </c>
      <c r="Y27" s="11" t="s">
        <v>565</v>
      </c>
      <c r="Z27" s="11" t="s">
        <v>234</v>
      </c>
      <c r="AA27" s="11"/>
      <c r="AB27" s="3"/>
    </row>
    <row r="28" spans="1:28" s="22" customFormat="1" ht="30" customHeight="1">
      <c r="A28" s="3" t="s">
        <v>15</v>
      </c>
      <c r="B28" s="3"/>
      <c r="C28" s="3">
        <v>1</v>
      </c>
      <c r="D28" s="11" t="s">
        <v>16</v>
      </c>
      <c r="E28" s="11" t="s">
        <v>27</v>
      </c>
      <c r="F28" s="11" t="s">
        <v>27</v>
      </c>
      <c r="G28" s="4">
        <v>55</v>
      </c>
      <c r="H28" s="11" t="s">
        <v>416</v>
      </c>
      <c r="I28" s="11" t="s">
        <v>416</v>
      </c>
      <c r="J28" s="17" t="s">
        <v>518</v>
      </c>
      <c r="K28" s="3" t="s">
        <v>506</v>
      </c>
      <c r="L28" s="5">
        <v>26250</v>
      </c>
      <c r="M28" s="1">
        <v>35879</v>
      </c>
      <c r="N28" s="60">
        <f t="shared" ca="1" si="0"/>
        <v>27</v>
      </c>
      <c r="O28" s="14">
        <v>8</v>
      </c>
      <c r="P28" s="14" t="s">
        <v>634</v>
      </c>
      <c r="Q28" s="14">
        <f t="shared" si="1"/>
        <v>16</v>
      </c>
      <c r="R28" s="14">
        <f t="shared" si="2"/>
        <v>21</v>
      </c>
      <c r="S28" s="1">
        <f t="shared" si="3"/>
        <v>43544</v>
      </c>
      <c r="T28" s="2"/>
      <c r="U28" s="3"/>
      <c r="V28" s="3"/>
      <c r="W28" s="62">
        <f t="shared" ca="1" si="4"/>
        <v>-6.25E-2</v>
      </c>
      <c r="X28" s="61">
        <f t="shared" ca="1" si="5"/>
        <v>1</v>
      </c>
      <c r="Y28" s="11" t="s">
        <v>565</v>
      </c>
      <c r="Z28" s="11" t="s">
        <v>234</v>
      </c>
      <c r="AA28" s="11"/>
      <c r="AB28" s="3"/>
    </row>
    <row r="29" spans="1:28" s="22" customFormat="1" ht="30" customHeight="1">
      <c r="A29" s="3" t="s">
        <v>15</v>
      </c>
      <c r="B29" s="3"/>
      <c r="C29" s="3">
        <v>1</v>
      </c>
      <c r="D29" s="11" t="s">
        <v>16</v>
      </c>
      <c r="E29" s="11" t="s">
        <v>27</v>
      </c>
      <c r="F29" s="11" t="s">
        <v>27</v>
      </c>
      <c r="G29" s="4">
        <v>56</v>
      </c>
      <c r="H29" s="11" t="s">
        <v>416</v>
      </c>
      <c r="I29" s="11" t="s">
        <v>416</v>
      </c>
      <c r="J29" s="17" t="s">
        <v>518</v>
      </c>
      <c r="K29" s="3" t="s">
        <v>506</v>
      </c>
      <c r="L29" s="5">
        <v>26250</v>
      </c>
      <c r="M29" s="1">
        <v>35879</v>
      </c>
      <c r="N29" s="60">
        <f t="shared" ca="1" si="0"/>
        <v>27</v>
      </c>
      <c r="O29" s="14">
        <v>8</v>
      </c>
      <c r="P29" s="14" t="s">
        <v>634</v>
      </c>
      <c r="Q29" s="14">
        <f t="shared" si="1"/>
        <v>16</v>
      </c>
      <c r="R29" s="14">
        <f t="shared" si="2"/>
        <v>21</v>
      </c>
      <c r="S29" s="1">
        <f t="shared" si="3"/>
        <v>43544</v>
      </c>
      <c r="T29" s="2"/>
      <c r="U29" s="3"/>
      <c r="V29" s="3"/>
      <c r="W29" s="62">
        <f t="shared" ca="1" si="4"/>
        <v>-6.25E-2</v>
      </c>
      <c r="X29" s="61">
        <f t="shared" ca="1" si="5"/>
        <v>1</v>
      </c>
      <c r="Y29" s="11" t="s">
        <v>565</v>
      </c>
      <c r="Z29" s="11" t="s">
        <v>234</v>
      </c>
      <c r="AA29" s="11"/>
      <c r="AB29" s="3"/>
    </row>
    <row r="30" spans="1:28" s="22" customFormat="1" ht="30" customHeight="1">
      <c r="A30" s="3" t="s">
        <v>15</v>
      </c>
      <c r="B30" s="3"/>
      <c r="C30" s="3">
        <v>1</v>
      </c>
      <c r="D30" s="11" t="s">
        <v>16</v>
      </c>
      <c r="E30" s="11" t="s">
        <v>27</v>
      </c>
      <c r="F30" s="11" t="s">
        <v>27</v>
      </c>
      <c r="G30" s="4">
        <v>57</v>
      </c>
      <c r="H30" s="11" t="s">
        <v>416</v>
      </c>
      <c r="I30" s="11" t="s">
        <v>416</v>
      </c>
      <c r="J30" s="17" t="s">
        <v>518</v>
      </c>
      <c r="K30" s="3" t="s">
        <v>506</v>
      </c>
      <c r="L30" s="5">
        <v>26250</v>
      </c>
      <c r="M30" s="1">
        <v>35879</v>
      </c>
      <c r="N30" s="60">
        <f t="shared" ca="1" si="0"/>
        <v>27</v>
      </c>
      <c r="O30" s="14">
        <v>8</v>
      </c>
      <c r="P30" s="14" t="s">
        <v>634</v>
      </c>
      <c r="Q30" s="14">
        <f t="shared" si="1"/>
        <v>16</v>
      </c>
      <c r="R30" s="14">
        <f t="shared" si="2"/>
        <v>21</v>
      </c>
      <c r="S30" s="1">
        <f t="shared" si="3"/>
        <v>43544</v>
      </c>
      <c r="T30" s="2"/>
      <c r="U30" s="3"/>
      <c r="V30" s="3"/>
      <c r="W30" s="62">
        <f t="shared" ca="1" si="4"/>
        <v>-6.25E-2</v>
      </c>
      <c r="X30" s="61">
        <f t="shared" ca="1" si="5"/>
        <v>1</v>
      </c>
      <c r="Y30" s="11" t="s">
        <v>565</v>
      </c>
      <c r="Z30" s="11" t="s">
        <v>234</v>
      </c>
      <c r="AA30" s="11"/>
      <c r="AB30" s="3"/>
    </row>
    <row r="31" spans="1:28" s="22" customFormat="1" ht="30" customHeight="1">
      <c r="A31" s="3" t="s">
        <v>15</v>
      </c>
      <c r="B31" s="3"/>
      <c r="C31" s="3">
        <v>1</v>
      </c>
      <c r="D31" s="11" t="s">
        <v>16</v>
      </c>
      <c r="E31" s="11" t="s">
        <v>27</v>
      </c>
      <c r="F31" s="11" t="s">
        <v>27</v>
      </c>
      <c r="G31" s="4">
        <v>58</v>
      </c>
      <c r="H31" s="11" t="s">
        <v>416</v>
      </c>
      <c r="I31" s="11" t="s">
        <v>416</v>
      </c>
      <c r="J31" s="17" t="s">
        <v>518</v>
      </c>
      <c r="K31" s="3" t="s">
        <v>506</v>
      </c>
      <c r="L31" s="5">
        <v>26250</v>
      </c>
      <c r="M31" s="1">
        <v>35879</v>
      </c>
      <c r="N31" s="60">
        <f t="shared" ca="1" si="0"/>
        <v>27</v>
      </c>
      <c r="O31" s="14">
        <v>8</v>
      </c>
      <c r="P31" s="14" t="s">
        <v>634</v>
      </c>
      <c r="Q31" s="14">
        <f t="shared" si="1"/>
        <v>16</v>
      </c>
      <c r="R31" s="14">
        <f t="shared" si="2"/>
        <v>21</v>
      </c>
      <c r="S31" s="1">
        <f t="shared" si="3"/>
        <v>43544</v>
      </c>
      <c r="T31" s="2"/>
      <c r="U31" s="3"/>
      <c r="V31" s="3"/>
      <c r="W31" s="62">
        <f t="shared" ca="1" si="4"/>
        <v>-6.25E-2</v>
      </c>
      <c r="X31" s="61">
        <f t="shared" ca="1" si="5"/>
        <v>1</v>
      </c>
      <c r="Y31" s="11" t="s">
        <v>565</v>
      </c>
      <c r="Z31" s="11" t="s">
        <v>234</v>
      </c>
      <c r="AA31" s="11"/>
      <c r="AB31" s="3"/>
    </row>
    <row r="32" spans="1:28" s="22" customFormat="1" ht="30" customHeight="1">
      <c r="A32" s="3" t="s">
        <v>15</v>
      </c>
      <c r="B32" s="3"/>
      <c r="C32" s="3">
        <v>1</v>
      </c>
      <c r="D32" s="11" t="s">
        <v>16</v>
      </c>
      <c r="E32" s="11" t="s">
        <v>27</v>
      </c>
      <c r="F32" s="11" t="s">
        <v>27</v>
      </c>
      <c r="G32" s="4">
        <v>59</v>
      </c>
      <c r="H32" s="11" t="s">
        <v>416</v>
      </c>
      <c r="I32" s="11" t="s">
        <v>416</v>
      </c>
      <c r="J32" s="17" t="s">
        <v>518</v>
      </c>
      <c r="K32" s="3" t="s">
        <v>506</v>
      </c>
      <c r="L32" s="5">
        <v>26250</v>
      </c>
      <c r="M32" s="1">
        <v>35879</v>
      </c>
      <c r="N32" s="60">
        <f t="shared" ca="1" si="0"/>
        <v>27</v>
      </c>
      <c r="O32" s="14">
        <v>8</v>
      </c>
      <c r="P32" s="14" t="s">
        <v>634</v>
      </c>
      <c r="Q32" s="14">
        <f t="shared" si="1"/>
        <v>16</v>
      </c>
      <c r="R32" s="14">
        <f t="shared" si="2"/>
        <v>21</v>
      </c>
      <c r="S32" s="1">
        <f t="shared" si="3"/>
        <v>43544</v>
      </c>
      <c r="T32" s="2"/>
      <c r="U32" s="3"/>
      <c r="V32" s="3"/>
      <c r="W32" s="62">
        <f t="shared" ca="1" si="4"/>
        <v>-6.25E-2</v>
      </c>
      <c r="X32" s="61">
        <f t="shared" ca="1" si="5"/>
        <v>1</v>
      </c>
      <c r="Y32" s="11" t="s">
        <v>565</v>
      </c>
      <c r="Z32" s="11" t="s">
        <v>234</v>
      </c>
      <c r="AA32" s="11"/>
      <c r="AB32" s="3"/>
    </row>
    <row r="33" spans="1:28" s="22" customFormat="1" ht="30" customHeight="1">
      <c r="A33" s="3" t="s">
        <v>15</v>
      </c>
      <c r="B33" s="3"/>
      <c r="C33" s="3">
        <v>1</v>
      </c>
      <c r="D33" s="11" t="s">
        <v>16</v>
      </c>
      <c r="E33" s="11" t="s">
        <v>27</v>
      </c>
      <c r="F33" s="11" t="s">
        <v>27</v>
      </c>
      <c r="G33" s="4">
        <v>60</v>
      </c>
      <c r="H33" s="11" t="s">
        <v>416</v>
      </c>
      <c r="I33" s="11" t="s">
        <v>416</v>
      </c>
      <c r="J33" s="17" t="s">
        <v>518</v>
      </c>
      <c r="K33" s="3" t="s">
        <v>506</v>
      </c>
      <c r="L33" s="5">
        <v>26250</v>
      </c>
      <c r="M33" s="1">
        <v>35879</v>
      </c>
      <c r="N33" s="60">
        <f t="shared" ca="1" si="0"/>
        <v>27</v>
      </c>
      <c r="O33" s="14">
        <v>8</v>
      </c>
      <c r="P33" s="14" t="s">
        <v>634</v>
      </c>
      <c r="Q33" s="14">
        <f t="shared" si="1"/>
        <v>16</v>
      </c>
      <c r="R33" s="14">
        <f t="shared" si="2"/>
        <v>21</v>
      </c>
      <c r="S33" s="1">
        <f t="shared" si="3"/>
        <v>43544</v>
      </c>
      <c r="T33" s="2"/>
      <c r="U33" s="3"/>
      <c r="V33" s="3"/>
      <c r="W33" s="62">
        <f t="shared" ca="1" si="4"/>
        <v>-6.25E-2</v>
      </c>
      <c r="X33" s="61">
        <f t="shared" ca="1" si="5"/>
        <v>1</v>
      </c>
      <c r="Y33" s="11" t="s">
        <v>565</v>
      </c>
      <c r="Z33" s="11" t="s">
        <v>234</v>
      </c>
      <c r="AA33" s="11"/>
      <c r="AB33" s="3"/>
    </row>
    <row r="34" spans="1:28" s="22" customFormat="1" ht="30" customHeight="1">
      <c r="A34" s="3" t="s">
        <v>15</v>
      </c>
      <c r="B34" s="3"/>
      <c r="C34" s="3">
        <v>1</v>
      </c>
      <c r="D34" s="11" t="s">
        <v>16</v>
      </c>
      <c r="E34" s="11" t="s">
        <v>27</v>
      </c>
      <c r="F34" s="11" t="s">
        <v>27</v>
      </c>
      <c r="G34" s="4">
        <v>61</v>
      </c>
      <c r="H34" s="11" t="s">
        <v>416</v>
      </c>
      <c r="I34" s="11" t="s">
        <v>416</v>
      </c>
      <c r="J34" s="17" t="s">
        <v>518</v>
      </c>
      <c r="K34" s="3" t="s">
        <v>506</v>
      </c>
      <c r="L34" s="5">
        <v>26250</v>
      </c>
      <c r="M34" s="1">
        <v>35879</v>
      </c>
      <c r="N34" s="60">
        <f t="shared" ca="1" si="0"/>
        <v>27</v>
      </c>
      <c r="O34" s="14">
        <v>8</v>
      </c>
      <c r="P34" s="14" t="s">
        <v>634</v>
      </c>
      <c r="Q34" s="14">
        <f t="shared" si="1"/>
        <v>16</v>
      </c>
      <c r="R34" s="14">
        <f t="shared" si="2"/>
        <v>21</v>
      </c>
      <c r="S34" s="1">
        <f t="shared" si="3"/>
        <v>43544</v>
      </c>
      <c r="T34" s="2"/>
      <c r="U34" s="3"/>
      <c r="V34" s="3"/>
      <c r="W34" s="62">
        <f t="shared" ca="1" si="4"/>
        <v>-6.25E-2</v>
      </c>
      <c r="X34" s="61">
        <f t="shared" ca="1" si="5"/>
        <v>1</v>
      </c>
      <c r="Y34" s="11" t="s">
        <v>565</v>
      </c>
      <c r="Z34" s="11" t="s">
        <v>234</v>
      </c>
      <c r="AA34" s="11"/>
      <c r="AB34" s="3"/>
    </row>
    <row r="35" spans="1:28" s="22" customFormat="1" ht="30" customHeight="1">
      <c r="A35" s="3" t="s">
        <v>15</v>
      </c>
      <c r="B35" s="3"/>
      <c r="C35" s="3">
        <v>1</v>
      </c>
      <c r="D35" s="11" t="s">
        <v>16</v>
      </c>
      <c r="E35" s="11" t="s">
        <v>27</v>
      </c>
      <c r="F35" s="11" t="s">
        <v>27</v>
      </c>
      <c r="G35" s="4">
        <v>62</v>
      </c>
      <c r="H35" s="11" t="s">
        <v>416</v>
      </c>
      <c r="I35" s="11" t="s">
        <v>416</v>
      </c>
      <c r="J35" s="17" t="s">
        <v>518</v>
      </c>
      <c r="K35" s="3" t="s">
        <v>506</v>
      </c>
      <c r="L35" s="5">
        <v>26250</v>
      </c>
      <c r="M35" s="1">
        <v>35879</v>
      </c>
      <c r="N35" s="60">
        <f t="shared" ca="1" si="0"/>
        <v>27</v>
      </c>
      <c r="O35" s="14">
        <v>8</v>
      </c>
      <c r="P35" s="14" t="s">
        <v>634</v>
      </c>
      <c r="Q35" s="14">
        <f t="shared" si="1"/>
        <v>16</v>
      </c>
      <c r="R35" s="14">
        <f t="shared" si="2"/>
        <v>21</v>
      </c>
      <c r="S35" s="1">
        <f t="shared" si="3"/>
        <v>43544</v>
      </c>
      <c r="T35" s="2"/>
      <c r="U35" s="3"/>
      <c r="V35" s="3"/>
      <c r="W35" s="62">
        <f t="shared" ca="1" si="4"/>
        <v>-6.25E-2</v>
      </c>
      <c r="X35" s="61">
        <f t="shared" ca="1" si="5"/>
        <v>1</v>
      </c>
      <c r="Y35" s="11" t="s">
        <v>565</v>
      </c>
      <c r="Z35" s="11" t="s">
        <v>234</v>
      </c>
      <c r="AA35" s="11"/>
      <c r="AB35" s="3"/>
    </row>
    <row r="36" spans="1:28" s="22" customFormat="1" ht="30" customHeight="1">
      <c r="A36" s="3" t="s">
        <v>15</v>
      </c>
      <c r="B36" s="3"/>
      <c r="C36" s="3">
        <v>1</v>
      </c>
      <c r="D36" s="11" t="s">
        <v>16</v>
      </c>
      <c r="E36" s="11" t="s">
        <v>27</v>
      </c>
      <c r="F36" s="11" t="s">
        <v>27</v>
      </c>
      <c r="G36" s="4">
        <v>63</v>
      </c>
      <c r="H36" s="11" t="s">
        <v>416</v>
      </c>
      <c r="I36" s="11" t="s">
        <v>416</v>
      </c>
      <c r="J36" s="17" t="s">
        <v>518</v>
      </c>
      <c r="K36" s="3" t="s">
        <v>506</v>
      </c>
      <c r="L36" s="5">
        <v>26250</v>
      </c>
      <c r="M36" s="1">
        <v>35879</v>
      </c>
      <c r="N36" s="60">
        <f t="shared" ca="1" si="0"/>
        <v>27</v>
      </c>
      <c r="O36" s="14">
        <v>8</v>
      </c>
      <c r="P36" s="14" t="s">
        <v>634</v>
      </c>
      <c r="Q36" s="14">
        <f t="shared" si="1"/>
        <v>16</v>
      </c>
      <c r="R36" s="14">
        <f t="shared" si="2"/>
        <v>21</v>
      </c>
      <c r="S36" s="1">
        <f t="shared" si="3"/>
        <v>43544</v>
      </c>
      <c r="T36" s="2"/>
      <c r="U36" s="3"/>
      <c r="V36" s="3"/>
      <c r="W36" s="62">
        <f t="shared" ca="1" si="4"/>
        <v>-6.25E-2</v>
      </c>
      <c r="X36" s="61">
        <f t="shared" ca="1" si="5"/>
        <v>1</v>
      </c>
      <c r="Y36" s="11" t="s">
        <v>565</v>
      </c>
      <c r="Z36" s="11" t="s">
        <v>234</v>
      </c>
      <c r="AA36" s="11"/>
      <c r="AB36" s="3"/>
    </row>
    <row r="37" spans="1:28" s="22" customFormat="1" ht="30" customHeight="1">
      <c r="A37" s="3" t="s">
        <v>15</v>
      </c>
      <c r="B37" s="3"/>
      <c r="C37" s="3">
        <v>1</v>
      </c>
      <c r="D37" s="11" t="s">
        <v>16</v>
      </c>
      <c r="E37" s="11" t="s">
        <v>27</v>
      </c>
      <c r="F37" s="11" t="s">
        <v>27</v>
      </c>
      <c r="G37" s="4">
        <v>64</v>
      </c>
      <c r="H37" s="11" t="s">
        <v>416</v>
      </c>
      <c r="I37" s="11" t="s">
        <v>416</v>
      </c>
      <c r="J37" s="17" t="s">
        <v>518</v>
      </c>
      <c r="K37" s="3" t="s">
        <v>506</v>
      </c>
      <c r="L37" s="5">
        <v>26250</v>
      </c>
      <c r="M37" s="1">
        <v>35879</v>
      </c>
      <c r="N37" s="60">
        <f t="shared" ca="1" si="0"/>
        <v>27</v>
      </c>
      <c r="O37" s="14">
        <v>8</v>
      </c>
      <c r="P37" s="14" t="s">
        <v>634</v>
      </c>
      <c r="Q37" s="14">
        <f t="shared" si="1"/>
        <v>16</v>
      </c>
      <c r="R37" s="14">
        <f t="shared" si="2"/>
        <v>21</v>
      </c>
      <c r="S37" s="1">
        <f t="shared" si="3"/>
        <v>43544</v>
      </c>
      <c r="T37" s="2"/>
      <c r="U37" s="3"/>
      <c r="V37" s="3"/>
      <c r="W37" s="62">
        <f t="shared" ca="1" si="4"/>
        <v>-6.25E-2</v>
      </c>
      <c r="X37" s="61">
        <f t="shared" ca="1" si="5"/>
        <v>1</v>
      </c>
      <c r="Y37" s="11" t="s">
        <v>565</v>
      </c>
      <c r="Z37" s="11" t="s">
        <v>234</v>
      </c>
      <c r="AA37" s="11"/>
      <c r="AB37" s="3"/>
    </row>
    <row r="38" spans="1:28" s="110" customFormat="1" ht="30" customHeight="1">
      <c r="A38" s="3" t="s">
        <v>15</v>
      </c>
      <c r="B38" s="3"/>
      <c r="C38" s="3">
        <v>1</v>
      </c>
      <c r="D38" s="11" t="s">
        <v>16</v>
      </c>
      <c r="E38" s="11" t="s">
        <v>27</v>
      </c>
      <c r="F38" s="11" t="s">
        <v>27</v>
      </c>
      <c r="G38" s="4">
        <v>65</v>
      </c>
      <c r="H38" s="11" t="s">
        <v>416</v>
      </c>
      <c r="I38" s="11" t="s">
        <v>416</v>
      </c>
      <c r="J38" s="17" t="s">
        <v>518</v>
      </c>
      <c r="K38" s="3" t="s">
        <v>506</v>
      </c>
      <c r="L38" s="5">
        <v>26250</v>
      </c>
      <c r="M38" s="1">
        <v>35879</v>
      </c>
      <c r="N38" s="60">
        <f t="shared" ca="1" si="0"/>
        <v>27</v>
      </c>
      <c r="O38" s="14">
        <v>8</v>
      </c>
      <c r="P38" s="14" t="s">
        <v>634</v>
      </c>
      <c r="Q38" s="14">
        <f t="shared" si="1"/>
        <v>16</v>
      </c>
      <c r="R38" s="14">
        <f t="shared" si="2"/>
        <v>21</v>
      </c>
      <c r="S38" s="1">
        <f t="shared" si="3"/>
        <v>43544</v>
      </c>
      <c r="T38" s="2"/>
      <c r="U38" s="3"/>
      <c r="V38" s="3"/>
      <c r="W38" s="62">
        <f t="shared" ca="1" si="4"/>
        <v>-6.25E-2</v>
      </c>
      <c r="X38" s="61">
        <f t="shared" ca="1" si="5"/>
        <v>1</v>
      </c>
      <c r="Y38" s="11" t="s">
        <v>565</v>
      </c>
      <c r="Z38" s="11" t="s">
        <v>234</v>
      </c>
      <c r="AA38" s="11"/>
      <c r="AB38" s="3"/>
    </row>
    <row r="39" spans="1:28" s="22" customFormat="1" ht="30" customHeight="1">
      <c r="A39" s="3" t="s">
        <v>15</v>
      </c>
      <c r="B39" s="3"/>
      <c r="C39" s="3">
        <v>1</v>
      </c>
      <c r="D39" s="11" t="s">
        <v>16</v>
      </c>
      <c r="E39" s="11" t="s">
        <v>27</v>
      </c>
      <c r="F39" s="11" t="s">
        <v>27</v>
      </c>
      <c r="G39" s="4">
        <v>42</v>
      </c>
      <c r="H39" s="11" t="s">
        <v>414</v>
      </c>
      <c r="I39" s="11" t="s">
        <v>414</v>
      </c>
      <c r="J39" s="17" t="s">
        <v>518</v>
      </c>
      <c r="K39" s="3" t="s">
        <v>506</v>
      </c>
      <c r="L39" s="5">
        <v>47250</v>
      </c>
      <c r="M39" s="1">
        <v>35879</v>
      </c>
      <c r="N39" s="60">
        <f t="shared" ca="1" si="0"/>
        <v>27</v>
      </c>
      <c r="O39" s="14">
        <v>8</v>
      </c>
      <c r="P39" s="14" t="s">
        <v>634</v>
      </c>
      <c r="Q39" s="14">
        <f t="shared" si="1"/>
        <v>16</v>
      </c>
      <c r="R39" s="14">
        <f t="shared" si="2"/>
        <v>21</v>
      </c>
      <c r="S39" s="1">
        <f t="shared" si="3"/>
        <v>43544</v>
      </c>
      <c r="T39" s="2"/>
      <c r="U39" s="3"/>
      <c r="V39" s="3"/>
      <c r="W39" s="62">
        <f t="shared" ca="1" si="4"/>
        <v>-6.25E-2</v>
      </c>
      <c r="X39" s="61">
        <f t="shared" ca="1" si="5"/>
        <v>1</v>
      </c>
      <c r="Y39" s="11" t="s">
        <v>565</v>
      </c>
      <c r="Z39" s="11" t="s">
        <v>17</v>
      </c>
      <c r="AA39" s="11"/>
      <c r="AB39" s="3"/>
    </row>
    <row r="40" spans="1:28" s="22" customFormat="1" ht="30" customHeight="1">
      <c r="A40" s="3" t="s">
        <v>15</v>
      </c>
      <c r="B40" s="3"/>
      <c r="C40" s="3">
        <v>1</v>
      </c>
      <c r="D40" s="11" t="s">
        <v>16</v>
      </c>
      <c r="E40" s="11" t="s">
        <v>27</v>
      </c>
      <c r="F40" s="11" t="s">
        <v>27</v>
      </c>
      <c r="G40" s="4">
        <v>43</v>
      </c>
      <c r="H40" s="11" t="s">
        <v>417</v>
      </c>
      <c r="I40" s="11" t="s">
        <v>417</v>
      </c>
      <c r="J40" s="17" t="s">
        <v>518</v>
      </c>
      <c r="K40" s="3" t="s">
        <v>506</v>
      </c>
      <c r="L40" s="5">
        <v>40320</v>
      </c>
      <c r="M40" s="1">
        <v>35879</v>
      </c>
      <c r="N40" s="60">
        <f t="shared" ca="1" si="0"/>
        <v>27</v>
      </c>
      <c r="O40" s="14">
        <v>8</v>
      </c>
      <c r="P40" s="14" t="s">
        <v>634</v>
      </c>
      <c r="Q40" s="14">
        <f t="shared" si="1"/>
        <v>16</v>
      </c>
      <c r="R40" s="14">
        <f t="shared" si="2"/>
        <v>21</v>
      </c>
      <c r="S40" s="1">
        <f t="shared" si="3"/>
        <v>43544</v>
      </c>
      <c r="T40" s="2"/>
      <c r="U40" s="3"/>
      <c r="V40" s="3"/>
      <c r="W40" s="62">
        <f t="shared" ca="1" si="4"/>
        <v>-6.25E-2</v>
      </c>
      <c r="X40" s="61">
        <f t="shared" ca="1" si="5"/>
        <v>1</v>
      </c>
      <c r="Y40" s="11" t="s">
        <v>565</v>
      </c>
      <c r="Z40" s="11" t="s">
        <v>26</v>
      </c>
      <c r="AA40" s="11"/>
      <c r="AB40" s="3"/>
    </row>
    <row r="41" spans="1:28" s="22" customFormat="1" ht="30" customHeight="1">
      <c r="A41" s="3" t="s">
        <v>15</v>
      </c>
      <c r="B41" s="3"/>
      <c r="C41" s="3">
        <v>1</v>
      </c>
      <c r="D41" s="11" t="s">
        <v>16</v>
      </c>
      <c r="E41" s="11" t="s">
        <v>418</v>
      </c>
      <c r="F41" s="11" t="s">
        <v>418</v>
      </c>
      <c r="G41" s="4">
        <v>66</v>
      </c>
      <c r="H41" s="11" t="s">
        <v>419</v>
      </c>
      <c r="I41" s="11" t="s">
        <v>419</v>
      </c>
      <c r="J41" s="17" t="s">
        <v>518</v>
      </c>
      <c r="K41" s="3" t="s">
        <v>506</v>
      </c>
      <c r="L41" s="5">
        <v>35910</v>
      </c>
      <c r="M41" s="1">
        <v>35879</v>
      </c>
      <c r="N41" s="60">
        <f t="shared" ca="1" si="0"/>
        <v>27</v>
      </c>
      <c r="O41" s="14">
        <v>8</v>
      </c>
      <c r="P41" s="14" t="s">
        <v>634</v>
      </c>
      <c r="Q41" s="14">
        <f t="shared" si="1"/>
        <v>16</v>
      </c>
      <c r="R41" s="14">
        <f t="shared" si="2"/>
        <v>21</v>
      </c>
      <c r="S41" s="1">
        <f t="shared" si="3"/>
        <v>43544</v>
      </c>
      <c r="T41" s="2"/>
      <c r="U41" s="3"/>
      <c r="V41" s="3"/>
      <c r="W41" s="62">
        <f t="shared" ca="1" si="4"/>
        <v>-6.25E-2</v>
      </c>
      <c r="X41" s="61">
        <f t="shared" ca="1" si="5"/>
        <v>1</v>
      </c>
      <c r="Y41" s="11" t="s">
        <v>565</v>
      </c>
      <c r="Z41" s="11" t="s">
        <v>234</v>
      </c>
      <c r="AA41" s="11"/>
      <c r="AB41" s="3"/>
    </row>
    <row r="42" spans="1:28" s="22" customFormat="1" ht="30" customHeight="1">
      <c r="A42" s="3" t="s">
        <v>15</v>
      </c>
      <c r="B42" s="3"/>
      <c r="C42" s="3">
        <v>1</v>
      </c>
      <c r="D42" s="11" t="s">
        <v>16</v>
      </c>
      <c r="E42" s="11" t="s">
        <v>418</v>
      </c>
      <c r="F42" s="11" t="s">
        <v>418</v>
      </c>
      <c r="G42" s="4">
        <v>67</v>
      </c>
      <c r="H42" s="11" t="s">
        <v>419</v>
      </c>
      <c r="I42" s="11" t="s">
        <v>419</v>
      </c>
      <c r="J42" s="17" t="s">
        <v>518</v>
      </c>
      <c r="K42" s="3" t="s">
        <v>506</v>
      </c>
      <c r="L42" s="5">
        <v>35910</v>
      </c>
      <c r="M42" s="1">
        <v>35879</v>
      </c>
      <c r="N42" s="60">
        <f t="shared" ca="1" si="0"/>
        <v>27</v>
      </c>
      <c r="O42" s="14">
        <v>8</v>
      </c>
      <c r="P42" s="14" t="s">
        <v>634</v>
      </c>
      <c r="Q42" s="14">
        <f t="shared" si="1"/>
        <v>16</v>
      </c>
      <c r="R42" s="14">
        <f t="shared" si="2"/>
        <v>21</v>
      </c>
      <c r="S42" s="1">
        <f t="shared" si="3"/>
        <v>43544</v>
      </c>
      <c r="T42" s="2"/>
      <c r="U42" s="3"/>
      <c r="V42" s="3"/>
      <c r="W42" s="62">
        <f t="shared" ca="1" si="4"/>
        <v>-6.25E-2</v>
      </c>
      <c r="X42" s="61">
        <f t="shared" ca="1" si="5"/>
        <v>1</v>
      </c>
      <c r="Y42" s="11" t="s">
        <v>565</v>
      </c>
      <c r="Z42" s="11" t="s">
        <v>234</v>
      </c>
      <c r="AA42" s="11"/>
      <c r="AB42" s="3"/>
    </row>
    <row r="43" spans="1:28" s="22" customFormat="1" ht="30" customHeight="1">
      <c r="A43" s="3" t="s">
        <v>15</v>
      </c>
      <c r="B43" s="3"/>
      <c r="C43" s="3">
        <v>1</v>
      </c>
      <c r="D43" s="11" t="s">
        <v>16</v>
      </c>
      <c r="E43" s="11" t="s">
        <v>418</v>
      </c>
      <c r="F43" s="11" t="s">
        <v>418</v>
      </c>
      <c r="G43" s="4">
        <v>68</v>
      </c>
      <c r="H43" s="11" t="s">
        <v>419</v>
      </c>
      <c r="I43" s="11" t="s">
        <v>419</v>
      </c>
      <c r="J43" s="17" t="s">
        <v>518</v>
      </c>
      <c r="K43" s="3" t="s">
        <v>506</v>
      </c>
      <c r="L43" s="5">
        <v>35910</v>
      </c>
      <c r="M43" s="1">
        <v>35879</v>
      </c>
      <c r="N43" s="60">
        <f t="shared" ca="1" si="0"/>
        <v>27</v>
      </c>
      <c r="O43" s="14">
        <v>8</v>
      </c>
      <c r="P43" s="14" t="s">
        <v>634</v>
      </c>
      <c r="Q43" s="14">
        <f t="shared" si="1"/>
        <v>16</v>
      </c>
      <c r="R43" s="14">
        <f t="shared" si="2"/>
        <v>21</v>
      </c>
      <c r="S43" s="1">
        <f t="shared" si="3"/>
        <v>43544</v>
      </c>
      <c r="T43" s="2"/>
      <c r="U43" s="3"/>
      <c r="V43" s="3"/>
      <c r="W43" s="62">
        <f t="shared" ca="1" si="4"/>
        <v>-6.25E-2</v>
      </c>
      <c r="X43" s="61">
        <f t="shared" ca="1" si="5"/>
        <v>1</v>
      </c>
      <c r="Y43" s="11" t="s">
        <v>565</v>
      </c>
      <c r="Z43" s="11" t="s">
        <v>234</v>
      </c>
      <c r="AA43" s="11"/>
      <c r="AB43" s="3"/>
    </row>
    <row r="44" spans="1:28" s="22" customFormat="1" ht="30" customHeight="1">
      <c r="A44" s="3" t="s">
        <v>15</v>
      </c>
      <c r="B44" s="3"/>
      <c r="C44" s="3">
        <v>1</v>
      </c>
      <c r="D44" s="11" t="s">
        <v>16</v>
      </c>
      <c r="E44" s="11" t="s">
        <v>418</v>
      </c>
      <c r="F44" s="11" t="s">
        <v>418</v>
      </c>
      <c r="G44" s="4">
        <v>69</v>
      </c>
      <c r="H44" s="11" t="s">
        <v>419</v>
      </c>
      <c r="I44" s="11" t="s">
        <v>419</v>
      </c>
      <c r="J44" s="17" t="s">
        <v>518</v>
      </c>
      <c r="K44" s="3" t="s">
        <v>506</v>
      </c>
      <c r="L44" s="5">
        <v>35910</v>
      </c>
      <c r="M44" s="1">
        <v>35879</v>
      </c>
      <c r="N44" s="60">
        <f t="shared" ca="1" si="0"/>
        <v>27</v>
      </c>
      <c r="O44" s="14">
        <v>8</v>
      </c>
      <c r="P44" s="14" t="s">
        <v>634</v>
      </c>
      <c r="Q44" s="14">
        <f t="shared" si="1"/>
        <v>16</v>
      </c>
      <c r="R44" s="14">
        <f t="shared" si="2"/>
        <v>21</v>
      </c>
      <c r="S44" s="1">
        <f t="shared" si="3"/>
        <v>43544</v>
      </c>
      <c r="T44" s="2"/>
      <c r="U44" s="3"/>
      <c r="V44" s="3"/>
      <c r="W44" s="62">
        <f t="shared" ca="1" si="4"/>
        <v>-6.25E-2</v>
      </c>
      <c r="X44" s="61">
        <f t="shared" ca="1" si="5"/>
        <v>1</v>
      </c>
      <c r="Y44" s="11" t="s">
        <v>565</v>
      </c>
      <c r="Z44" s="11" t="s">
        <v>234</v>
      </c>
      <c r="AA44" s="11"/>
      <c r="AB44" s="3"/>
    </row>
    <row r="45" spans="1:28" s="22" customFormat="1" ht="30" customHeight="1">
      <c r="A45" s="3" t="s">
        <v>15</v>
      </c>
      <c r="B45" s="3"/>
      <c r="C45" s="3">
        <v>1</v>
      </c>
      <c r="D45" s="11" t="s">
        <v>16</v>
      </c>
      <c r="E45" s="11" t="s">
        <v>418</v>
      </c>
      <c r="F45" s="11" t="s">
        <v>418</v>
      </c>
      <c r="G45" s="4">
        <v>70</v>
      </c>
      <c r="H45" s="11" t="s">
        <v>419</v>
      </c>
      <c r="I45" s="11" t="s">
        <v>419</v>
      </c>
      <c r="J45" s="17" t="s">
        <v>518</v>
      </c>
      <c r="K45" s="3" t="s">
        <v>506</v>
      </c>
      <c r="L45" s="5">
        <v>35910</v>
      </c>
      <c r="M45" s="1">
        <v>35879</v>
      </c>
      <c r="N45" s="60">
        <f t="shared" ca="1" si="0"/>
        <v>27</v>
      </c>
      <c r="O45" s="14">
        <v>8</v>
      </c>
      <c r="P45" s="14" t="s">
        <v>634</v>
      </c>
      <c r="Q45" s="14">
        <f t="shared" si="1"/>
        <v>16</v>
      </c>
      <c r="R45" s="14">
        <f t="shared" si="2"/>
        <v>21</v>
      </c>
      <c r="S45" s="1">
        <f t="shared" si="3"/>
        <v>43544</v>
      </c>
      <c r="T45" s="2"/>
      <c r="U45" s="3"/>
      <c r="V45" s="3"/>
      <c r="W45" s="62">
        <f t="shared" ca="1" si="4"/>
        <v>-6.25E-2</v>
      </c>
      <c r="X45" s="61">
        <f t="shared" ca="1" si="5"/>
        <v>1</v>
      </c>
      <c r="Y45" s="11" t="s">
        <v>565</v>
      </c>
      <c r="Z45" s="11" t="s">
        <v>234</v>
      </c>
      <c r="AA45" s="11"/>
      <c r="AB45" s="3"/>
    </row>
    <row r="46" spans="1:28" s="22" customFormat="1" ht="30" customHeight="1">
      <c r="A46" s="3" t="s">
        <v>15</v>
      </c>
      <c r="B46" s="3"/>
      <c r="C46" s="3">
        <v>1</v>
      </c>
      <c r="D46" s="11" t="s">
        <v>16</v>
      </c>
      <c r="E46" s="11" t="s">
        <v>418</v>
      </c>
      <c r="F46" s="11" t="s">
        <v>418</v>
      </c>
      <c r="G46" s="4">
        <v>71</v>
      </c>
      <c r="H46" s="11" t="s">
        <v>419</v>
      </c>
      <c r="I46" s="11" t="s">
        <v>419</v>
      </c>
      <c r="J46" s="17" t="s">
        <v>518</v>
      </c>
      <c r="K46" s="3" t="s">
        <v>506</v>
      </c>
      <c r="L46" s="5">
        <v>35910</v>
      </c>
      <c r="M46" s="1">
        <v>35879</v>
      </c>
      <c r="N46" s="60">
        <f t="shared" ca="1" si="0"/>
        <v>27</v>
      </c>
      <c r="O46" s="14">
        <v>8</v>
      </c>
      <c r="P46" s="14" t="s">
        <v>634</v>
      </c>
      <c r="Q46" s="14">
        <f t="shared" si="1"/>
        <v>16</v>
      </c>
      <c r="R46" s="14">
        <f t="shared" si="2"/>
        <v>21</v>
      </c>
      <c r="S46" s="1">
        <f t="shared" si="3"/>
        <v>43544</v>
      </c>
      <c r="T46" s="2"/>
      <c r="U46" s="3"/>
      <c r="V46" s="3"/>
      <c r="W46" s="62">
        <f t="shared" ca="1" si="4"/>
        <v>-6.25E-2</v>
      </c>
      <c r="X46" s="61">
        <f t="shared" ca="1" si="5"/>
        <v>1</v>
      </c>
      <c r="Y46" s="11" t="s">
        <v>565</v>
      </c>
      <c r="Z46" s="11" t="s">
        <v>234</v>
      </c>
      <c r="AA46" s="11"/>
      <c r="AB46" s="3"/>
    </row>
    <row r="47" spans="1:28" s="22" customFormat="1" ht="30" customHeight="1">
      <c r="A47" s="3" t="s">
        <v>15</v>
      </c>
      <c r="B47" s="3"/>
      <c r="C47" s="3">
        <v>1</v>
      </c>
      <c r="D47" s="11" t="s">
        <v>16</v>
      </c>
      <c r="E47" s="11" t="s">
        <v>418</v>
      </c>
      <c r="F47" s="11" t="s">
        <v>418</v>
      </c>
      <c r="G47" s="4">
        <v>72</v>
      </c>
      <c r="H47" s="11" t="s">
        <v>419</v>
      </c>
      <c r="I47" s="11" t="s">
        <v>419</v>
      </c>
      <c r="J47" s="17" t="s">
        <v>518</v>
      </c>
      <c r="K47" s="3" t="s">
        <v>506</v>
      </c>
      <c r="L47" s="5">
        <v>35910</v>
      </c>
      <c r="M47" s="1">
        <v>35879</v>
      </c>
      <c r="N47" s="60">
        <f t="shared" ca="1" si="0"/>
        <v>27</v>
      </c>
      <c r="O47" s="14">
        <v>8</v>
      </c>
      <c r="P47" s="14" t="s">
        <v>634</v>
      </c>
      <c r="Q47" s="14">
        <f t="shared" si="1"/>
        <v>16</v>
      </c>
      <c r="R47" s="14">
        <f t="shared" si="2"/>
        <v>21</v>
      </c>
      <c r="S47" s="1">
        <f t="shared" si="3"/>
        <v>43544</v>
      </c>
      <c r="T47" s="2"/>
      <c r="U47" s="3"/>
      <c r="V47" s="3"/>
      <c r="W47" s="62">
        <f t="shared" ca="1" si="4"/>
        <v>-6.25E-2</v>
      </c>
      <c r="X47" s="61">
        <f t="shared" ca="1" si="5"/>
        <v>1</v>
      </c>
      <c r="Y47" s="11" t="s">
        <v>565</v>
      </c>
      <c r="Z47" s="11" t="s">
        <v>234</v>
      </c>
      <c r="AA47" s="11"/>
      <c r="AB47" s="3"/>
    </row>
    <row r="48" spans="1:28" s="22" customFormat="1" ht="30" customHeight="1">
      <c r="A48" s="3" t="s">
        <v>15</v>
      </c>
      <c r="B48" s="3"/>
      <c r="C48" s="3">
        <v>1</v>
      </c>
      <c r="D48" s="11" t="s">
        <v>16</v>
      </c>
      <c r="E48" s="11" t="s">
        <v>418</v>
      </c>
      <c r="F48" s="11" t="s">
        <v>418</v>
      </c>
      <c r="G48" s="4">
        <v>73</v>
      </c>
      <c r="H48" s="11" t="s">
        <v>419</v>
      </c>
      <c r="I48" s="11" t="s">
        <v>419</v>
      </c>
      <c r="J48" s="17" t="s">
        <v>518</v>
      </c>
      <c r="K48" s="3" t="s">
        <v>506</v>
      </c>
      <c r="L48" s="5">
        <v>35910</v>
      </c>
      <c r="M48" s="1">
        <v>35879</v>
      </c>
      <c r="N48" s="60">
        <f t="shared" ca="1" si="0"/>
        <v>27</v>
      </c>
      <c r="O48" s="14">
        <v>8</v>
      </c>
      <c r="P48" s="14" t="s">
        <v>634</v>
      </c>
      <c r="Q48" s="14">
        <f t="shared" si="1"/>
        <v>16</v>
      </c>
      <c r="R48" s="14">
        <f t="shared" si="2"/>
        <v>21</v>
      </c>
      <c r="S48" s="1">
        <f t="shared" si="3"/>
        <v>43544</v>
      </c>
      <c r="T48" s="2"/>
      <c r="U48" s="3"/>
      <c r="V48" s="3"/>
      <c r="W48" s="62">
        <f t="shared" ca="1" si="4"/>
        <v>-6.25E-2</v>
      </c>
      <c r="X48" s="61">
        <f t="shared" ca="1" si="5"/>
        <v>1</v>
      </c>
      <c r="Y48" s="11" t="s">
        <v>565</v>
      </c>
      <c r="Z48" s="11" t="s">
        <v>234</v>
      </c>
      <c r="AA48" s="11"/>
      <c r="AB48" s="3"/>
    </row>
    <row r="49" spans="1:28" s="22" customFormat="1" ht="30" customHeight="1">
      <c r="A49" s="3" t="s">
        <v>15</v>
      </c>
      <c r="B49" s="3"/>
      <c r="C49" s="3">
        <v>1</v>
      </c>
      <c r="D49" s="11" t="s">
        <v>16</v>
      </c>
      <c r="E49" s="11" t="s">
        <v>418</v>
      </c>
      <c r="F49" s="11" t="s">
        <v>418</v>
      </c>
      <c r="G49" s="4">
        <v>74</v>
      </c>
      <c r="H49" s="11" t="s">
        <v>419</v>
      </c>
      <c r="I49" s="11" t="s">
        <v>419</v>
      </c>
      <c r="J49" s="17" t="s">
        <v>518</v>
      </c>
      <c r="K49" s="3" t="s">
        <v>506</v>
      </c>
      <c r="L49" s="5">
        <v>35910</v>
      </c>
      <c r="M49" s="1">
        <v>35879</v>
      </c>
      <c r="N49" s="60">
        <f t="shared" ca="1" si="0"/>
        <v>27</v>
      </c>
      <c r="O49" s="14">
        <v>8</v>
      </c>
      <c r="P49" s="14" t="s">
        <v>634</v>
      </c>
      <c r="Q49" s="14">
        <f t="shared" si="1"/>
        <v>16</v>
      </c>
      <c r="R49" s="14">
        <f t="shared" si="2"/>
        <v>21</v>
      </c>
      <c r="S49" s="1">
        <f t="shared" si="3"/>
        <v>43544</v>
      </c>
      <c r="T49" s="2"/>
      <c r="U49" s="3"/>
      <c r="V49" s="3"/>
      <c r="W49" s="62">
        <f t="shared" ca="1" si="4"/>
        <v>-6.25E-2</v>
      </c>
      <c r="X49" s="61">
        <f t="shared" ca="1" si="5"/>
        <v>1</v>
      </c>
      <c r="Y49" s="11" t="s">
        <v>565</v>
      </c>
      <c r="Z49" s="11" t="s">
        <v>234</v>
      </c>
      <c r="AA49" s="11"/>
      <c r="AB49" s="3"/>
    </row>
    <row r="50" spans="1:28" s="22" customFormat="1" ht="30" customHeight="1">
      <c r="A50" s="3" t="s">
        <v>15</v>
      </c>
      <c r="B50" s="3"/>
      <c r="C50" s="3">
        <v>1</v>
      </c>
      <c r="D50" s="11" t="s">
        <v>16</v>
      </c>
      <c r="E50" s="11" t="s">
        <v>418</v>
      </c>
      <c r="F50" s="11" t="s">
        <v>418</v>
      </c>
      <c r="G50" s="4">
        <v>75</v>
      </c>
      <c r="H50" s="11" t="s">
        <v>419</v>
      </c>
      <c r="I50" s="11" t="s">
        <v>419</v>
      </c>
      <c r="J50" s="17" t="s">
        <v>518</v>
      </c>
      <c r="K50" s="3" t="s">
        <v>506</v>
      </c>
      <c r="L50" s="5">
        <v>35910</v>
      </c>
      <c r="M50" s="1">
        <v>35879</v>
      </c>
      <c r="N50" s="60">
        <f t="shared" ca="1" si="0"/>
        <v>27</v>
      </c>
      <c r="O50" s="14">
        <v>8</v>
      </c>
      <c r="P50" s="14" t="s">
        <v>634</v>
      </c>
      <c r="Q50" s="14">
        <f t="shared" si="1"/>
        <v>16</v>
      </c>
      <c r="R50" s="14">
        <f t="shared" si="2"/>
        <v>21</v>
      </c>
      <c r="S50" s="1">
        <f t="shared" si="3"/>
        <v>43544</v>
      </c>
      <c r="T50" s="2"/>
      <c r="U50" s="3"/>
      <c r="V50" s="3"/>
      <c r="W50" s="62">
        <f t="shared" ca="1" si="4"/>
        <v>-6.25E-2</v>
      </c>
      <c r="X50" s="61">
        <f t="shared" ca="1" si="5"/>
        <v>1</v>
      </c>
      <c r="Y50" s="11" t="s">
        <v>565</v>
      </c>
      <c r="Z50" s="11" t="s">
        <v>234</v>
      </c>
      <c r="AA50" s="11"/>
      <c r="AB50" s="3"/>
    </row>
    <row r="51" spans="1:28" s="22" customFormat="1" ht="30" customHeight="1">
      <c r="A51" s="3" t="s">
        <v>15</v>
      </c>
      <c r="B51" s="3"/>
      <c r="C51" s="3">
        <v>1</v>
      </c>
      <c r="D51" s="11" t="s">
        <v>16</v>
      </c>
      <c r="E51" s="11" t="s">
        <v>28</v>
      </c>
      <c r="F51" s="11" t="s">
        <v>28</v>
      </c>
      <c r="G51" s="4">
        <v>39</v>
      </c>
      <c r="H51" s="11" t="s">
        <v>420</v>
      </c>
      <c r="I51" s="11" t="s">
        <v>420</v>
      </c>
      <c r="J51" s="17" t="s">
        <v>518</v>
      </c>
      <c r="K51" s="3" t="s">
        <v>506</v>
      </c>
      <c r="L51" s="5">
        <v>33075</v>
      </c>
      <c r="M51" s="1">
        <v>35879</v>
      </c>
      <c r="N51" s="60">
        <f t="shared" ca="1" si="0"/>
        <v>27</v>
      </c>
      <c r="O51" s="14">
        <v>8</v>
      </c>
      <c r="P51" s="14" t="s">
        <v>634</v>
      </c>
      <c r="Q51" s="14">
        <f t="shared" si="1"/>
        <v>16</v>
      </c>
      <c r="R51" s="14">
        <f t="shared" si="2"/>
        <v>21</v>
      </c>
      <c r="S51" s="1">
        <f t="shared" si="3"/>
        <v>43544</v>
      </c>
      <c r="T51" s="2"/>
      <c r="U51" s="3"/>
      <c r="V51" s="3"/>
      <c r="W51" s="62">
        <f t="shared" ca="1" si="4"/>
        <v>-6.25E-2</v>
      </c>
      <c r="X51" s="61">
        <f t="shared" ca="1" si="5"/>
        <v>1</v>
      </c>
      <c r="Y51" s="11" t="s">
        <v>565</v>
      </c>
      <c r="Z51" s="11" t="s">
        <v>17</v>
      </c>
      <c r="AA51" s="11"/>
      <c r="AB51" s="3"/>
    </row>
    <row r="52" spans="1:28" s="22" customFormat="1" ht="30" customHeight="1">
      <c r="A52" s="4"/>
      <c r="B52" s="4"/>
      <c r="C52" s="3">
        <v>2</v>
      </c>
      <c r="D52" s="11" t="s">
        <v>47</v>
      </c>
      <c r="E52" s="11" t="s">
        <v>50</v>
      </c>
      <c r="F52" s="11" t="s">
        <v>50</v>
      </c>
      <c r="G52" s="4">
        <v>3</v>
      </c>
      <c r="H52" s="11" t="s">
        <v>388</v>
      </c>
      <c r="I52" s="11" t="s">
        <v>388</v>
      </c>
      <c r="J52" s="17" t="s">
        <v>518</v>
      </c>
      <c r="K52" s="3" t="s">
        <v>506</v>
      </c>
      <c r="L52" s="5">
        <v>72924</v>
      </c>
      <c r="M52" s="1">
        <v>32598</v>
      </c>
      <c r="N52" s="60">
        <f t="shared" ca="1" si="0"/>
        <v>36</v>
      </c>
      <c r="O52" s="14">
        <v>8</v>
      </c>
      <c r="P52" s="14" t="s">
        <v>634</v>
      </c>
      <c r="Q52" s="14">
        <f t="shared" si="1"/>
        <v>16</v>
      </c>
      <c r="R52" s="14">
        <f t="shared" si="2"/>
        <v>21</v>
      </c>
      <c r="S52" s="1">
        <f t="shared" si="3"/>
        <v>40263</v>
      </c>
      <c r="T52" s="1"/>
      <c r="U52" s="3"/>
      <c r="V52" s="9"/>
      <c r="W52" s="62">
        <f t="shared" ca="1" si="4"/>
        <v>-1.75</v>
      </c>
      <c r="X52" s="61">
        <f t="shared" ca="1" si="5"/>
        <v>1</v>
      </c>
      <c r="Y52" s="11" t="s">
        <v>565</v>
      </c>
      <c r="Z52" s="11" t="s">
        <v>389</v>
      </c>
      <c r="AA52" s="11"/>
      <c r="AB52" s="3"/>
    </row>
    <row r="53" spans="1:28" s="22" customFormat="1" ht="30" customHeight="1">
      <c r="A53" s="4"/>
      <c r="B53" s="4"/>
      <c r="C53" s="3">
        <v>2</v>
      </c>
      <c r="D53" s="11" t="s">
        <v>47</v>
      </c>
      <c r="E53" s="11" t="s">
        <v>50</v>
      </c>
      <c r="F53" s="11" t="s">
        <v>50</v>
      </c>
      <c r="G53" s="4">
        <v>1</v>
      </c>
      <c r="H53" s="11" t="s">
        <v>390</v>
      </c>
      <c r="I53" s="11" t="s">
        <v>390</v>
      </c>
      <c r="J53" s="17" t="s">
        <v>518</v>
      </c>
      <c r="K53" s="3" t="s">
        <v>506</v>
      </c>
      <c r="L53" s="5">
        <v>90022</v>
      </c>
      <c r="M53" s="1">
        <v>32598</v>
      </c>
      <c r="N53" s="60">
        <f t="shared" ca="1" si="0"/>
        <v>36</v>
      </c>
      <c r="O53" s="14">
        <v>8</v>
      </c>
      <c r="P53" s="14" t="s">
        <v>634</v>
      </c>
      <c r="Q53" s="14">
        <f t="shared" si="1"/>
        <v>16</v>
      </c>
      <c r="R53" s="14">
        <f t="shared" si="2"/>
        <v>21</v>
      </c>
      <c r="S53" s="1">
        <f t="shared" si="3"/>
        <v>40263</v>
      </c>
      <c r="T53" s="1"/>
      <c r="U53" s="3"/>
      <c r="V53" s="9"/>
      <c r="W53" s="62">
        <f t="shared" ca="1" si="4"/>
        <v>-1.75</v>
      </c>
      <c r="X53" s="61">
        <f t="shared" ca="1" si="5"/>
        <v>1</v>
      </c>
      <c r="Y53" s="11" t="s">
        <v>565</v>
      </c>
      <c r="Z53" s="11" t="s">
        <v>24</v>
      </c>
      <c r="AA53" s="11"/>
      <c r="AB53" s="3"/>
    </row>
    <row r="54" spans="1:28" s="22" customFormat="1" ht="30" customHeight="1">
      <c r="A54" s="4"/>
      <c r="B54" s="4"/>
      <c r="C54" s="3">
        <v>2</v>
      </c>
      <c r="D54" s="11" t="s">
        <v>47</v>
      </c>
      <c r="E54" s="11" t="s">
        <v>50</v>
      </c>
      <c r="F54" s="11" t="s">
        <v>50</v>
      </c>
      <c r="G54" s="4">
        <v>2</v>
      </c>
      <c r="H54" s="11" t="s">
        <v>390</v>
      </c>
      <c r="I54" s="11" t="s">
        <v>390</v>
      </c>
      <c r="J54" s="17" t="s">
        <v>518</v>
      </c>
      <c r="K54" s="3" t="s">
        <v>506</v>
      </c>
      <c r="L54" s="5">
        <v>90022</v>
      </c>
      <c r="M54" s="1">
        <v>32598</v>
      </c>
      <c r="N54" s="60">
        <f t="shared" ca="1" si="0"/>
        <v>36</v>
      </c>
      <c r="O54" s="14">
        <v>8</v>
      </c>
      <c r="P54" s="14" t="s">
        <v>634</v>
      </c>
      <c r="Q54" s="14">
        <f t="shared" si="1"/>
        <v>16</v>
      </c>
      <c r="R54" s="14">
        <f t="shared" si="2"/>
        <v>21</v>
      </c>
      <c r="S54" s="1">
        <f t="shared" si="3"/>
        <v>40263</v>
      </c>
      <c r="T54" s="1"/>
      <c r="U54" s="3"/>
      <c r="V54" s="9"/>
      <c r="W54" s="62">
        <f t="shared" ca="1" si="4"/>
        <v>-1.75</v>
      </c>
      <c r="X54" s="61">
        <f t="shared" ca="1" si="5"/>
        <v>1</v>
      </c>
      <c r="Y54" s="11" t="s">
        <v>565</v>
      </c>
      <c r="Z54" s="16" t="s">
        <v>24</v>
      </c>
      <c r="AA54" s="16"/>
      <c r="AB54" s="3"/>
    </row>
    <row r="55" spans="1:28" s="22" customFormat="1" ht="30" customHeight="1">
      <c r="A55" s="3" t="s">
        <v>15</v>
      </c>
      <c r="B55" s="3"/>
      <c r="C55" s="3">
        <v>2</v>
      </c>
      <c r="D55" s="11" t="s">
        <v>47</v>
      </c>
      <c r="E55" s="11" t="s">
        <v>421</v>
      </c>
      <c r="F55" s="11" t="s">
        <v>421</v>
      </c>
      <c r="G55" s="4">
        <v>80</v>
      </c>
      <c r="H55" s="11" t="s">
        <v>422</v>
      </c>
      <c r="I55" s="11" t="s">
        <v>422</v>
      </c>
      <c r="J55" s="17" t="s">
        <v>518</v>
      </c>
      <c r="K55" s="3" t="s">
        <v>506</v>
      </c>
      <c r="L55" s="5">
        <v>31710</v>
      </c>
      <c r="M55" s="1">
        <v>35879</v>
      </c>
      <c r="N55" s="60">
        <f t="shared" ca="1" si="0"/>
        <v>27</v>
      </c>
      <c r="O55" s="14">
        <v>8</v>
      </c>
      <c r="P55" s="14" t="s">
        <v>634</v>
      </c>
      <c r="Q55" s="14">
        <f t="shared" si="1"/>
        <v>16</v>
      </c>
      <c r="R55" s="14">
        <f t="shared" si="2"/>
        <v>21</v>
      </c>
      <c r="S55" s="1">
        <f t="shared" si="3"/>
        <v>43544</v>
      </c>
      <c r="T55" s="2"/>
      <c r="U55" s="3"/>
      <c r="V55" s="3"/>
      <c r="W55" s="62">
        <f t="shared" ca="1" si="4"/>
        <v>-6.25E-2</v>
      </c>
      <c r="X55" s="61">
        <f t="shared" ca="1" si="5"/>
        <v>1</v>
      </c>
      <c r="Y55" s="11" t="s">
        <v>565</v>
      </c>
      <c r="Z55" s="11" t="s">
        <v>17</v>
      </c>
      <c r="AA55" s="11"/>
      <c r="AB55" s="3"/>
    </row>
    <row r="56" spans="1:28" s="22" customFormat="1" ht="30" customHeight="1">
      <c r="A56" s="3" t="s">
        <v>15</v>
      </c>
      <c r="B56" s="3"/>
      <c r="C56" s="3">
        <v>2</v>
      </c>
      <c r="D56" s="11" t="s">
        <v>47</v>
      </c>
      <c r="E56" s="11" t="s">
        <v>421</v>
      </c>
      <c r="F56" s="11" t="s">
        <v>421</v>
      </c>
      <c r="G56" s="4">
        <v>81</v>
      </c>
      <c r="H56" s="11" t="s">
        <v>422</v>
      </c>
      <c r="I56" s="11" t="s">
        <v>422</v>
      </c>
      <c r="J56" s="17" t="s">
        <v>518</v>
      </c>
      <c r="K56" s="3" t="s">
        <v>506</v>
      </c>
      <c r="L56" s="5">
        <v>31710</v>
      </c>
      <c r="M56" s="1">
        <v>35879</v>
      </c>
      <c r="N56" s="60">
        <f t="shared" ca="1" si="0"/>
        <v>27</v>
      </c>
      <c r="O56" s="14">
        <v>8</v>
      </c>
      <c r="P56" s="14" t="s">
        <v>634</v>
      </c>
      <c r="Q56" s="14">
        <f t="shared" si="1"/>
        <v>16</v>
      </c>
      <c r="R56" s="14">
        <f t="shared" si="2"/>
        <v>21</v>
      </c>
      <c r="S56" s="1">
        <f t="shared" si="3"/>
        <v>43544</v>
      </c>
      <c r="T56" s="2"/>
      <c r="U56" s="3"/>
      <c r="V56" s="3"/>
      <c r="W56" s="62">
        <f t="shared" ca="1" si="4"/>
        <v>-6.25E-2</v>
      </c>
      <c r="X56" s="61">
        <f t="shared" ca="1" si="5"/>
        <v>1</v>
      </c>
      <c r="Y56" s="11" t="s">
        <v>565</v>
      </c>
      <c r="Z56" s="11" t="s">
        <v>17</v>
      </c>
      <c r="AA56" s="11"/>
      <c r="AB56" s="3"/>
    </row>
    <row r="57" spans="1:28" s="22" customFormat="1" ht="30" customHeight="1">
      <c r="A57" s="3" t="s">
        <v>15</v>
      </c>
      <c r="B57" s="3"/>
      <c r="C57" s="3">
        <v>2</v>
      </c>
      <c r="D57" s="11" t="s">
        <v>47</v>
      </c>
      <c r="E57" s="11" t="s">
        <v>421</v>
      </c>
      <c r="F57" s="11" t="s">
        <v>421</v>
      </c>
      <c r="G57" s="4">
        <v>82</v>
      </c>
      <c r="H57" s="11" t="s">
        <v>422</v>
      </c>
      <c r="I57" s="11" t="s">
        <v>422</v>
      </c>
      <c r="J57" s="17" t="s">
        <v>518</v>
      </c>
      <c r="K57" s="3" t="s">
        <v>506</v>
      </c>
      <c r="L57" s="5">
        <v>31710</v>
      </c>
      <c r="M57" s="1">
        <v>35879</v>
      </c>
      <c r="N57" s="60">
        <f t="shared" ca="1" si="0"/>
        <v>27</v>
      </c>
      <c r="O57" s="14">
        <v>8</v>
      </c>
      <c r="P57" s="14" t="s">
        <v>634</v>
      </c>
      <c r="Q57" s="14">
        <f t="shared" si="1"/>
        <v>16</v>
      </c>
      <c r="R57" s="14">
        <f t="shared" si="2"/>
        <v>21</v>
      </c>
      <c r="S57" s="1">
        <f t="shared" si="3"/>
        <v>43544</v>
      </c>
      <c r="T57" s="2"/>
      <c r="U57" s="3"/>
      <c r="V57" s="3"/>
      <c r="W57" s="62">
        <f t="shared" ca="1" si="4"/>
        <v>-6.25E-2</v>
      </c>
      <c r="X57" s="61">
        <f t="shared" ca="1" si="5"/>
        <v>1</v>
      </c>
      <c r="Y57" s="11" t="s">
        <v>565</v>
      </c>
      <c r="Z57" s="11" t="s">
        <v>17</v>
      </c>
      <c r="AA57" s="11"/>
      <c r="AB57" s="3"/>
    </row>
    <row r="58" spans="1:28" s="22" customFormat="1" ht="30" customHeight="1">
      <c r="A58" s="3" t="s">
        <v>15</v>
      </c>
      <c r="B58" s="3"/>
      <c r="C58" s="3">
        <v>2</v>
      </c>
      <c r="D58" s="11" t="s">
        <v>47</v>
      </c>
      <c r="E58" s="11" t="s">
        <v>421</v>
      </c>
      <c r="F58" s="11" t="s">
        <v>421</v>
      </c>
      <c r="G58" s="4">
        <v>83</v>
      </c>
      <c r="H58" s="11" t="s">
        <v>422</v>
      </c>
      <c r="I58" s="11" t="s">
        <v>422</v>
      </c>
      <c r="J58" s="17" t="s">
        <v>518</v>
      </c>
      <c r="K58" s="3" t="s">
        <v>506</v>
      </c>
      <c r="L58" s="5">
        <v>31710</v>
      </c>
      <c r="M58" s="1">
        <v>35879</v>
      </c>
      <c r="N58" s="60">
        <f t="shared" ca="1" si="0"/>
        <v>27</v>
      </c>
      <c r="O58" s="14">
        <v>8</v>
      </c>
      <c r="P58" s="14" t="s">
        <v>634</v>
      </c>
      <c r="Q58" s="14">
        <f t="shared" si="1"/>
        <v>16</v>
      </c>
      <c r="R58" s="14">
        <f t="shared" si="2"/>
        <v>21</v>
      </c>
      <c r="S58" s="1">
        <f t="shared" si="3"/>
        <v>43544</v>
      </c>
      <c r="T58" s="2"/>
      <c r="U58" s="3"/>
      <c r="V58" s="3"/>
      <c r="W58" s="62">
        <f t="shared" ca="1" si="4"/>
        <v>-6.25E-2</v>
      </c>
      <c r="X58" s="61">
        <f t="shared" ca="1" si="5"/>
        <v>1</v>
      </c>
      <c r="Y58" s="11" t="s">
        <v>565</v>
      </c>
      <c r="Z58" s="11" t="s">
        <v>17</v>
      </c>
      <c r="AA58" s="11"/>
      <c r="AB58" s="3"/>
    </row>
    <row r="59" spans="1:28" s="22" customFormat="1" ht="30" customHeight="1">
      <c r="A59" s="3" t="s">
        <v>15</v>
      </c>
      <c r="B59" s="3"/>
      <c r="C59" s="3">
        <v>2</v>
      </c>
      <c r="D59" s="11" t="s">
        <v>47</v>
      </c>
      <c r="E59" s="11" t="s">
        <v>421</v>
      </c>
      <c r="F59" s="11" t="s">
        <v>421</v>
      </c>
      <c r="G59" s="4">
        <v>84</v>
      </c>
      <c r="H59" s="11" t="s">
        <v>422</v>
      </c>
      <c r="I59" s="11" t="s">
        <v>422</v>
      </c>
      <c r="J59" s="17" t="s">
        <v>518</v>
      </c>
      <c r="K59" s="3" t="s">
        <v>506</v>
      </c>
      <c r="L59" s="5">
        <v>31710</v>
      </c>
      <c r="M59" s="1">
        <v>35879</v>
      </c>
      <c r="N59" s="60">
        <f t="shared" ca="1" si="0"/>
        <v>27</v>
      </c>
      <c r="O59" s="14">
        <v>8</v>
      </c>
      <c r="P59" s="14" t="s">
        <v>634</v>
      </c>
      <c r="Q59" s="14">
        <f t="shared" si="1"/>
        <v>16</v>
      </c>
      <c r="R59" s="14">
        <f t="shared" si="2"/>
        <v>21</v>
      </c>
      <c r="S59" s="1">
        <f t="shared" si="3"/>
        <v>43544</v>
      </c>
      <c r="T59" s="2"/>
      <c r="U59" s="3"/>
      <c r="V59" s="3"/>
      <c r="W59" s="62">
        <f t="shared" ca="1" si="4"/>
        <v>-6.25E-2</v>
      </c>
      <c r="X59" s="61">
        <f t="shared" ca="1" si="5"/>
        <v>1</v>
      </c>
      <c r="Y59" s="11" t="s">
        <v>565</v>
      </c>
      <c r="Z59" s="11" t="s">
        <v>17</v>
      </c>
      <c r="AA59" s="11"/>
      <c r="AB59" s="3"/>
    </row>
    <row r="60" spans="1:28" s="22" customFormat="1" ht="30" customHeight="1">
      <c r="A60" s="3" t="s">
        <v>15</v>
      </c>
      <c r="B60" s="3"/>
      <c r="C60" s="3">
        <v>2</v>
      </c>
      <c r="D60" s="11" t="s">
        <v>47</v>
      </c>
      <c r="E60" s="11" t="s">
        <v>421</v>
      </c>
      <c r="F60" s="11" t="s">
        <v>421</v>
      </c>
      <c r="G60" s="4">
        <v>85</v>
      </c>
      <c r="H60" s="11" t="s">
        <v>422</v>
      </c>
      <c r="I60" s="11" t="s">
        <v>422</v>
      </c>
      <c r="J60" s="17" t="s">
        <v>518</v>
      </c>
      <c r="K60" s="3" t="s">
        <v>506</v>
      </c>
      <c r="L60" s="5">
        <v>31710</v>
      </c>
      <c r="M60" s="1">
        <v>35879</v>
      </c>
      <c r="N60" s="60">
        <f t="shared" ca="1" si="0"/>
        <v>27</v>
      </c>
      <c r="O60" s="14">
        <v>8</v>
      </c>
      <c r="P60" s="14" t="s">
        <v>634</v>
      </c>
      <c r="Q60" s="14">
        <f t="shared" si="1"/>
        <v>16</v>
      </c>
      <c r="R60" s="14">
        <f t="shared" si="2"/>
        <v>21</v>
      </c>
      <c r="S60" s="1">
        <f t="shared" si="3"/>
        <v>43544</v>
      </c>
      <c r="T60" s="2"/>
      <c r="U60" s="3"/>
      <c r="V60" s="3"/>
      <c r="W60" s="62">
        <f t="shared" ca="1" si="4"/>
        <v>-6.25E-2</v>
      </c>
      <c r="X60" s="61">
        <f t="shared" ca="1" si="5"/>
        <v>1</v>
      </c>
      <c r="Y60" s="11" t="s">
        <v>565</v>
      </c>
      <c r="Z60" s="11" t="s">
        <v>17</v>
      </c>
      <c r="AA60" s="11"/>
      <c r="AB60" s="3"/>
    </row>
    <row r="61" spans="1:28" s="22" customFormat="1" ht="30" customHeight="1">
      <c r="A61" s="3" t="s">
        <v>15</v>
      </c>
      <c r="B61" s="3"/>
      <c r="C61" s="3">
        <v>2</v>
      </c>
      <c r="D61" s="11" t="s">
        <v>47</v>
      </c>
      <c r="E61" s="11" t="s">
        <v>423</v>
      </c>
      <c r="F61" s="11" t="s">
        <v>423</v>
      </c>
      <c r="G61" s="4">
        <v>87</v>
      </c>
      <c r="H61" s="11" t="s">
        <v>424</v>
      </c>
      <c r="I61" s="11" t="s">
        <v>424</v>
      </c>
      <c r="J61" s="17" t="s">
        <v>518</v>
      </c>
      <c r="K61" s="3" t="s">
        <v>506</v>
      </c>
      <c r="L61" s="5">
        <v>52500</v>
      </c>
      <c r="M61" s="1">
        <v>35879</v>
      </c>
      <c r="N61" s="60">
        <f t="shared" ca="1" si="0"/>
        <v>27</v>
      </c>
      <c r="O61" s="14">
        <v>8</v>
      </c>
      <c r="P61" s="14" t="s">
        <v>634</v>
      </c>
      <c r="Q61" s="14">
        <f t="shared" si="1"/>
        <v>16</v>
      </c>
      <c r="R61" s="14">
        <f t="shared" si="2"/>
        <v>21</v>
      </c>
      <c r="S61" s="1">
        <f t="shared" si="3"/>
        <v>43544</v>
      </c>
      <c r="T61" s="2"/>
      <c r="U61" s="3"/>
      <c r="V61" s="3"/>
      <c r="W61" s="62">
        <f t="shared" ca="1" si="4"/>
        <v>-6.25E-2</v>
      </c>
      <c r="X61" s="61">
        <f t="shared" ca="1" si="5"/>
        <v>1</v>
      </c>
      <c r="Y61" s="11" t="s">
        <v>565</v>
      </c>
      <c r="Z61" s="11" t="s">
        <v>17</v>
      </c>
      <c r="AA61" s="11"/>
      <c r="AB61" s="3"/>
    </row>
    <row r="62" spans="1:28" s="22" customFormat="1" ht="30" customHeight="1">
      <c r="A62" s="3" t="s">
        <v>15</v>
      </c>
      <c r="B62" s="3"/>
      <c r="C62" s="3">
        <v>2</v>
      </c>
      <c r="D62" s="11" t="s">
        <v>47</v>
      </c>
      <c r="E62" s="11" t="s">
        <v>425</v>
      </c>
      <c r="F62" s="11" t="s">
        <v>425</v>
      </c>
      <c r="G62" s="4">
        <v>86</v>
      </c>
      <c r="H62" s="11" t="s">
        <v>426</v>
      </c>
      <c r="I62" s="11" t="s">
        <v>426</v>
      </c>
      <c r="J62" s="17" t="s">
        <v>518</v>
      </c>
      <c r="K62" s="3" t="s">
        <v>506</v>
      </c>
      <c r="L62" s="5">
        <v>80850</v>
      </c>
      <c r="M62" s="1">
        <v>35879</v>
      </c>
      <c r="N62" s="60">
        <f t="shared" ca="1" si="0"/>
        <v>27</v>
      </c>
      <c r="O62" s="14">
        <v>8</v>
      </c>
      <c r="P62" s="14" t="s">
        <v>634</v>
      </c>
      <c r="Q62" s="14">
        <f t="shared" si="1"/>
        <v>16</v>
      </c>
      <c r="R62" s="14">
        <f t="shared" si="2"/>
        <v>21</v>
      </c>
      <c r="S62" s="1">
        <f t="shared" si="3"/>
        <v>43544</v>
      </c>
      <c r="T62" s="2"/>
      <c r="U62" s="3"/>
      <c r="V62" s="3"/>
      <c r="W62" s="62">
        <f t="shared" ca="1" si="4"/>
        <v>-6.25E-2</v>
      </c>
      <c r="X62" s="61">
        <f t="shared" ca="1" si="5"/>
        <v>1</v>
      </c>
      <c r="Y62" s="11" t="s">
        <v>565</v>
      </c>
      <c r="Z62" s="11" t="s">
        <v>17</v>
      </c>
      <c r="AA62" s="11"/>
      <c r="AB62" s="3"/>
    </row>
    <row r="63" spans="1:28" s="22" customFormat="1" ht="30" customHeight="1">
      <c r="A63" s="3" t="s">
        <v>15</v>
      </c>
      <c r="B63" s="3"/>
      <c r="C63" s="3">
        <v>2</v>
      </c>
      <c r="D63" s="11" t="s">
        <v>47</v>
      </c>
      <c r="E63" s="11" t="s">
        <v>425</v>
      </c>
      <c r="F63" s="11" t="s">
        <v>425</v>
      </c>
      <c r="G63" s="4">
        <v>88</v>
      </c>
      <c r="H63" s="11" t="s">
        <v>424</v>
      </c>
      <c r="I63" s="11" t="s">
        <v>424</v>
      </c>
      <c r="J63" s="17" t="s">
        <v>518</v>
      </c>
      <c r="K63" s="3" t="s">
        <v>506</v>
      </c>
      <c r="L63" s="5">
        <v>52500</v>
      </c>
      <c r="M63" s="1">
        <v>35879</v>
      </c>
      <c r="N63" s="60">
        <f t="shared" ca="1" si="0"/>
        <v>27</v>
      </c>
      <c r="O63" s="14">
        <v>8</v>
      </c>
      <c r="P63" s="14" t="s">
        <v>634</v>
      </c>
      <c r="Q63" s="14">
        <f t="shared" si="1"/>
        <v>16</v>
      </c>
      <c r="R63" s="14">
        <f t="shared" si="2"/>
        <v>21</v>
      </c>
      <c r="S63" s="1">
        <f t="shared" si="3"/>
        <v>43544</v>
      </c>
      <c r="T63" s="2"/>
      <c r="U63" s="3"/>
      <c r="V63" s="3"/>
      <c r="W63" s="62">
        <f t="shared" ca="1" si="4"/>
        <v>-6.25E-2</v>
      </c>
      <c r="X63" s="61">
        <f t="shared" ca="1" si="5"/>
        <v>1</v>
      </c>
      <c r="Y63" s="11" t="s">
        <v>565</v>
      </c>
      <c r="Z63" s="11" t="s">
        <v>17</v>
      </c>
      <c r="AA63" s="11"/>
      <c r="AB63" s="3"/>
    </row>
    <row r="64" spans="1:28" s="22" customFormat="1" ht="30" customHeight="1">
      <c r="A64" s="3" t="s">
        <v>15</v>
      </c>
      <c r="B64" s="3"/>
      <c r="C64" s="3">
        <v>2</v>
      </c>
      <c r="D64" s="11" t="s">
        <v>47</v>
      </c>
      <c r="E64" s="11" t="s">
        <v>427</v>
      </c>
      <c r="F64" s="11" t="s">
        <v>427</v>
      </c>
      <c r="G64" s="4">
        <v>95</v>
      </c>
      <c r="H64" s="11" t="s">
        <v>428</v>
      </c>
      <c r="I64" s="11" t="s">
        <v>428</v>
      </c>
      <c r="J64" s="17" t="s">
        <v>518</v>
      </c>
      <c r="K64" s="3" t="s">
        <v>506</v>
      </c>
      <c r="L64" s="5">
        <v>3255</v>
      </c>
      <c r="M64" s="1">
        <v>35879</v>
      </c>
      <c r="N64" s="60">
        <f t="shared" ca="1" si="0"/>
        <v>27</v>
      </c>
      <c r="O64" s="14">
        <v>15</v>
      </c>
      <c r="P64" s="14" t="s">
        <v>634</v>
      </c>
      <c r="Q64" s="14">
        <f t="shared" si="1"/>
        <v>30</v>
      </c>
      <c r="R64" s="14">
        <f t="shared" si="2"/>
        <v>40</v>
      </c>
      <c r="S64" s="1">
        <f t="shared" si="3"/>
        <v>50479</v>
      </c>
      <c r="T64" s="2"/>
      <c r="U64" s="3"/>
      <c r="V64" s="3"/>
      <c r="W64" s="62">
        <f t="shared" ca="1" si="4"/>
        <v>2.2999999999999998</v>
      </c>
      <c r="X64" s="61">
        <f t="shared" ca="1" si="5"/>
        <v>3</v>
      </c>
      <c r="Y64" s="11" t="s">
        <v>565</v>
      </c>
      <c r="Z64" s="11" t="s">
        <v>17</v>
      </c>
      <c r="AA64" s="11"/>
      <c r="AB64" s="3"/>
    </row>
    <row r="65" spans="1:28" s="22" customFormat="1" ht="30" customHeight="1">
      <c r="A65" s="3" t="s">
        <v>15</v>
      </c>
      <c r="B65" s="3"/>
      <c r="C65" s="3">
        <v>2</v>
      </c>
      <c r="D65" s="11" t="s">
        <v>47</v>
      </c>
      <c r="E65" s="11" t="s">
        <v>427</v>
      </c>
      <c r="F65" s="11" t="s">
        <v>427</v>
      </c>
      <c r="G65" s="4">
        <v>98</v>
      </c>
      <c r="H65" s="11" t="s">
        <v>428</v>
      </c>
      <c r="I65" s="11" t="s">
        <v>428</v>
      </c>
      <c r="J65" s="17" t="s">
        <v>518</v>
      </c>
      <c r="K65" s="3" t="s">
        <v>506</v>
      </c>
      <c r="L65" s="5">
        <v>3255</v>
      </c>
      <c r="M65" s="1">
        <v>35879</v>
      </c>
      <c r="N65" s="60">
        <f t="shared" ca="1" si="0"/>
        <v>27</v>
      </c>
      <c r="O65" s="14">
        <v>15</v>
      </c>
      <c r="P65" s="14" t="s">
        <v>634</v>
      </c>
      <c r="Q65" s="14">
        <f t="shared" si="1"/>
        <v>30</v>
      </c>
      <c r="R65" s="14">
        <f t="shared" si="2"/>
        <v>40</v>
      </c>
      <c r="S65" s="1">
        <f t="shared" si="3"/>
        <v>50479</v>
      </c>
      <c r="T65" s="2"/>
      <c r="U65" s="3"/>
      <c r="V65" s="3"/>
      <c r="W65" s="62">
        <f t="shared" ca="1" si="4"/>
        <v>2.2999999999999998</v>
      </c>
      <c r="X65" s="61">
        <f t="shared" ca="1" si="5"/>
        <v>3</v>
      </c>
      <c r="Y65" s="11" t="s">
        <v>565</v>
      </c>
      <c r="Z65" s="11" t="s">
        <v>17</v>
      </c>
      <c r="AA65" s="11"/>
      <c r="AB65" s="3"/>
    </row>
    <row r="66" spans="1:28" s="22" customFormat="1" ht="30" customHeight="1">
      <c r="A66" s="3" t="s">
        <v>15</v>
      </c>
      <c r="B66" s="3"/>
      <c r="C66" s="3">
        <v>2</v>
      </c>
      <c r="D66" s="11" t="s">
        <v>47</v>
      </c>
      <c r="E66" s="11" t="s">
        <v>427</v>
      </c>
      <c r="F66" s="11" t="s">
        <v>427</v>
      </c>
      <c r="G66" s="4">
        <v>99</v>
      </c>
      <c r="H66" s="11" t="s">
        <v>428</v>
      </c>
      <c r="I66" s="11" t="s">
        <v>428</v>
      </c>
      <c r="J66" s="17" t="s">
        <v>518</v>
      </c>
      <c r="K66" s="3" t="s">
        <v>506</v>
      </c>
      <c r="L66" s="5">
        <v>3255</v>
      </c>
      <c r="M66" s="1">
        <v>35879</v>
      </c>
      <c r="N66" s="60">
        <f t="shared" ca="1" si="0"/>
        <v>27</v>
      </c>
      <c r="O66" s="14">
        <v>15</v>
      </c>
      <c r="P66" s="14" t="s">
        <v>634</v>
      </c>
      <c r="Q66" s="14">
        <f t="shared" si="1"/>
        <v>30</v>
      </c>
      <c r="R66" s="14">
        <f t="shared" si="2"/>
        <v>40</v>
      </c>
      <c r="S66" s="1">
        <f t="shared" si="3"/>
        <v>50479</v>
      </c>
      <c r="T66" s="2"/>
      <c r="U66" s="3"/>
      <c r="V66" s="3"/>
      <c r="W66" s="62">
        <f t="shared" ca="1" si="4"/>
        <v>2.2999999999999998</v>
      </c>
      <c r="X66" s="61">
        <f t="shared" ca="1" si="5"/>
        <v>3</v>
      </c>
      <c r="Y66" s="11" t="s">
        <v>565</v>
      </c>
      <c r="Z66" s="16" t="s">
        <v>17</v>
      </c>
      <c r="AA66" s="16"/>
      <c r="AB66" s="3"/>
    </row>
    <row r="67" spans="1:28" s="22" customFormat="1" ht="30" customHeight="1">
      <c r="A67" s="3" t="s">
        <v>15</v>
      </c>
      <c r="B67" s="3"/>
      <c r="C67" s="3">
        <v>2</v>
      </c>
      <c r="D67" s="11" t="s">
        <v>47</v>
      </c>
      <c r="E67" s="11" t="s">
        <v>427</v>
      </c>
      <c r="F67" s="11" t="s">
        <v>427</v>
      </c>
      <c r="G67" s="4">
        <v>101</v>
      </c>
      <c r="H67" s="11" t="s">
        <v>428</v>
      </c>
      <c r="I67" s="11" t="s">
        <v>428</v>
      </c>
      <c r="J67" s="17" t="s">
        <v>518</v>
      </c>
      <c r="K67" s="3" t="s">
        <v>506</v>
      </c>
      <c r="L67" s="5">
        <v>3255</v>
      </c>
      <c r="M67" s="1">
        <v>35879</v>
      </c>
      <c r="N67" s="60">
        <f t="shared" ref="N67:N130" ca="1" si="6">DATEDIF(M67,TODAY(),"y")</f>
        <v>27</v>
      </c>
      <c r="O67" s="14">
        <v>15</v>
      </c>
      <c r="P67" s="14" t="s">
        <v>634</v>
      </c>
      <c r="Q67" s="14">
        <f t="shared" ref="Q67:Q130" si="7">O67*IF(P67="水質",3.2,(IF(P67="事務",2,IF(P67="電子",2.1,IF(P67="自動車",3.1,1.6)))))</f>
        <v>30</v>
      </c>
      <c r="R67" s="14">
        <f t="shared" ref="R67:R130" si="8">ROUND(4/3*Q67,0)</f>
        <v>40</v>
      </c>
      <c r="S67" s="1">
        <f t="shared" ref="S67:S130" si="9">M67+365*IF(J67="事後",R67,Q67)</f>
        <v>50479</v>
      </c>
      <c r="T67" s="2"/>
      <c r="U67" s="3"/>
      <c r="V67" s="3"/>
      <c r="W67" s="62">
        <f t="shared" ref="W67:W130" ca="1" si="10">(-3/Q67*N67+5)</f>
        <v>2.2999999999999998</v>
      </c>
      <c r="X67" s="61">
        <f t="shared" ref="X67:X130" ca="1" si="11">IF(W67&gt;1,ROUNDUP(W67,0),1)</f>
        <v>3</v>
      </c>
      <c r="Y67" s="11" t="s">
        <v>565</v>
      </c>
      <c r="Z67" s="11" t="s">
        <v>17</v>
      </c>
      <c r="AA67" s="11"/>
      <c r="AB67" s="3"/>
    </row>
    <row r="68" spans="1:28" s="22" customFormat="1" ht="30" customHeight="1">
      <c r="A68" s="3" t="s">
        <v>15</v>
      </c>
      <c r="B68" s="3"/>
      <c r="C68" s="3">
        <v>2</v>
      </c>
      <c r="D68" s="11" t="s">
        <v>47</v>
      </c>
      <c r="E68" s="11" t="s">
        <v>427</v>
      </c>
      <c r="F68" s="11" t="s">
        <v>427</v>
      </c>
      <c r="G68" s="4">
        <v>102</v>
      </c>
      <c r="H68" s="11" t="s">
        <v>428</v>
      </c>
      <c r="I68" s="11" t="s">
        <v>428</v>
      </c>
      <c r="J68" s="17" t="s">
        <v>518</v>
      </c>
      <c r="K68" s="3" t="s">
        <v>506</v>
      </c>
      <c r="L68" s="5">
        <v>3255</v>
      </c>
      <c r="M68" s="1">
        <v>35879</v>
      </c>
      <c r="N68" s="60">
        <f t="shared" ca="1" si="6"/>
        <v>27</v>
      </c>
      <c r="O68" s="14">
        <v>15</v>
      </c>
      <c r="P68" s="14" t="s">
        <v>634</v>
      </c>
      <c r="Q68" s="14">
        <f t="shared" si="7"/>
        <v>30</v>
      </c>
      <c r="R68" s="14">
        <f t="shared" si="8"/>
        <v>40</v>
      </c>
      <c r="S68" s="1">
        <f t="shared" si="9"/>
        <v>50479</v>
      </c>
      <c r="T68" s="2"/>
      <c r="U68" s="3"/>
      <c r="V68" s="3"/>
      <c r="W68" s="62">
        <f t="shared" ca="1" si="10"/>
        <v>2.2999999999999998</v>
      </c>
      <c r="X68" s="61">
        <f t="shared" ca="1" si="11"/>
        <v>3</v>
      </c>
      <c r="Y68" s="11" t="s">
        <v>565</v>
      </c>
      <c r="Z68" s="16" t="s">
        <v>17</v>
      </c>
      <c r="AA68" s="16"/>
      <c r="AB68" s="3"/>
    </row>
    <row r="69" spans="1:28" s="22" customFormat="1" ht="30" customHeight="1">
      <c r="A69" s="3" t="s">
        <v>15</v>
      </c>
      <c r="B69" s="3"/>
      <c r="C69" s="3">
        <v>2</v>
      </c>
      <c r="D69" s="11" t="s">
        <v>47</v>
      </c>
      <c r="E69" s="11" t="s">
        <v>429</v>
      </c>
      <c r="F69" s="11" t="s">
        <v>429</v>
      </c>
      <c r="G69" s="4">
        <v>113</v>
      </c>
      <c r="H69" s="11" t="s">
        <v>430</v>
      </c>
      <c r="I69" s="11" t="s">
        <v>430</v>
      </c>
      <c r="J69" s="17" t="s">
        <v>518</v>
      </c>
      <c r="K69" s="3" t="s">
        <v>506</v>
      </c>
      <c r="L69" s="5">
        <v>10500</v>
      </c>
      <c r="M69" s="1">
        <v>35879</v>
      </c>
      <c r="N69" s="60">
        <f t="shared" ca="1" si="6"/>
        <v>27</v>
      </c>
      <c r="O69" s="14">
        <v>8</v>
      </c>
      <c r="P69" s="14" t="s">
        <v>634</v>
      </c>
      <c r="Q69" s="14">
        <f t="shared" si="7"/>
        <v>16</v>
      </c>
      <c r="R69" s="14">
        <f t="shared" si="8"/>
        <v>21</v>
      </c>
      <c r="S69" s="1">
        <f t="shared" si="9"/>
        <v>43544</v>
      </c>
      <c r="T69" s="2"/>
      <c r="U69" s="3"/>
      <c r="V69" s="3"/>
      <c r="W69" s="62">
        <f t="shared" ca="1" si="10"/>
        <v>-6.25E-2</v>
      </c>
      <c r="X69" s="61">
        <f t="shared" ca="1" si="11"/>
        <v>1</v>
      </c>
      <c r="Y69" s="11" t="s">
        <v>565</v>
      </c>
      <c r="Z69" s="11" t="s">
        <v>234</v>
      </c>
      <c r="AA69" s="11"/>
      <c r="AB69" s="3"/>
    </row>
    <row r="70" spans="1:28" s="22" customFormat="1" ht="30" customHeight="1">
      <c r="A70" s="3" t="s">
        <v>15</v>
      </c>
      <c r="B70" s="3"/>
      <c r="C70" s="3">
        <v>2</v>
      </c>
      <c r="D70" s="11" t="s">
        <v>47</v>
      </c>
      <c r="E70" s="11" t="s">
        <v>429</v>
      </c>
      <c r="F70" s="11" t="s">
        <v>429</v>
      </c>
      <c r="G70" s="4">
        <v>114</v>
      </c>
      <c r="H70" s="11" t="s">
        <v>430</v>
      </c>
      <c r="I70" s="11" t="s">
        <v>430</v>
      </c>
      <c r="J70" s="17" t="s">
        <v>518</v>
      </c>
      <c r="K70" s="3" t="s">
        <v>506</v>
      </c>
      <c r="L70" s="5">
        <v>10500</v>
      </c>
      <c r="M70" s="1">
        <v>35879</v>
      </c>
      <c r="N70" s="60">
        <f t="shared" ca="1" si="6"/>
        <v>27</v>
      </c>
      <c r="O70" s="14">
        <v>8</v>
      </c>
      <c r="P70" s="14" t="s">
        <v>634</v>
      </c>
      <c r="Q70" s="14">
        <f t="shared" si="7"/>
        <v>16</v>
      </c>
      <c r="R70" s="14">
        <f t="shared" si="8"/>
        <v>21</v>
      </c>
      <c r="S70" s="1">
        <f t="shared" si="9"/>
        <v>43544</v>
      </c>
      <c r="T70" s="2"/>
      <c r="U70" s="3"/>
      <c r="V70" s="3"/>
      <c r="W70" s="62">
        <f t="shared" ca="1" si="10"/>
        <v>-6.25E-2</v>
      </c>
      <c r="X70" s="61">
        <f t="shared" ca="1" si="11"/>
        <v>1</v>
      </c>
      <c r="Y70" s="11" t="s">
        <v>565</v>
      </c>
      <c r="Z70" s="11" t="s">
        <v>234</v>
      </c>
      <c r="AA70" s="11"/>
      <c r="AB70" s="3"/>
    </row>
    <row r="71" spans="1:28" s="22" customFormat="1" ht="30" customHeight="1">
      <c r="A71" s="3" t="s">
        <v>15</v>
      </c>
      <c r="B71" s="3"/>
      <c r="C71" s="3">
        <v>2</v>
      </c>
      <c r="D71" s="11" t="s">
        <v>47</v>
      </c>
      <c r="E71" s="11" t="s">
        <v>429</v>
      </c>
      <c r="F71" s="11" t="s">
        <v>429</v>
      </c>
      <c r="G71" s="4">
        <v>115</v>
      </c>
      <c r="H71" s="11" t="s">
        <v>430</v>
      </c>
      <c r="I71" s="11" t="s">
        <v>430</v>
      </c>
      <c r="J71" s="17" t="s">
        <v>518</v>
      </c>
      <c r="K71" s="3" t="s">
        <v>506</v>
      </c>
      <c r="L71" s="5">
        <v>10500</v>
      </c>
      <c r="M71" s="1">
        <v>35879</v>
      </c>
      <c r="N71" s="60">
        <f t="shared" ca="1" si="6"/>
        <v>27</v>
      </c>
      <c r="O71" s="14">
        <v>8</v>
      </c>
      <c r="P71" s="14" t="s">
        <v>634</v>
      </c>
      <c r="Q71" s="14">
        <f t="shared" si="7"/>
        <v>16</v>
      </c>
      <c r="R71" s="14">
        <f t="shared" si="8"/>
        <v>21</v>
      </c>
      <c r="S71" s="1">
        <f t="shared" si="9"/>
        <v>43544</v>
      </c>
      <c r="T71" s="2"/>
      <c r="U71" s="3"/>
      <c r="V71" s="3"/>
      <c r="W71" s="62">
        <f t="shared" ca="1" si="10"/>
        <v>-6.25E-2</v>
      </c>
      <c r="X71" s="61">
        <f t="shared" ca="1" si="11"/>
        <v>1</v>
      </c>
      <c r="Y71" s="11" t="s">
        <v>565</v>
      </c>
      <c r="Z71" s="11" t="s">
        <v>234</v>
      </c>
      <c r="AA71" s="11"/>
      <c r="AB71" s="3"/>
    </row>
    <row r="72" spans="1:28" s="22" customFormat="1" ht="30" customHeight="1">
      <c r="A72" s="3" t="s">
        <v>15</v>
      </c>
      <c r="B72" s="3"/>
      <c r="C72" s="3">
        <v>2</v>
      </c>
      <c r="D72" s="11" t="s">
        <v>47</v>
      </c>
      <c r="E72" s="11" t="s">
        <v>429</v>
      </c>
      <c r="F72" s="11" t="s">
        <v>429</v>
      </c>
      <c r="G72" s="4">
        <v>116</v>
      </c>
      <c r="H72" s="11" t="s">
        <v>430</v>
      </c>
      <c r="I72" s="11" t="s">
        <v>430</v>
      </c>
      <c r="J72" s="17" t="s">
        <v>518</v>
      </c>
      <c r="K72" s="3" t="s">
        <v>506</v>
      </c>
      <c r="L72" s="5">
        <v>10500</v>
      </c>
      <c r="M72" s="1">
        <v>35879</v>
      </c>
      <c r="N72" s="60">
        <f t="shared" ca="1" si="6"/>
        <v>27</v>
      </c>
      <c r="O72" s="14">
        <v>8</v>
      </c>
      <c r="P72" s="14" t="s">
        <v>634</v>
      </c>
      <c r="Q72" s="14">
        <f t="shared" si="7"/>
        <v>16</v>
      </c>
      <c r="R72" s="14">
        <f t="shared" si="8"/>
        <v>21</v>
      </c>
      <c r="S72" s="1">
        <f t="shared" si="9"/>
        <v>43544</v>
      </c>
      <c r="T72" s="2"/>
      <c r="U72" s="3"/>
      <c r="V72" s="3"/>
      <c r="W72" s="62">
        <f t="shared" ca="1" si="10"/>
        <v>-6.25E-2</v>
      </c>
      <c r="X72" s="61">
        <f t="shared" ca="1" si="11"/>
        <v>1</v>
      </c>
      <c r="Y72" s="11" t="s">
        <v>565</v>
      </c>
      <c r="Z72" s="11" t="s">
        <v>234</v>
      </c>
      <c r="AA72" s="11"/>
      <c r="AB72" s="3"/>
    </row>
    <row r="73" spans="1:28" s="22" customFormat="1" ht="30" customHeight="1">
      <c r="A73" s="3" t="s">
        <v>15</v>
      </c>
      <c r="B73" s="3"/>
      <c r="C73" s="3">
        <v>2</v>
      </c>
      <c r="D73" s="11" t="s">
        <v>47</v>
      </c>
      <c r="E73" s="11" t="s">
        <v>429</v>
      </c>
      <c r="F73" s="11" t="s">
        <v>429</v>
      </c>
      <c r="G73" s="4">
        <v>117</v>
      </c>
      <c r="H73" s="11" t="s">
        <v>430</v>
      </c>
      <c r="I73" s="11" t="s">
        <v>430</v>
      </c>
      <c r="J73" s="17" t="s">
        <v>518</v>
      </c>
      <c r="K73" s="3" t="s">
        <v>506</v>
      </c>
      <c r="L73" s="5">
        <v>10500</v>
      </c>
      <c r="M73" s="1">
        <v>35879</v>
      </c>
      <c r="N73" s="60">
        <f t="shared" ca="1" si="6"/>
        <v>27</v>
      </c>
      <c r="O73" s="14">
        <v>8</v>
      </c>
      <c r="P73" s="14" t="s">
        <v>634</v>
      </c>
      <c r="Q73" s="14">
        <f t="shared" si="7"/>
        <v>16</v>
      </c>
      <c r="R73" s="14">
        <f t="shared" si="8"/>
        <v>21</v>
      </c>
      <c r="S73" s="1">
        <f t="shared" si="9"/>
        <v>43544</v>
      </c>
      <c r="T73" s="2"/>
      <c r="U73" s="3"/>
      <c r="V73" s="3"/>
      <c r="W73" s="62">
        <f t="shared" ca="1" si="10"/>
        <v>-6.25E-2</v>
      </c>
      <c r="X73" s="61">
        <f t="shared" ca="1" si="11"/>
        <v>1</v>
      </c>
      <c r="Y73" s="11" t="s">
        <v>565</v>
      </c>
      <c r="Z73" s="11" t="s">
        <v>234</v>
      </c>
      <c r="AA73" s="11"/>
      <c r="AB73" s="3"/>
    </row>
    <row r="74" spans="1:28" s="22" customFormat="1" ht="30" customHeight="1">
      <c r="A74" s="3" t="s">
        <v>15</v>
      </c>
      <c r="B74" s="3"/>
      <c r="C74" s="3">
        <v>2</v>
      </c>
      <c r="D74" s="11" t="s">
        <v>47</v>
      </c>
      <c r="E74" s="11" t="s">
        <v>429</v>
      </c>
      <c r="F74" s="11" t="s">
        <v>429</v>
      </c>
      <c r="G74" s="4">
        <v>118</v>
      </c>
      <c r="H74" s="11" t="s">
        <v>430</v>
      </c>
      <c r="I74" s="11" t="s">
        <v>430</v>
      </c>
      <c r="J74" s="17" t="s">
        <v>518</v>
      </c>
      <c r="K74" s="3" t="s">
        <v>506</v>
      </c>
      <c r="L74" s="5">
        <v>10500</v>
      </c>
      <c r="M74" s="1">
        <v>35879</v>
      </c>
      <c r="N74" s="60">
        <f t="shared" ca="1" si="6"/>
        <v>27</v>
      </c>
      <c r="O74" s="14">
        <v>8</v>
      </c>
      <c r="P74" s="14" t="s">
        <v>634</v>
      </c>
      <c r="Q74" s="14">
        <f t="shared" si="7"/>
        <v>16</v>
      </c>
      <c r="R74" s="14">
        <f t="shared" si="8"/>
        <v>21</v>
      </c>
      <c r="S74" s="1">
        <f t="shared" si="9"/>
        <v>43544</v>
      </c>
      <c r="T74" s="2"/>
      <c r="U74" s="3"/>
      <c r="V74" s="3"/>
      <c r="W74" s="62">
        <f t="shared" ca="1" si="10"/>
        <v>-6.25E-2</v>
      </c>
      <c r="X74" s="61">
        <f t="shared" ca="1" si="11"/>
        <v>1</v>
      </c>
      <c r="Y74" s="11" t="s">
        <v>565</v>
      </c>
      <c r="Z74" s="11" t="s">
        <v>234</v>
      </c>
      <c r="AA74" s="11"/>
      <c r="AB74" s="3"/>
    </row>
    <row r="75" spans="1:28" s="22" customFormat="1" ht="30" customHeight="1">
      <c r="A75" s="3" t="s">
        <v>15</v>
      </c>
      <c r="B75" s="3"/>
      <c r="C75" s="3">
        <v>2</v>
      </c>
      <c r="D75" s="11" t="s">
        <v>47</v>
      </c>
      <c r="E75" s="11" t="s">
        <v>429</v>
      </c>
      <c r="F75" s="11" t="s">
        <v>429</v>
      </c>
      <c r="G75" s="4">
        <v>119</v>
      </c>
      <c r="H75" s="11" t="s">
        <v>430</v>
      </c>
      <c r="I75" s="11" t="s">
        <v>430</v>
      </c>
      <c r="J75" s="17" t="s">
        <v>518</v>
      </c>
      <c r="K75" s="3" t="s">
        <v>506</v>
      </c>
      <c r="L75" s="5">
        <v>10500</v>
      </c>
      <c r="M75" s="1">
        <v>35879</v>
      </c>
      <c r="N75" s="60">
        <f t="shared" ca="1" si="6"/>
        <v>27</v>
      </c>
      <c r="O75" s="14">
        <v>8</v>
      </c>
      <c r="P75" s="14" t="s">
        <v>634</v>
      </c>
      <c r="Q75" s="14">
        <f t="shared" si="7"/>
        <v>16</v>
      </c>
      <c r="R75" s="14">
        <f t="shared" si="8"/>
        <v>21</v>
      </c>
      <c r="S75" s="1">
        <f t="shared" si="9"/>
        <v>43544</v>
      </c>
      <c r="T75" s="2"/>
      <c r="U75" s="3"/>
      <c r="V75" s="3"/>
      <c r="W75" s="62">
        <f t="shared" ca="1" si="10"/>
        <v>-6.25E-2</v>
      </c>
      <c r="X75" s="61">
        <f t="shared" ca="1" si="11"/>
        <v>1</v>
      </c>
      <c r="Y75" s="11" t="s">
        <v>565</v>
      </c>
      <c r="Z75" s="11" t="s">
        <v>234</v>
      </c>
      <c r="AA75" s="11"/>
      <c r="AB75" s="3"/>
    </row>
    <row r="76" spans="1:28" s="22" customFormat="1" ht="30" customHeight="1">
      <c r="A76" s="3" t="s">
        <v>15</v>
      </c>
      <c r="B76" s="3"/>
      <c r="C76" s="3">
        <v>2</v>
      </c>
      <c r="D76" s="11" t="s">
        <v>47</v>
      </c>
      <c r="E76" s="11" t="s">
        <v>429</v>
      </c>
      <c r="F76" s="11" t="s">
        <v>429</v>
      </c>
      <c r="G76" s="4">
        <v>120</v>
      </c>
      <c r="H76" s="11" t="s">
        <v>430</v>
      </c>
      <c r="I76" s="11" t="s">
        <v>430</v>
      </c>
      <c r="J76" s="17" t="s">
        <v>518</v>
      </c>
      <c r="K76" s="3" t="s">
        <v>506</v>
      </c>
      <c r="L76" s="5">
        <v>10500</v>
      </c>
      <c r="M76" s="1">
        <v>35879</v>
      </c>
      <c r="N76" s="60">
        <f t="shared" ca="1" si="6"/>
        <v>27</v>
      </c>
      <c r="O76" s="14">
        <v>8</v>
      </c>
      <c r="P76" s="14" t="s">
        <v>634</v>
      </c>
      <c r="Q76" s="14">
        <f t="shared" si="7"/>
        <v>16</v>
      </c>
      <c r="R76" s="14">
        <f t="shared" si="8"/>
        <v>21</v>
      </c>
      <c r="S76" s="1">
        <f t="shared" si="9"/>
        <v>43544</v>
      </c>
      <c r="T76" s="2"/>
      <c r="U76" s="3"/>
      <c r="V76" s="3"/>
      <c r="W76" s="62">
        <f t="shared" ca="1" si="10"/>
        <v>-6.25E-2</v>
      </c>
      <c r="X76" s="61">
        <f t="shared" ca="1" si="11"/>
        <v>1</v>
      </c>
      <c r="Y76" s="11" t="s">
        <v>565</v>
      </c>
      <c r="Z76" s="11" t="s">
        <v>234</v>
      </c>
      <c r="AA76" s="11"/>
      <c r="AB76" s="3"/>
    </row>
    <row r="77" spans="1:28" s="22" customFormat="1" ht="30" customHeight="1">
      <c r="A77" s="3" t="s">
        <v>15</v>
      </c>
      <c r="B77" s="3"/>
      <c r="C77" s="3">
        <v>2</v>
      </c>
      <c r="D77" s="11" t="s">
        <v>47</v>
      </c>
      <c r="E77" s="11" t="s">
        <v>429</v>
      </c>
      <c r="F77" s="11" t="s">
        <v>429</v>
      </c>
      <c r="G77" s="4">
        <v>121</v>
      </c>
      <c r="H77" s="11" t="s">
        <v>430</v>
      </c>
      <c r="I77" s="11" t="s">
        <v>430</v>
      </c>
      <c r="J77" s="17" t="s">
        <v>518</v>
      </c>
      <c r="K77" s="3" t="s">
        <v>506</v>
      </c>
      <c r="L77" s="5">
        <v>10500</v>
      </c>
      <c r="M77" s="1">
        <v>35879</v>
      </c>
      <c r="N77" s="60">
        <f t="shared" ca="1" si="6"/>
        <v>27</v>
      </c>
      <c r="O77" s="14">
        <v>8</v>
      </c>
      <c r="P77" s="14" t="s">
        <v>634</v>
      </c>
      <c r="Q77" s="14">
        <f t="shared" si="7"/>
        <v>16</v>
      </c>
      <c r="R77" s="14">
        <f t="shared" si="8"/>
        <v>21</v>
      </c>
      <c r="S77" s="1">
        <f t="shared" si="9"/>
        <v>43544</v>
      </c>
      <c r="T77" s="2"/>
      <c r="U77" s="3"/>
      <c r="V77" s="3"/>
      <c r="W77" s="62">
        <f t="shared" ca="1" si="10"/>
        <v>-6.25E-2</v>
      </c>
      <c r="X77" s="61">
        <f t="shared" ca="1" si="11"/>
        <v>1</v>
      </c>
      <c r="Y77" s="11" t="s">
        <v>565</v>
      </c>
      <c r="Z77" s="11" t="s">
        <v>234</v>
      </c>
      <c r="AA77" s="11"/>
      <c r="AB77" s="3"/>
    </row>
    <row r="78" spans="1:28" s="22" customFormat="1" ht="30" customHeight="1">
      <c r="A78" s="3" t="s">
        <v>15</v>
      </c>
      <c r="B78" s="3"/>
      <c r="C78" s="3">
        <v>2</v>
      </c>
      <c r="D78" s="11" t="s">
        <v>47</v>
      </c>
      <c r="E78" s="11" t="s">
        <v>429</v>
      </c>
      <c r="F78" s="11" t="s">
        <v>429</v>
      </c>
      <c r="G78" s="4">
        <v>122</v>
      </c>
      <c r="H78" s="11" t="s">
        <v>430</v>
      </c>
      <c r="I78" s="11" t="s">
        <v>430</v>
      </c>
      <c r="J78" s="17" t="s">
        <v>518</v>
      </c>
      <c r="K78" s="3" t="s">
        <v>506</v>
      </c>
      <c r="L78" s="5">
        <v>10500</v>
      </c>
      <c r="M78" s="1">
        <v>35879</v>
      </c>
      <c r="N78" s="60">
        <f t="shared" ca="1" si="6"/>
        <v>27</v>
      </c>
      <c r="O78" s="14">
        <v>8</v>
      </c>
      <c r="P78" s="14" t="s">
        <v>634</v>
      </c>
      <c r="Q78" s="14">
        <f t="shared" si="7"/>
        <v>16</v>
      </c>
      <c r="R78" s="14">
        <f t="shared" si="8"/>
        <v>21</v>
      </c>
      <c r="S78" s="1">
        <f t="shared" si="9"/>
        <v>43544</v>
      </c>
      <c r="T78" s="2"/>
      <c r="U78" s="3"/>
      <c r="V78" s="3"/>
      <c r="W78" s="62">
        <f t="shared" ca="1" si="10"/>
        <v>-6.25E-2</v>
      </c>
      <c r="X78" s="61">
        <f t="shared" ca="1" si="11"/>
        <v>1</v>
      </c>
      <c r="Y78" s="11" t="s">
        <v>565</v>
      </c>
      <c r="Z78" s="11" t="s">
        <v>234</v>
      </c>
      <c r="AA78" s="11"/>
      <c r="AB78" s="3"/>
    </row>
    <row r="79" spans="1:28" s="22" customFormat="1" ht="30" customHeight="1">
      <c r="A79" s="3" t="s">
        <v>15</v>
      </c>
      <c r="B79" s="3"/>
      <c r="C79" s="3">
        <v>2</v>
      </c>
      <c r="D79" s="11" t="s">
        <v>47</v>
      </c>
      <c r="E79" s="11" t="s">
        <v>429</v>
      </c>
      <c r="F79" s="11" t="s">
        <v>429</v>
      </c>
      <c r="G79" s="4">
        <v>123</v>
      </c>
      <c r="H79" s="11" t="s">
        <v>430</v>
      </c>
      <c r="I79" s="11" t="s">
        <v>430</v>
      </c>
      <c r="J79" s="17" t="s">
        <v>518</v>
      </c>
      <c r="K79" s="3" t="s">
        <v>506</v>
      </c>
      <c r="L79" s="5">
        <v>10500</v>
      </c>
      <c r="M79" s="1">
        <v>35879</v>
      </c>
      <c r="N79" s="60">
        <f t="shared" ca="1" si="6"/>
        <v>27</v>
      </c>
      <c r="O79" s="14">
        <v>8</v>
      </c>
      <c r="P79" s="14" t="s">
        <v>634</v>
      </c>
      <c r="Q79" s="14">
        <f t="shared" si="7"/>
        <v>16</v>
      </c>
      <c r="R79" s="14">
        <f t="shared" si="8"/>
        <v>21</v>
      </c>
      <c r="S79" s="1">
        <f t="shared" si="9"/>
        <v>43544</v>
      </c>
      <c r="T79" s="2"/>
      <c r="U79" s="3"/>
      <c r="V79" s="3"/>
      <c r="W79" s="62">
        <f t="shared" ca="1" si="10"/>
        <v>-6.25E-2</v>
      </c>
      <c r="X79" s="61">
        <f t="shared" ca="1" si="11"/>
        <v>1</v>
      </c>
      <c r="Y79" s="11" t="s">
        <v>565</v>
      </c>
      <c r="Z79" s="11" t="s">
        <v>234</v>
      </c>
      <c r="AA79" s="11"/>
      <c r="AB79" s="3"/>
    </row>
    <row r="80" spans="1:28" s="22" customFormat="1" ht="30" customHeight="1">
      <c r="A80" s="3" t="s">
        <v>15</v>
      </c>
      <c r="B80" s="3"/>
      <c r="C80" s="3">
        <v>2</v>
      </c>
      <c r="D80" s="11" t="s">
        <v>47</v>
      </c>
      <c r="E80" s="11" t="s">
        <v>429</v>
      </c>
      <c r="F80" s="11" t="s">
        <v>429</v>
      </c>
      <c r="G80" s="4">
        <v>124</v>
      </c>
      <c r="H80" s="11" t="s">
        <v>430</v>
      </c>
      <c r="I80" s="11" t="s">
        <v>430</v>
      </c>
      <c r="J80" s="17" t="s">
        <v>518</v>
      </c>
      <c r="K80" s="3" t="s">
        <v>506</v>
      </c>
      <c r="L80" s="5">
        <v>10500</v>
      </c>
      <c r="M80" s="1">
        <v>35879</v>
      </c>
      <c r="N80" s="60">
        <f t="shared" ca="1" si="6"/>
        <v>27</v>
      </c>
      <c r="O80" s="14">
        <v>8</v>
      </c>
      <c r="P80" s="14" t="s">
        <v>634</v>
      </c>
      <c r="Q80" s="14">
        <f t="shared" si="7"/>
        <v>16</v>
      </c>
      <c r="R80" s="14">
        <f t="shared" si="8"/>
        <v>21</v>
      </c>
      <c r="S80" s="1">
        <f t="shared" si="9"/>
        <v>43544</v>
      </c>
      <c r="T80" s="2"/>
      <c r="U80" s="3"/>
      <c r="V80" s="3"/>
      <c r="W80" s="62">
        <f t="shared" ca="1" si="10"/>
        <v>-6.25E-2</v>
      </c>
      <c r="X80" s="61">
        <f t="shared" ca="1" si="11"/>
        <v>1</v>
      </c>
      <c r="Y80" s="11" t="s">
        <v>565</v>
      </c>
      <c r="Z80" s="11" t="s">
        <v>234</v>
      </c>
      <c r="AA80" s="11"/>
      <c r="AB80" s="3"/>
    </row>
    <row r="81" spans="1:28" s="22" customFormat="1" ht="30" customHeight="1">
      <c r="A81" s="3" t="s">
        <v>15</v>
      </c>
      <c r="B81" s="3"/>
      <c r="C81" s="3">
        <v>2</v>
      </c>
      <c r="D81" s="11" t="s">
        <v>47</v>
      </c>
      <c r="E81" s="11" t="s">
        <v>429</v>
      </c>
      <c r="F81" s="11" t="s">
        <v>429</v>
      </c>
      <c r="G81" s="4">
        <v>125</v>
      </c>
      <c r="H81" s="11" t="s">
        <v>430</v>
      </c>
      <c r="I81" s="11" t="s">
        <v>430</v>
      </c>
      <c r="J81" s="17" t="s">
        <v>518</v>
      </c>
      <c r="K81" s="3" t="s">
        <v>506</v>
      </c>
      <c r="L81" s="5">
        <v>10500</v>
      </c>
      <c r="M81" s="1">
        <v>35879</v>
      </c>
      <c r="N81" s="60">
        <f t="shared" ca="1" si="6"/>
        <v>27</v>
      </c>
      <c r="O81" s="14">
        <v>8</v>
      </c>
      <c r="P81" s="14" t="s">
        <v>634</v>
      </c>
      <c r="Q81" s="14">
        <f t="shared" si="7"/>
        <v>16</v>
      </c>
      <c r="R81" s="14">
        <f t="shared" si="8"/>
        <v>21</v>
      </c>
      <c r="S81" s="1">
        <f t="shared" si="9"/>
        <v>43544</v>
      </c>
      <c r="T81" s="2"/>
      <c r="U81" s="3"/>
      <c r="V81" s="3"/>
      <c r="W81" s="62">
        <f t="shared" ca="1" si="10"/>
        <v>-6.25E-2</v>
      </c>
      <c r="X81" s="61">
        <f t="shared" ca="1" si="11"/>
        <v>1</v>
      </c>
      <c r="Y81" s="11" t="s">
        <v>565</v>
      </c>
      <c r="Z81" s="11" t="s">
        <v>234</v>
      </c>
      <c r="AA81" s="11"/>
      <c r="AB81" s="3"/>
    </row>
    <row r="82" spans="1:28" s="22" customFormat="1" ht="30" customHeight="1">
      <c r="A82" s="3" t="s">
        <v>15</v>
      </c>
      <c r="B82" s="3"/>
      <c r="C82" s="3">
        <v>2</v>
      </c>
      <c r="D82" s="11" t="s">
        <v>47</v>
      </c>
      <c r="E82" s="11" t="s">
        <v>429</v>
      </c>
      <c r="F82" s="11" t="s">
        <v>429</v>
      </c>
      <c r="G82" s="4">
        <v>126</v>
      </c>
      <c r="H82" s="11" t="s">
        <v>430</v>
      </c>
      <c r="I82" s="11" t="s">
        <v>430</v>
      </c>
      <c r="J82" s="17" t="s">
        <v>518</v>
      </c>
      <c r="K82" s="3" t="s">
        <v>506</v>
      </c>
      <c r="L82" s="5">
        <v>10500</v>
      </c>
      <c r="M82" s="1">
        <v>35879</v>
      </c>
      <c r="N82" s="60">
        <f t="shared" ca="1" si="6"/>
        <v>27</v>
      </c>
      <c r="O82" s="14">
        <v>8</v>
      </c>
      <c r="P82" s="14" t="s">
        <v>634</v>
      </c>
      <c r="Q82" s="14">
        <f t="shared" si="7"/>
        <v>16</v>
      </c>
      <c r="R82" s="14">
        <f t="shared" si="8"/>
        <v>21</v>
      </c>
      <c r="S82" s="1">
        <f t="shared" si="9"/>
        <v>43544</v>
      </c>
      <c r="T82" s="2"/>
      <c r="U82" s="3"/>
      <c r="V82" s="3"/>
      <c r="W82" s="62">
        <f t="shared" ca="1" si="10"/>
        <v>-6.25E-2</v>
      </c>
      <c r="X82" s="61">
        <f t="shared" ca="1" si="11"/>
        <v>1</v>
      </c>
      <c r="Y82" s="11" t="s">
        <v>565</v>
      </c>
      <c r="Z82" s="11" t="s">
        <v>234</v>
      </c>
      <c r="AA82" s="11"/>
      <c r="AB82" s="3"/>
    </row>
    <row r="83" spans="1:28" s="22" customFormat="1" ht="30" customHeight="1">
      <c r="A83" s="3" t="s">
        <v>15</v>
      </c>
      <c r="B83" s="3"/>
      <c r="C83" s="3">
        <v>2</v>
      </c>
      <c r="D83" s="11" t="s">
        <v>47</v>
      </c>
      <c r="E83" s="11" t="s">
        <v>429</v>
      </c>
      <c r="F83" s="11" t="s">
        <v>429</v>
      </c>
      <c r="G83" s="4">
        <v>127</v>
      </c>
      <c r="H83" s="11" t="s">
        <v>430</v>
      </c>
      <c r="I83" s="11" t="s">
        <v>430</v>
      </c>
      <c r="J83" s="17" t="s">
        <v>518</v>
      </c>
      <c r="K83" s="3" t="s">
        <v>506</v>
      </c>
      <c r="L83" s="5">
        <v>10500</v>
      </c>
      <c r="M83" s="1">
        <v>35879</v>
      </c>
      <c r="N83" s="60">
        <f t="shared" ca="1" si="6"/>
        <v>27</v>
      </c>
      <c r="O83" s="14">
        <v>8</v>
      </c>
      <c r="P83" s="14" t="s">
        <v>634</v>
      </c>
      <c r="Q83" s="14">
        <f t="shared" si="7"/>
        <v>16</v>
      </c>
      <c r="R83" s="14">
        <f t="shared" si="8"/>
        <v>21</v>
      </c>
      <c r="S83" s="1">
        <f t="shared" si="9"/>
        <v>43544</v>
      </c>
      <c r="T83" s="2"/>
      <c r="U83" s="3"/>
      <c r="V83" s="3"/>
      <c r="W83" s="62">
        <f t="shared" ca="1" si="10"/>
        <v>-6.25E-2</v>
      </c>
      <c r="X83" s="61">
        <f t="shared" ca="1" si="11"/>
        <v>1</v>
      </c>
      <c r="Y83" s="11" t="s">
        <v>565</v>
      </c>
      <c r="Z83" s="11" t="s">
        <v>234</v>
      </c>
      <c r="AA83" s="11"/>
      <c r="AB83" s="3"/>
    </row>
    <row r="84" spans="1:28" s="22" customFormat="1" ht="30" customHeight="1">
      <c r="A84" s="3" t="s">
        <v>15</v>
      </c>
      <c r="B84" s="3"/>
      <c r="C84" s="3">
        <v>2</v>
      </c>
      <c r="D84" s="11" t="s">
        <v>47</v>
      </c>
      <c r="E84" s="11" t="s">
        <v>429</v>
      </c>
      <c r="F84" s="11" t="s">
        <v>429</v>
      </c>
      <c r="G84" s="4">
        <v>128</v>
      </c>
      <c r="H84" s="11" t="s">
        <v>430</v>
      </c>
      <c r="I84" s="11" t="s">
        <v>430</v>
      </c>
      <c r="J84" s="17" t="s">
        <v>518</v>
      </c>
      <c r="K84" s="3" t="s">
        <v>506</v>
      </c>
      <c r="L84" s="5">
        <v>10500</v>
      </c>
      <c r="M84" s="1">
        <v>35879</v>
      </c>
      <c r="N84" s="60">
        <f t="shared" ca="1" si="6"/>
        <v>27</v>
      </c>
      <c r="O84" s="14">
        <v>8</v>
      </c>
      <c r="P84" s="14" t="s">
        <v>634</v>
      </c>
      <c r="Q84" s="14">
        <f t="shared" si="7"/>
        <v>16</v>
      </c>
      <c r="R84" s="14">
        <f t="shared" si="8"/>
        <v>21</v>
      </c>
      <c r="S84" s="1">
        <f t="shared" si="9"/>
        <v>43544</v>
      </c>
      <c r="T84" s="2"/>
      <c r="U84" s="3"/>
      <c r="V84" s="3"/>
      <c r="W84" s="62">
        <f t="shared" ca="1" si="10"/>
        <v>-6.25E-2</v>
      </c>
      <c r="X84" s="61">
        <f t="shared" ca="1" si="11"/>
        <v>1</v>
      </c>
      <c r="Y84" s="11" t="s">
        <v>565</v>
      </c>
      <c r="Z84" s="11" t="s">
        <v>234</v>
      </c>
      <c r="AA84" s="11"/>
      <c r="AB84" s="3"/>
    </row>
    <row r="85" spans="1:28" s="22" customFormat="1" ht="30" customHeight="1">
      <c r="A85" s="3" t="s">
        <v>15</v>
      </c>
      <c r="B85" s="3"/>
      <c r="C85" s="3">
        <v>2</v>
      </c>
      <c r="D85" s="11" t="s">
        <v>47</v>
      </c>
      <c r="E85" s="11" t="s">
        <v>429</v>
      </c>
      <c r="F85" s="11" t="s">
        <v>429</v>
      </c>
      <c r="G85" s="4">
        <v>129</v>
      </c>
      <c r="H85" s="11" t="s">
        <v>430</v>
      </c>
      <c r="I85" s="11" t="s">
        <v>430</v>
      </c>
      <c r="J85" s="17" t="s">
        <v>518</v>
      </c>
      <c r="K85" s="3" t="s">
        <v>506</v>
      </c>
      <c r="L85" s="5">
        <v>10500</v>
      </c>
      <c r="M85" s="1">
        <v>35879</v>
      </c>
      <c r="N85" s="60">
        <f t="shared" ca="1" si="6"/>
        <v>27</v>
      </c>
      <c r="O85" s="14">
        <v>8</v>
      </c>
      <c r="P85" s="14" t="s">
        <v>634</v>
      </c>
      <c r="Q85" s="14">
        <f t="shared" si="7"/>
        <v>16</v>
      </c>
      <c r="R85" s="14">
        <f t="shared" si="8"/>
        <v>21</v>
      </c>
      <c r="S85" s="1">
        <f t="shared" si="9"/>
        <v>43544</v>
      </c>
      <c r="T85" s="2"/>
      <c r="U85" s="3"/>
      <c r="V85" s="3"/>
      <c r="W85" s="62">
        <f t="shared" ca="1" si="10"/>
        <v>-6.25E-2</v>
      </c>
      <c r="X85" s="61">
        <f t="shared" ca="1" si="11"/>
        <v>1</v>
      </c>
      <c r="Y85" s="11" t="s">
        <v>565</v>
      </c>
      <c r="Z85" s="11" t="s">
        <v>234</v>
      </c>
      <c r="AA85" s="11"/>
      <c r="AB85" s="3"/>
    </row>
    <row r="86" spans="1:28" s="22" customFormat="1" ht="30" customHeight="1">
      <c r="A86" s="3" t="s">
        <v>15</v>
      </c>
      <c r="B86" s="3"/>
      <c r="C86" s="3">
        <v>2</v>
      </c>
      <c r="D86" s="11" t="s">
        <v>47</v>
      </c>
      <c r="E86" s="11" t="s">
        <v>429</v>
      </c>
      <c r="F86" s="11" t="s">
        <v>429</v>
      </c>
      <c r="G86" s="4">
        <v>130</v>
      </c>
      <c r="H86" s="11" t="s">
        <v>430</v>
      </c>
      <c r="I86" s="11" t="s">
        <v>430</v>
      </c>
      <c r="J86" s="17" t="s">
        <v>518</v>
      </c>
      <c r="K86" s="3" t="s">
        <v>506</v>
      </c>
      <c r="L86" s="5">
        <v>10500</v>
      </c>
      <c r="M86" s="1">
        <v>35879</v>
      </c>
      <c r="N86" s="60">
        <f t="shared" ca="1" si="6"/>
        <v>27</v>
      </c>
      <c r="O86" s="14">
        <v>8</v>
      </c>
      <c r="P86" s="14" t="s">
        <v>634</v>
      </c>
      <c r="Q86" s="14">
        <f t="shared" si="7"/>
        <v>16</v>
      </c>
      <c r="R86" s="14">
        <f t="shared" si="8"/>
        <v>21</v>
      </c>
      <c r="S86" s="1">
        <f t="shared" si="9"/>
        <v>43544</v>
      </c>
      <c r="T86" s="2"/>
      <c r="U86" s="3"/>
      <c r="V86" s="3"/>
      <c r="W86" s="62">
        <f t="shared" ca="1" si="10"/>
        <v>-6.25E-2</v>
      </c>
      <c r="X86" s="61">
        <f t="shared" ca="1" si="11"/>
        <v>1</v>
      </c>
      <c r="Y86" s="11" t="s">
        <v>565</v>
      </c>
      <c r="Z86" s="11" t="s">
        <v>234</v>
      </c>
      <c r="AA86" s="11"/>
      <c r="AB86" s="3"/>
    </row>
    <row r="87" spans="1:28" s="22" customFormat="1" ht="30" customHeight="1">
      <c r="A87" s="3" t="s">
        <v>15</v>
      </c>
      <c r="B87" s="3"/>
      <c r="C87" s="3">
        <v>2</v>
      </c>
      <c r="D87" s="11" t="s">
        <v>47</v>
      </c>
      <c r="E87" s="11" t="s">
        <v>429</v>
      </c>
      <c r="F87" s="11" t="s">
        <v>429</v>
      </c>
      <c r="G87" s="4">
        <v>131</v>
      </c>
      <c r="H87" s="11" t="s">
        <v>430</v>
      </c>
      <c r="I87" s="11" t="s">
        <v>430</v>
      </c>
      <c r="J87" s="17" t="s">
        <v>518</v>
      </c>
      <c r="K87" s="3" t="s">
        <v>506</v>
      </c>
      <c r="L87" s="5">
        <v>10500</v>
      </c>
      <c r="M87" s="1">
        <v>35879</v>
      </c>
      <c r="N87" s="60">
        <f t="shared" ca="1" si="6"/>
        <v>27</v>
      </c>
      <c r="O87" s="14">
        <v>8</v>
      </c>
      <c r="P87" s="14" t="s">
        <v>634</v>
      </c>
      <c r="Q87" s="14">
        <f t="shared" si="7"/>
        <v>16</v>
      </c>
      <c r="R87" s="14">
        <f t="shared" si="8"/>
        <v>21</v>
      </c>
      <c r="S87" s="1">
        <f t="shared" si="9"/>
        <v>43544</v>
      </c>
      <c r="T87" s="2"/>
      <c r="U87" s="3"/>
      <c r="V87" s="3"/>
      <c r="W87" s="62">
        <f t="shared" ca="1" si="10"/>
        <v>-6.25E-2</v>
      </c>
      <c r="X87" s="61">
        <f t="shared" ca="1" si="11"/>
        <v>1</v>
      </c>
      <c r="Y87" s="11" t="s">
        <v>565</v>
      </c>
      <c r="Z87" s="11" t="s">
        <v>234</v>
      </c>
      <c r="AA87" s="11"/>
      <c r="AB87" s="3"/>
    </row>
    <row r="88" spans="1:28" s="22" customFormat="1" ht="30" customHeight="1">
      <c r="A88" s="3" t="s">
        <v>15</v>
      </c>
      <c r="B88" s="3"/>
      <c r="C88" s="3">
        <v>2</v>
      </c>
      <c r="D88" s="11" t="s">
        <v>47</v>
      </c>
      <c r="E88" s="11" t="s">
        <v>429</v>
      </c>
      <c r="F88" s="11" t="s">
        <v>429</v>
      </c>
      <c r="G88" s="4">
        <v>132</v>
      </c>
      <c r="H88" s="11" t="s">
        <v>430</v>
      </c>
      <c r="I88" s="11" t="s">
        <v>430</v>
      </c>
      <c r="J88" s="17" t="s">
        <v>518</v>
      </c>
      <c r="K88" s="3" t="s">
        <v>506</v>
      </c>
      <c r="L88" s="5">
        <v>10500</v>
      </c>
      <c r="M88" s="1">
        <v>35879</v>
      </c>
      <c r="N88" s="60">
        <f t="shared" ca="1" si="6"/>
        <v>27</v>
      </c>
      <c r="O88" s="14">
        <v>8</v>
      </c>
      <c r="P88" s="14" t="s">
        <v>634</v>
      </c>
      <c r="Q88" s="14">
        <f t="shared" si="7"/>
        <v>16</v>
      </c>
      <c r="R88" s="14">
        <f t="shared" si="8"/>
        <v>21</v>
      </c>
      <c r="S88" s="1">
        <f t="shared" si="9"/>
        <v>43544</v>
      </c>
      <c r="T88" s="2"/>
      <c r="U88" s="3"/>
      <c r="V88" s="3"/>
      <c r="W88" s="62">
        <f t="shared" ca="1" si="10"/>
        <v>-6.25E-2</v>
      </c>
      <c r="X88" s="61">
        <f t="shared" ca="1" si="11"/>
        <v>1</v>
      </c>
      <c r="Y88" s="11" t="s">
        <v>565</v>
      </c>
      <c r="Z88" s="11" t="s">
        <v>234</v>
      </c>
      <c r="AA88" s="11"/>
      <c r="AB88" s="3"/>
    </row>
    <row r="89" spans="1:28" s="22" customFormat="1" ht="30" customHeight="1">
      <c r="A89" s="3" t="s">
        <v>15</v>
      </c>
      <c r="B89" s="3"/>
      <c r="C89" s="3">
        <v>2</v>
      </c>
      <c r="D89" s="11" t="s">
        <v>47</v>
      </c>
      <c r="E89" s="11" t="s">
        <v>429</v>
      </c>
      <c r="F89" s="11" t="s">
        <v>429</v>
      </c>
      <c r="G89" s="4">
        <v>133</v>
      </c>
      <c r="H89" s="11" t="s">
        <v>430</v>
      </c>
      <c r="I89" s="11" t="s">
        <v>430</v>
      </c>
      <c r="J89" s="17" t="s">
        <v>518</v>
      </c>
      <c r="K89" s="3" t="s">
        <v>506</v>
      </c>
      <c r="L89" s="5">
        <v>10500</v>
      </c>
      <c r="M89" s="1">
        <v>35879</v>
      </c>
      <c r="N89" s="60">
        <f t="shared" ca="1" si="6"/>
        <v>27</v>
      </c>
      <c r="O89" s="14">
        <v>8</v>
      </c>
      <c r="P89" s="14" t="s">
        <v>634</v>
      </c>
      <c r="Q89" s="14">
        <f t="shared" si="7"/>
        <v>16</v>
      </c>
      <c r="R89" s="14">
        <f t="shared" si="8"/>
        <v>21</v>
      </c>
      <c r="S89" s="1">
        <f t="shared" si="9"/>
        <v>43544</v>
      </c>
      <c r="T89" s="2"/>
      <c r="U89" s="3"/>
      <c r="V89" s="3"/>
      <c r="W89" s="62">
        <f t="shared" ca="1" si="10"/>
        <v>-6.25E-2</v>
      </c>
      <c r="X89" s="61">
        <f t="shared" ca="1" si="11"/>
        <v>1</v>
      </c>
      <c r="Y89" s="11" t="s">
        <v>565</v>
      </c>
      <c r="Z89" s="11" t="s">
        <v>234</v>
      </c>
      <c r="AA89" s="11"/>
      <c r="AB89" s="3"/>
    </row>
    <row r="90" spans="1:28" s="22" customFormat="1" ht="30" customHeight="1">
      <c r="A90" s="3" t="s">
        <v>15</v>
      </c>
      <c r="B90" s="3"/>
      <c r="C90" s="3">
        <v>2</v>
      </c>
      <c r="D90" s="11" t="s">
        <v>47</v>
      </c>
      <c r="E90" s="11" t="s">
        <v>429</v>
      </c>
      <c r="F90" s="11" t="s">
        <v>429</v>
      </c>
      <c r="G90" s="4">
        <v>134</v>
      </c>
      <c r="H90" s="11" t="s">
        <v>430</v>
      </c>
      <c r="I90" s="11" t="s">
        <v>430</v>
      </c>
      <c r="J90" s="17" t="s">
        <v>518</v>
      </c>
      <c r="K90" s="3" t="s">
        <v>506</v>
      </c>
      <c r="L90" s="5">
        <v>10500</v>
      </c>
      <c r="M90" s="1">
        <v>35879</v>
      </c>
      <c r="N90" s="60">
        <f t="shared" ca="1" si="6"/>
        <v>27</v>
      </c>
      <c r="O90" s="14">
        <v>8</v>
      </c>
      <c r="P90" s="14" t="s">
        <v>634</v>
      </c>
      <c r="Q90" s="14">
        <f t="shared" si="7"/>
        <v>16</v>
      </c>
      <c r="R90" s="14">
        <f t="shared" si="8"/>
        <v>21</v>
      </c>
      <c r="S90" s="1">
        <f t="shared" si="9"/>
        <v>43544</v>
      </c>
      <c r="T90" s="2"/>
      <c r="U90" s="3"/>
      <c r="V90" s="3"/>
      <c r="W90" s="62">
        <f t="shared" ca="1" si="10"/>
        <v>-6.25E-2</v>
      </c>
      <c r="X90" s="61">
        <f t="shared" ca="1" si="11"/>
        <v>1</v>
      </c>
      <c r="Y90" s="11" t="s">
        <v>565</v>
      </c>
      <c r="Z90" s="11" t="s">
        <v>234</v>
      </c>
      <c r="AA90" s="11"/>
      <c r="AB90" s="3"/>
    </row>
    <row r="91" spans="1:28" s="22" customFormat="1" ht="30" customHeight="1">
      <c r="A91" s="3" t="s">
        <v>15</v>
      </c>
      <c r="B91" s="3"/>
      <c r="C91" s="3">
        <v>2</v>
      </c>
      <c r="D91" s="11" t="s">
        <v>47</v>
      </c>
      <c r="E91" s="11" t="s">
        <v>429</v>
      </c>
      <c r="F91" s="11" t="s">
        <v>429</v>
      </c>
      <c r="G91" s="4">
        <v>135</v>
      </c>
      <c r="H91" s="11" t="s">
        <v>430</v>
      </c>
      <c r="I91" s="11" t="s">
        <v>430</v>
      </c>
      <c r="J91" s="17" t="s">
        <v>518</v>
      </c>
      <c r="K91" s="3" t="s">
        <v>506</v>
      </c>
      <c r="L91" s="5">
        <v>10500</v>
      </c>
      <c r="M91" s="1">
        <v>35879</v>
      </c>
      <c r="N91" s="60">
        <f t="shared" ca="1" si="6"/>
        <v>27</v>
      </c>
      <c r="O91" s="14">
        <v>8</v>
      </c>
      <c r="P91" s="14" t="s">
        <v>634</v>
      </c>
      <c r="Q91" s="14">
        <f t="shared" si="7"/>
        <v>16</v>
      </c>
      <c r="R91" s="14">
        <f t="shared" si="8"/>
        <v>21</v>
      </c>
      <c r="S91" s="1">
        <f t="shared" si="9"/>
        <v>43544</v>
      </c>
      <c r="T91" s="2"/>
      <c r="U91" s="3"/>
      <c r="V91" s="3"/>
      <c r="W91" s="62">
        <f t="shared" ca="1" si="10"/>
        <v>-6.25E-2</v>
      </c>
      <c r="X91" s="61">
        <f t="shared" ca="1" si="11"/>
        <v>1</v>
      </c>
      <c r="Y91" s="11" t="s">
        <v>565</v>
      </c>
      <c r="Z91" s="11" t="s">
        <v>234</v>
      </c>
      <c r="AA91" s="11"/>
      <c r="AB91" s="3"/>
    </row>
    <row r="92" spans="1:28" s="22" customFormat="1" ht="30" customHeight="1">
      <c r="A92" s="3" t="s">
        <v>15</v>
      </c>
      <c r="B92" s="3"/>
      <c r="C92" s="3">
        <v>2</v>
      </c>
      <c r="D92" s="11" t="s">
        <v>47</v>
      </c>
      <c r="E92" s="11" t="s">
        <v>429</v>
      </c>
      <c r="F92" s="11" t="s">
        <v>429</v>
      </c>
      <c r="G92" s="4">
        <v>136</v>
      </c>
      <c r="H92" s="11" t="s">
        <v>430</v>
      </c>
      <c r="I92" s="11" t="s">
        <v>430</v>
      </c>
      <c r="J92" s="17" t="s">
        <v>518</v>
      </c>
      <c r="K92" s="3" t="s">
        <v>506</v>
      </c>
      <c r="L92" s="5">
        <v>10500</v>
      </c>
      <c r="M92" s="1">
        <v>35879</v>
      </c>
      <c r="N92" s="60">
        <f t="shared" ca="1" si="6"/>
        <v>27</v>
      </c>
      <c r="O92" s="14">
        <v>8</v>
      </c>
      <c r="P92" s="14" t="s">
        <v>634</v>
      </c>
      <c r="Q92" s="14">
        <f t="shared" si="7"/>
        <v>16</v>
      </c>
      <c r="R92" s="14">
        <f t="shared" si="8"/>
        <v>21</v>
      </c>
      <c r="S92" s="1">
        <f t="shared" si="9"/>
        <v>43544</v>
      </c>
      <c r="T92" s="2"/>
      <c r="U92" s="3"/>
      <c r="V92" s="3"/>
      <c r="W92" s="62">
        <f t="shared" ca="1" si="10"/>
        <v>-6.25E-2</v>
      </c>
      <c r="X92" s="61">
        <f t="shared" ca="1" si="11"/>
        <v>1</v>
      </c>
      <c r="Y92" s="11" t="s">
        <v>565</v>
      </c>
      <c r="Z92" s="11" t="s">
        <v>234</v>
      </c>
      <c r="AA92" s="11"/>
      <c r="AB92" s="3"/>
    </row>
    <row r="93" spans="1:28" s="22" customFormat="1" ht="30" customHeight="1">
      <c r="A93" s="3" t="s">
        <v>15</v>
      </c>
      <c r="B93" s="3"/>
      <c r="C93" s="3">
        <v>2</v>
      </c>
      <c r="D93" s="11" t="s">
        <v>47</v>
      </c>
      <c r="E93" s="11" t="s">
        <v>429</v>
      </c>
      <c r="F93" s="11" t="s">
        <v>429</v>
      </c>
      <c r="G93" s="4">
        <v>137</v>
      </c>
      <c r="H93" s="11" t="s">
        <v>430</v>
      </c>
      <c r="I93" s="11" t="s">
        <v>430</v>
      </c>
      <c r="J93" s="17" t="s">
        <v>518</v>
      </c>
      <c r="K93" s="3" t="s">
        <v>506</v>
      </c>
      <c r="L93" s="5">
        <v>10500</v>
      </c>
      <c r="M93" s="1">
        <v>35879</v>
      </c>
      <c r="N93" s="60">
        <f t="shared" ca="1" si="6"/>
        <v>27</v>
      </c>
      <c r="O93" s="14">
        <v>8</v>
      </c>
      <c r="P93" s="14" t="s">
        <v>634</v>
      </c>
      <c r="Q93" s="14">
        <f t="shared" si="7"/>
        <v>16</v>
      </c>
      <c r="R93" s="14">
        <f t="shared" si="8"/>
        <v>21</v>
      </c>
      <c r="S93" s="1">
        <f t="shared" si="9"/>
        <v>43544</v>
      </c>
      <c r="T93" s="2"/>
      <c r="U93" s="3"/>
      <c r="V93" s="3"/>
      <c r="W93" s="62">
        <f t="shared" ca="1" si="10"/>
        <v>-6.25E-2</v>
      </c>
      <c r="X93" s="61">
        <f t="shared" ca="1" si="11"/>
        <v>1</v>
      </c>
      <c r="Y93" s="11" t="s">
        <v>565</v>
      </c>
      <c r="Z93" s="11" t="s">
        <v>234</v>
      </c>
      <c r="AA93" s="11"/>
      <c r="AB93" s="3"/>
    </row>
    <row r="94" spans="1:28" s="22" customFormat="1" ht="30" customHeight="1">
      <c r="A94" s="3" t="s">
        <v>15</v>
      </c>
      <c r="B94" s="3"/>
      <c r="C94" s="3">
        <v>2</v>
      </c>
      <c r="D94" s="11" t="s">
        <v>47</v>
      </c>
      <c r="E94" s="11" t="s">
        <v>429</v>
      </c>
      <c r="F94" s="11" t="s">
        <v>429</v>
      </c>
      <c r="G94" s="4">
        <v>138</v>
      </c>
      <c r="H94" s="11" t="s">
        <v>430</v>
      </c>
      <c r="I94" s="11" t="s">
        <v>430</v>
      </c>
      <c r="J94" s="17" t="s">
        <v>518</v>
      </c>
      <c r="K94" s="3" t="s">
        <v>506</v>
      </c>
      <c r="L94" s="5">
        <v>10500</v>
      </c>
      <c r="M94" s="1">
        <v>35879</v>
      </c>
      <c r="N94" s="60">
        <f t="shared" ca="1" si="6"/>
        <v>27</v>
      </c>
      <c r="O94" s="14">
        <v>8</v>
      </c>
      <c r="P94" s="14" t="s">
        <v>634</v>
      </c>
      <c r="Q94" s="14">
        <f t="shared" si="7"/>
        <v>16</v>
      </c>
      <c r="R94" s="14">
        <f t="shared" si="8"/>
        <v>21</v>
      </c>
      <c r="S94" s="1">
        <f t="shared" si="9"/>
        <v>43544</v>
      </c>
      <c r="T94" s="2"/>
      <c r="U94" s="3"/>
      <c r="V94" s="3"/>
      <c r="W94" s="62">
        <f t="shared" ca="1" si="10"/>
        <v>-6.25E-2</v>
      </c>
      <c r="X94" s="61">
        <f t="shared" ca="1" si="11"/>
        <v>1</v>
      </c>
      <c r="Y94" s="11" t="s">
        <v>565</v>
      </c>
      <c r="Z94" s="11" t="s">
        <v>234</v>
      </c>
      <c r="AA94" s="11"/>
      <c r="AB94" s="3"/>
    </row>
    <row r="95" spans="1:28" s="22" customFormat="1" ht="30" customHeight="1">
      <c r="A95" s="3" t="s">
        <v>15</v>
      </c>
      <c r="B95" s="3"/>
      <c r="C95" s="3">
        <v>2</v>
      </c>
      <c r="D95" s="11" t="s">
        <v>47</v>
      </c>
      <c r="E95" s="11" t="s">
        <v>429</v>
      </c>
      <c r="F95" s="11" t="s">
        <v>429</v>
      </c>
      <c r="G95" s="4">
        <v>139</v>
      </c>
      <c r="H95" s="11" t="s">
        <v>430</v>
      </c>
      <c r="I95" s="11" t="s">
        <v>430</v>
      </c>
      <c r="J95" s="17" t="s">
        <v>518</v>
      </c>
      <c r="K95" s="3" t="s">
        <v>506</v>
      </c>
      <c r="L95" s="5">
        <v>10500</v>
      </c>
      <c r="M95" s="1">
        <v>35879</v>
      </c>
      <c r="N95" s="60">
        <f t="shared" ca="1" si="6"/>
        <v>27</v>
      </c>
      <c r="O95" s="14">
        <v>8</v>
      </c>
      <c r="P95" s="14" t="s">
        <v>634</v>
      </c>
      <c r="Q95" s="14">
        <f t="shared" si="7"/>
        <v>16</v>
      </c>
      <c r="R95" s="14">
        <f t="shared" si="8"/>
        <v>21</v>
      </c>
      <c r="S95" s="1">
        <f t="shared" si="9"/>
        <v>43544</v>
      </c>
      <c r="T95" s="2"/>
      <c r="U95" s="3"/>
      <c r="V95" s="3"/>
      <c r="W95" s="62">
        <f t="shared" ca="1" si="10"/>
        <v>-6.25E-2</v>
      </c>
      <c r="X95" s="61">
        <f t="shared" ca="1" si="11"/>
        <v>1</v>
      </c>
      <c r="Y95" s="11" t="s">
        <v>565</v>
      </c>
      <c r="Z95" s="11" t="s">
        <v>234</v>
      </c>
      <c r="AA95" s="11"/>
      <c r="AB95" s="3"/>
    </row>
    <row r="96" spans="1:28" s="22" customFormat="1" ht="30" customHeight="1">
      <c r="A96" s="3" t="s">
        <v>15</v>
      </c>
      <c r="B96" s="3"/>
      <c r="C96" s="3">
        <v>2</v>
      </c>
      <c r="D96" s="11" t="s">
        <v>47</v>
      </c>
      <c r="E96" s="11" t="s">
        <v>429</v>
      </c>
      <c r="F96" s="11" t="s">
        <v>429</v>
      </c>
      <c r="G96" s="4">
        <v>140</v>
      </c>
      <c r="H96" s="11" t="s">
        <v>430</v>
      </c>
      <c r="I96" s="11" t="s">
        <v>430</v>
      </c>
      <c r="J96" s="17" t="s">
        <v>518</v>
      </c>
      <c r="K96" s="3" t="s">
        <v>506</v>
      </c>
      <c r="L96" s="5">
        <v>10500</v>
      </c>
      <c r="M96" s="1">
        <v>35879</v>
      </c>
      <c r="N96" s="60">
        <f t="shared" ca="1" si="6"/>
        <v>27</v>
      </c>
      <c r="O96" s="14">
        <v>8</v>
      </c>
      <c r="P96" s="14" t="s">
        <v>634</v>
      </c>
      <c r="Q96" s="14">
        <f t="shared" si="7"/>
        <v>16</v>
      </c>
      <c r="R96" s="14">
        <f t="shared" si="8"/>
        <v>21</v>
      </c>
      <c r="S96" s="1">
        <f t="shared" si="9"/>
        <v>43544</v>
      </c>
      <c r="T96" s="2"/>
      <c r="U96" s="3"/>
      <c r="V96" s="3"/>
      <c r="W96" s="62">
        <f t="shared" ca="1" si="10"/>
        <v>-6.25E-2</v>
      </c>
      <c r="X96" s="61">
        <f t="shared" ca="1" si="11"/>
        <v>1</v>
      </c>
      <c r="Y96" s="11" t="s">
        <v>565</v>
      </c>
      <c r="Z96" s="11" t="s">
        <v>234</v>
      </c>
      <c r="AA96" s="11"/>
      <c r="AB96" s="3"/>
    </row>
    <row r="97" spans="1:28" s="22" customFormat="1" ht="30" customHeight="1">
      <c r="A97" s="3" t="s">
        <v>15</v>
      </c>
      <c r="B97" s="3"/>
      <c r="C97" s="3">
        <v>2</v>
      </c>
      <c r="D97" s="11" t="s">
        <v>47</v>
      </c>
      <c r="E97" s="11" t="s">
        <v>429</v>
      </c>
      <c r="F97" s="11" t="s">
        <v>429</v>
      </c>
      <c r="G97" s="4">
        <v>141</v>
      </c>
      <c r="H97" s="11" t="s">
        <v>430</v>
      </c>
      <c r="I97" s="11" t="s">
        <v>430</v>
      </c>
      <c r="J97" s="17" t="s">
        <v>518</v>
      </c>
      <c r="K97" s="3" t="s">
        <v>506</v>
      </c>
      <c r="L97" s="5">
        <v>10500</v>
      </c>
      <c r="M97" s="1">
        <v>35879</v>
      </c>
      <c r="N97" s="60">
        <f t="shared" ca="1" si="6"/>
        <v>27</v>
      </c>
      <c r="O97" s="14">
        <v>8</v>
      </c>
      <c r="P97" s="14" t="s">
        <v>634</v>
      </c>
      <c r="Q97" s="14">
        <f t="shared" si="7"/>
        <v>16</v>
      </c>
      <c r="R97" s="14">
        <f t="shared" si="8"/>
        <v>21</v>
      </c>
      <c r="S97" s="1">
        <f t="shared" si="9"/>
        <v>43544</v>
      </c>
      <c r="T97" s="2"/>
      <c r="U97" s="3"/>
      <c r="V97" s="3"/>
      <c r="W97" s="62">
        <f t="shared" ca="1" si="10"/>
        <v>-6.25E-2</v>
      </c>
      <c r="X97" s="61">
        <f t="shared" ca="1" si="11"/>
        <v>1</v>
      </c>
      <c r="Y97" s="11" t="s">
        <v>565</v>
      </c>
      <c r="Z97" s="11" t="s">
        <v>234</v>
      </c>
      <c r="AA97" s="11"/>
      <c r="AB97" s="3"/>
    </row>
    <row r="98" spans="1:28" s="22" customFormat="1" ht="30" customHeight="1">
      <c r="A98" s="3" t="s">
        <v>15</v>
      </c>
      <c r="B98" s="3"/>
      <c r="C98" s="3">
        <v>2</v>
      </c>
      <c r="D98" s="11" t="s">
        <v>47</v>
      </c>
      <c r="E98" s="11" t="s">
        <v>429</v>
      </c>
      <c r="F98" s="11" t="s">
        <v>429</v>
      </c>
      <c r="G98" s="4">
        <v>142</v>
      </c>
      <c r="H98" s="11" t="s">
        <v>430</v>
      </c>
      <c r="I98" s="11" t="s">
        <v>430</v>
      </c>
      <c r="J98" s="17" t="s">
        <v>518</v>
      </c>
      <c r="K98" s="3" t="s">
        <v>506</v>
      </c>
      <c r="L98" s="5">
        <v>10500</v>
      </c>
      <c r="M98" s="1">
        <v>35879</v>
      </c>
      <c r="N98" s="60">
        <f t="shared" ca="1" si="6"/>
        <v>27</v>
      </c>
      <c r="O98" s="14">
        <v>8</v>
      </c>
      <c r="P98" s="14" t="s">
        <v>634</v>
      </c>
      <c r="Q98" s="14">
        <f t="shared" si="7"/>
        <v>16</v>
      </c>
      <c r="R98" s="14">
        <f t="shared" si="8"/>
        <v>21</v>
      </c>
      <c r="S98" s="1">
        <f t="shared" si="9"/>
        <v>43544</v>
      </c>
      <c r="T98" s="2"/>
      <c r="U98" s="3"/>
      <c r="V98" s="3"/>
      <c r="W98" s="62">
        <f t="shared" ca="1" si="10"/>
        <v>-6.25E-2</v>
      </c>
      <c r="X98" s="61">
        <f t="shared" ca="1" si="11"/>
        <v>1</v>
      </c>
      <c r="Y98" s="11" t="s">
        <v>565</v>
      </c>
      <c r="Z98" s="11" t="s">
        <v>234</v>
      </c>
      <c r="AA98" s="11"/>
      <c r="AB98" s="3"/>
    </row>
    <row r="99" spans="1:28" s="22" customFormat="1" ht="30" customHeight="1">
      <c r="A99" s="3" t="s">
        <v>15</v>
      </c>
      <c r="B99" s="3"/>
      <c r="C99" s="3">
        <v>2</v>
      </c>
      <c r="D99" s="11" t="s">
        <v>47</v>
      </c>
      <c r="E99" s="11" t="s">
        <v>429</v>
      </c>
      <c r="F99" s="11" t="s">
        <v>429</v>
      </c>
      <c r="G99" s="4">
        <v>143</v>
      </c>
      <c r="H99" s="11" t="s">
        <v>430</v>
      </c>
      <c r="I99" s="11" t="s">
        <v>430</v>
      </c>
      <c r="J99" s="17" t="s">
        <v>518</v>
      </c>
      <c r="K99" s="3" t="s">
        <v>506</v>
      </c>
      <c r="L99" s="5">
        <v>10500</v>
      </c>
      <c r="M99" s="1">
        <v>35879</v>
      </c>
      <c r="N99" s="60">
        <f t="shared" ca="1" si="6"/>
        <v>27</v>
      </c>
      <c r="O99" s="14">
        <v>8</v>
      </c>
      <c r="P99" s="14" t="s">
        <v>634</v>
      </c>
      <c r="Q99" s="14">
        <f t="shared" si="7"/>
        <v>16</v>
      </c>
      <c r="R99" s="14">
        <f t="shared" si="8"/>
        <v>21</v>
      </c>
      <c r="S99" s="1">
        <f t="shared" si="9"/>
        <v>43544</v>
      </c>
      <c r="T99" s="2"/>
      <c r="U99" s="3"/>
      <c r="V99" s="3"/>
      <c r="W99" s="62">
        <f t="shared" ca="1" si="10"/>
        <v>-6.25E-2</v>
      </c>
      <c r="X99" s="61">
        <f t="shared" ca="1" si="11"/>
        <v>1</v>
      </c>
      <c r="Y99" s="11" t="s">
        <v>565</v>
      </c>
      <c r="Z99" s="11" t="s">
        <v>234</v>
      </c>
      <c r="AA99" s="11"/>
      <c r="AB99" s="3"/>
    </row>
    <row r="100" spans="1:28" s="22" customFormat="1" ht="30" customHeight="1">
      <c r="A100" s="3" t="s">
        <v>15</v>
      </c>
      <c r="B100" s="3"/>
      <c r="C100" s="3">
        <v>2</v>
      </c>
      <c r="D100" s="11" t="s">
        <v>47</v>
      </c>
      <c r="E100" s="11" t="s">
        <v>429</v>
      </c>
      <c r="F100" s="11" t="s">
        <v>429</v>
      </c>
      <c r="G100" s="4">
        <v>144</v>
      </c>
      <c r="H100" s="11" t="s">
        <v>430</v>
      </c>
      <c r="I100" s="11" t="s">
        <v>430</v>
      </c>
      <c r="J100" s="17" t="s">
        <v>518</v>
      </c>
      <c r="K100" s="3" t="s">
        <v>506</v>
      </c>
      <c r="L100" s="5">
        <v>10500</v>
      </c>
      <c r="M100" s="1">
        <v>35879</v>
      </c>
      <c r="N100" s="60">
        <f t="shared" ca="1" si="6"/>
        <v>27</v>
      </c>
      <c r="O100" s="14">
        <v>8</v>
      </c>
      <c r="P100" s="14" t="s">
        <v>634</v>
      </c>
      <c r="Q100" s="14">
        <f t="shared" si="7"/>
        <v>16</v>
      </c>
      <c r="R100" s="14">
        <f t="shared" si="8"/>
        <v>21</v>
      </c>
      <c r="S100" s="1">
        <f t="shared" si="9"/>
        <v>43544</v>
      </c>
      <c r="T100" s="2"/>
      <c r="U100" s="3"/>
      <c r="V100" s="3"/>
      <c r="W100" s="62">
        <f t="shared" ca="1" si="10"/>
        <v>-6.25E-2</v>
      </c>
      <c r="X100" s="61">
        <f t="shared" ca="1" si="11"/>
        <v>1</v>
      </c>
      <c r="Y100" s="11" t="s">
        <v>565</v>
      </c>
      <c r="Z100" s="11" t="s">
        <v>234</v>
      </c>
      <c r="AA100" s="11"/>
      <c r="AB100" s="3"/>
    </row>
    <row r="101" spans="1:28" s="22" customFormat="1" ht="30" customHeight="1">
      <c r="A101" s="3" t="s">
        <v>15</v>
      </c>
      <c r="B101" s="3"/>
      <c r="C101" s="3">
        <v>2</v>
      </c>
      <c r="D101" s="11" t="s">
        <v>47</v>
      </c>
      <c r="E101" s="11" t="s">
        <v>429</v>
      </c>
      <c r="F101" s="11" t="s">
        <v>429</v>
      </c>
      <c r="G101" s="4">
        <v>145</v>
      </c>
      <c r="H101" s="11" t="s">
        <v>430</v>
      </c>
      <c r="I101" s="11" t="s">
        <v>430</v>
      </c>
      <c r="J101" s="17" t="s">
        <v>518</v>
      </c>
      <c r="K101" s="3" t="s">
        <v>506</v>
      </c>
      <c r="L101" s="5">
        <v>10500</v>
      </c>
      <c r="M101" s="1">
        <v>35879</v>
      </c>
      <c r="N101" s="60">
        <f t="shared" ca="1" si="6"/>
        <v>27</v>
      </c>
      <c r="O101" s="14">
        <v>8</v>
      </c>
      <c r="P101" s="14" t="s">
        <v>634</v>
      </c>
      <c r="Q101" s="14">
        <f t="shared" si="7"/>
        <v>16</v>
      </c>
      <c r="R101" s="14">
        <f t="shared" si="8"/>
        <v>21</v>
      </c>
      <c r="S101" s="1">
        <f t="shared" si="9"/>
        <v>43544</v>
      </c>
      <c r="T101" s="2"/>
      <c r="U101" s="3"/>
      <c r="V101" s="3"/>
      <c r="W101" s="62">
        <f t="shared" ca="1" si="10"/>
        <v>-6.25E-2</v>
      </c>
      <c r="X101" s="61">
        <f t="shared" ca="1" si="11"/>
        <v>1</v>
      </c>
      <c r="Y101" s="11" t="s">
        <v>565</v>
      </c>
      <c r="Z101" s="11" t="s">
        <v>234</v>
      </c>
      <c r="AA101" s="11"/>
      <c r="AB101" s="3"/>
    </row>
    <row r="102" spans="1:28" s="22" customFormat="1" ht="30" customHeight="1">
      <c r="A102" s="3" t="s">
        <v>15</v>
      </c>
      <c r="B102" s="3"/>
      <c r="C102" s="3">
        <v>2</v>
      </c>
      <c r="D102" s="11" t="s">
        <v>47</v>
      </c>
      <c r="E102" s="11" t="s">
        <v>429</v>
      </c>
      <c r="F102" s="11" t="s">
        <v>429</v>
      </c>
      <c r="G102" s="4">
        <v>146</v>
      </c>
      <c r="H102" s="11" t="s">
        <v>430</v>
      </c>
      <c r="I102" s="11" t="s">
        <v>430</v>
      </c>
      <c r="J102" s="17" t="s">
        <v>518</v>
      </c>
      <c r="K102" s="3" t="s">
        <v>506</v>
      </c>
      <c r="L102" s="5">
        <v>10500</v>
      </c>
      <c r="M102" s="1">
        <v>35879</v>
      </c>
      <c r="N102" s="60">
        <f t="shared" ca="1" si="6"/>
        <v>27</v>
      </c>
      <c r="O102" s="14">
        <v>8</v>
      </c>
      <c r="P102" s="14" t="s">
        <v>634</v>
      </c>
      <c r="Q102" s="14">
        <f t="shared" si="7"/>
        <v>16</v>
      </c>
      <c r="R102" s="14">
        <f t="shared" si="8"/>
        <v>21</v>
      </c>
      <c r="S102" s="1">
        <f t="shared" si="9"/>
        <v>43544</v>
      </c>
      <c r="T102" s="2"/>
      <c r="U102" s="3"/>
      <c r="V102" s="3"/>
      <c r="W102" s="62">
        <f t="shared" ca="1" si="10"/>
        <v>-6.25E-2</v>
      </c>
      <c r="X102" s="61">
        <f t="shared" ca="1" si="11"/>
        <v>1</v>
      </c>
      <c r="Y102" s="11" t="s">
        <v>565</v>
      </c>
      <c r="Z102" s="11" t="s">
        <v>234</v>
      </c>
      <c r="AA102" s="11"/>
      <c r="AB102" s="3"/>
    </row>
    <row r="103" spans="1:28" s="22" customFormat="1" ht="30" customHeight="1">
      <c r="A103" s="3" t="s">
        <v>15</v>
      </c>
      <c r="B103" s="3"/>
      <c r="C103" s="3">
        <v>2</v>
      </c>
      <c r="D103" s="11" t="s">
        <v>47</v>
      </c>
      <c r="E103" s="11" t="s">
        <v>429</v>
      </c>
      <c r="F103" s="11" t="s">
        <v>429</v>
      </c>
      <c r="G103" s="4">
        <v>147</v>
      </c>
      <c r="H103" s="11" t="s">
        <v>430</v>
      </c>
      <c r="I103" s="11" t="s">
        <v>430</v>
      </c>
      <c r="J103" s="17" t="s">
        <v>518</v>
      </c>
      <c r="K103" s="3" t="s">
        <v>506</v>
      </c>
      <c r="L103" s="5">
        <v>10500</v>
      </c>
      <c r="M103" s="1">
        <v>35879</v>
      </c>
      <c r="N103" s="60">
        <f t="shared" ca="1" si="6"/>
        <v>27</v>
      </c>
      <c r="O103" s="14">
        <v>8</v>
      </c>
      <c r="P103" s="14" t="s">
        <v>634</v>
      </c>
      <c r="Q103" s="14">
        <f t="shared" si="7"/>
        <v>16</v>
      </c>
      <c r="R103" s="14">
        <f t="shared" si="8"/>
        <v>21</v>
      </c>
      <c r="S103" s="1">
        <f t="shared" si="9"/>
        <v>43544</v>
      </c>
      <c r="T103" s="2"/>
      <c r="U103" s="3"/>
      <c r="V103" s="3"/>
      <c r="W103" s="62">
        <f t="shared" ca="1" si="10"/>
        <v>-6.25E-2</v>
      </c>
      <c r="X103" s="61">
        <f t="shared" ca="1" si="11"/>
        <v>1</v>
      </c>
      <c r="Y103" s="11" t="s">
        <v>565</v>
      </c>
      <c r="Z103" s="11" t="s">
        <v>234</v>
      </c>
      <c r="AA103" s="11"/>
      <c r="AB103" s="3"/>
    </row>
    <row r="104" spans="1:28" s="22" customFormat="1" ht="30" customHeight="1">
      <c r="A104" s="3" t="s">
        <v>15</v>
      </c>
      <c r="B104" s="3"/>
      <c r="C104" s="3">
        <v>2</v>
      </c>
      <c r="D104" s="11" t="s">
        <v>47</v>
      </c>
      <c r="E104" s="11" t="s">
        <v>429</v>
      </c>
      <c r="F104" s="11" t="s">
        <v>429</v>
      </c>
      <c r="G104" s="4">
        <v>148</v>
      </c>
      <c r="H104" s="11" t="s">
        <v>430</v>
      </c>
      <c r="I104" s="11" t="s">
        <v>430</v>
      </c>
      <c r="J104" s="17" t="s">
        <v>518</v>
      </c>
      <c r="K104" s="3" t="s">
        <v>506</v>
      </c>
      <c r="L104" s="5">
        <v>10500</v>
      </c>
      <c r="M104" s="1">
        <v>35879</v>
      </c>
      <c r="N104" s="60">
        <f t="shared" ca="1" si="6"/>
        <v>27</v>
      </c>
      <c r="O104" s="14">
        <v>8</v>
      </c>
      <c r="P104" s="14" t="s">
        <v>634</v>
      </c>
      <c r="Q104" s="14">
        <f t="shared" si="7"/>
        <v>16</v>
      </c>
      <c r="R104" s="14">
        <f t="shared" si="8"/>
        <v>21</v>
      </c>
      <c r="S104" s="1">
        <f t="shared" si="9"/>
        <v>43544</v>
      </c>
      <c r="T104" s="2"/>
      <c r="U104" s="3"/>
      <c r="V104" s="3"/>
      <c r="W104" s="62">
        <f t="shared" ca="1" si="10"/>
        <v>-6.25E-2</v>
      </c>
      <c r="X104" s="61">
        <f t="shared" ca="1" si="11"/>
        <v>1</v>
      </c>
      <c r="Y104" s="11" t="s">
        <v>565</v>
      </c>
      <c r="Z104" s="11" t="s">
        <v>234</v>
      </c>
      <c r="AA104" s="11"/>
      <c r="AB104" s="3"/>
    </row>
    <row r="105" spans="1:28" s="22" customFormat="1" ht="30" customHeight="1">
      <c r="A105" s="3" t="s">
        <v>15</v>
      </c>
      <c r="B105" s="3"/>
      <c r="C105" s="3">
        <v>2</v>
      </c>
      <c r="D105" s="11" t="s">
        <v>47</v>
      </c>
      <c r="E105" s="11" t="s">
        <v>429</v>
      </c>
      <c r="F105" s="11" t="s">
        <v>429</v>
      </c>
      <c r="G105" s="4">
        <v>149</v>
      </c>
      <c r="H105" s="11" t="s">
        <v>430</v>
      </c>
      <c r="I105" s="11" t="s">
        <v>430</v>
      </c>
      <c r="J105" s="17" t="s">
        <v>518</v>
      </c>
      <c r="K105" s="3" t="s">
        <v>506</v>
      </c>
      <c r="L105" s="5">
        <v>10500</v>
      </c>
      <c r="M105" s="1">
        <v>35879</v>
      </c>
      <c r="N105" s="60">
        <f t="shared" ca="1" si="6"/>
        <v>27</v>
      </c>
      <c r="O105" s="14">
        <v>8</v>
      </c>
      <c r="P105" s="14" t="s">
        <v>634</v>
      </c>
      <c r="Q105" s="14">
        <f t="shared" si="7"/>
        <v>16</v>
      </c>
      <c r="R105" s="14">
        <f t="shared" si="8"/>
        <v>21</v>
      </c>
      <c r="S105" s="1">
        <f t="shared" si="9"/>
        <v>43544</v>
      </c>
      <c r="T105" s="2"/>
      <c r="U105" s="3"/>
      <c r="V105" s="3"/>
      <c r="W105" s="62">
        <f t="shared" ca="1" si="10"/>
        <v>-6.25E-2</v>
      </c>
      <c r="X105" s="61">
        <f t="shared" ca="1" si="11"/>
        <v>1</v>
      </c>
      <c r="Y105" s="11" t="s">
        <v>565</v>
      </c>
      <c r="Z105" s="11" t="s">
        <v>234</v>
      </c>
      <c r="AA105" s="11"/>
      <c r="AB105" s="3"/>
    </row>
    <row r="106" spans="1:28" s="22" customFormat="1" ht="30" customHeight="1">
      <c r="A106" s="3" t="s">
        <v>15</v>
      </c>
      <c r="B106" s="3"/>
      <c r="C106" s="3">
        <v>2</v>
      </c>
      <c r="D106" s="11" t="s">
        <v>47</v>
      </c>
      <c r="E106" s="11" t="s">
        <v>429</v>
      </c>
      <c r="F106" s="11" t="s">
        <v>429</v>
      </c>
      <c r="G106" s="4">
        <v>150</v>
      </c>
      <c r="H106" s="11" t="s">
        <v>430</v>
      </c>
      <c r="I106" s="11" t="s">
        <v>430</v>
      </c>
      <c r="J106" s="17" t="s">
        <v>518</v>
      </c>
      <c r="K106" s="3" t="s">
        <v>506</v>
      </c>
      <c r="L106" s="5">
        <v>10500</v>
      </c>
      <c r="M106" s="1">
        <v>35879</v>
      </c>
      <c r="N106" s="60">
        <f t="shared" ca="1" si="6"/>
        <v>27</v>
      </c>
      <c r="O106" s="14">
        <v>8</v>
      </c>
      <c r="P106" s="14" t="s">
        <v>634</v>
      </c>
      <c r="Q106" s="14">
        <f t="shared" si="7"/>
        <v>16</v>
      </c>
      <c r="R106" s="14">
        <f t="shared" si="8"/>
        <v>21</v>
      </c>
      <c r="S106" s="1">
        <f t="shared" si="9"/>
        <v>43544</v>
      </c>
      <c r="T106" s="2"/>
      <c r="U106" s="3"/>
      <c r="V106" s="3"/>
      <c r="W106" s="62">
        <f t="shared" ca="1" si="10"/>
        <v>-6.25E-2</v>
      </c>
      <c r="X106" s="61">
        <f t="shared" ca="1" si="11"/>
        <v>1</v>
      </c>
      <c r="Y106" s="11" t="s">
        <v>565</v>
      </c>
      <c r="Z106" s="11" t="s">
        <v>234</v>
      </c>
      <c r="AA106" s="11"/>
      <c r="AB106" s="3"/>
    </row>
    <row r="107" spans="1:28" s="22" customFormat="1" ht="30" customHeight="1">
      <c r="A107" s="3" t="s">
        <v>15</v>
      </c>
      <c r="B107" s="3"/>
      <c r="C107" s="3">
        <v>2</v>
      </c>
      <c r="D107" s="11" t="s">
        <v>47</v>
      </c>
      <c r="E107" s="11" t="s">
        <v>429</v>
      </c>
      <c r="F107" s="11" t="s">
        <v>429</v>
      </c>
      <c r="G107" s="4">
        <v>151</v>
      </c>
      <c r="H107" s="11" t="s">
        <v>430</v>
      </c>
      <c r="I107" s="11" t="s">
        <v>430</v>
      </c>
      <c r="J107" s="17" t="s">
        <v>518</v>
      </c>
      <c r="K107" s="3" t="s">
        <v>506</v>
      </c>
      <c r="L107" s="5">
        <v>10500</v>
      </c>
      <c r="M107" s="1">
        <v>35879</v>
      </c>
      <c r="N107" s="60">
        <f t="shared" ca="1" si="6"/>
        <v>27</v>
      </c>
      <c r="O107" s="14">
        <v>8</v>
      </c>
      <c r="P107" s="14" t="s">
        <v>634</v>
      </c>
      <c r="Q107" s="14">
        <f t="shared" si="7"/>
        <v>16</v>
      </c>
      <c r="R107" s="14">
        <f t="shared" si="8"/>
        <v>21</v>
      </c>
      <c r="S107" s="1">
        <f t="shared" si="9"/>
        <v>43544</v>
      </c>
      <c r="T107" s="2"/>
      <c r="U107" s="3"/>
      <c r="V107" s="3"/>
      <c r="W107" s="62">
        <f t="shared" ca="1" si="10"/>
        <v>-6.25E-2</v>
      </c>
      <c r="X107" s="61">
        <f t="shared" ca="1" si="11"/>
        <v>1</v>
      </c>
      <c r="Y107" s="11" t="s">
        <v>565</v>
      </c>
      <c r="Z107" s="11" t="s">
        <v>234</v>
      </c>
      <c r="AA107" s="11"/>
      <c r="AB107" s="3"/>
    </row>
    <row r="108" spans="1:28" s="22" customFormat="1" ht="30" customHeight="1">
      <c r="A108" s="3" t="s">
        <v>15</v>
      </c>
      <c r="B108" s="3"/>
      <c r="C108" s="3">
        <v>2</v>
      </c>
      <c r="D108" s="11" t="s">
        <v>47</v>
      </c>
      <c r="E108" s="11" t="s">
        <v>429</v>
      </c>
      <c r="F108" s="11" t="s">
        <v>429</v>
      </c>
      <c r="G108" s="4">
        <v>152</v>
      </c>
      <c r="H108" s="11" t="s">
        <v>430</v>
      </c>
      <c r="I108" s="11" t="s">
        <v>430</v>
      </c>
      <c r="J108" s="17" t="s">
        <v>518</v>
      </c>
      <c r="K108" s="3" t="s">
        <v>506</v>
      </c>
      <c r="L108" s="5">
        <v>10500</v>
      </c>
      <c r="M108" s="1">
        <v>35879</v>
      </c>
      <c r="N108" s="60">
        <f t="shared" ca="1" si="6"/>
        <v>27</v>
      </c>
      <c r="O108" s="14">
        <v>8</v>
      </c>
      <c r="P108" s="14" t="s">
        <v>634</v>
      </c>
      <c r="Q108" s="14">
        <f t="shared" si="7"/>
        <v>16</v>
      </c>
      <c r="R108" s="14">
        <f t="shared" si="8"/>
        <v>21</v>
      </c>
      <c r="S108" s="1">
        <f t="shared" si="9"/>
        <v>43544</v>
      </c>
      <c r="T108" s="2"/>
      <c r="U108" s="3"/>
      <c r="V108" s="3"/>
      <c r="W108" s="62">
        <f t="shared" ca="1" si="10"/>
        <v>-6.25E-2</v>
      </c>
      <c r="X108" s="61">
        <f t="shared" ca="1" si="11"/>
        <v>1</v>
      </c>
      <c r="Y108" s="11" t="s">
        <v>565</v>
      </c>
      <c r="Z108" s="11" t="s">
        <v>234</v>
      </c>
      <c r="AA108" s="11"/>
      <c r="AB108" s="3"/>
    </row>
    <row r="109" spans="1:28" s="22" customFormat="1" ht="30" customHeight="1">
      <c r="A109" s="3" t="s">
        <v>15</v>
      </c>
      <c r="B109" s="3"/>
      <c r="C109" s="3">
        <v>2</v>
      </c>
      <c r="D109" s="11" t="s">
        <v>47</v>
      </c>
      <c r="E109" s="11" t="s">
        <v>429</v>
      </c>
      <c r="F109" s="11" t="s">
        <v>429</v>
      </c>
      <c r="G109" s="4">
        <v>153</v>
      </c>
      <c r="H109" s="11" t="s">
        <v>430</v>
      </c>
      <c r="I109" s="11" t="s">
        <v>430</v>
      </c>
      <c r="J109" s="17" t="s">
        <v>518</v>
      </c>
      <c r="K109" s="3" t="s">
        <v>506</v>
      </c>
      <c r="L109" s="5">
        <v>10500</v>
      </c>
      <c r="M109" s="1">
        <v>35879</v>
      </c>
      <c r="N109" s="60">
        <f t="shared" ca="1" si="6"/>
        <v>27</v>
      </c>
      <c r="O109" s="14">
        <v>8</v>
      </c>
      <c r="P109" s="14" t="s">
        <v>634</v>
      </c>
      <c r="Q109" s="14">
        <f t="shared" si="7"/>
        <v>16</v>
      </c>
      <c r="R109" s="14">
        <f t="shared" si="8"/>
        <v>21</v>
      </c>
      <c r="S109" s="1">
        <f t="shared" si="9"/>
        <v>43544</v>
      </c>
      <c r="T109" s="2"/>
      <c r="U109" s="3"/>
      <c r="V109" s="3"/>
      <c r="W109" s="62">
        <f t="shared" ca="1" si="10"/>
        <v>-6.25E-2</v>
      </c>
      <c r="X109" s="61">
        <f t="shared" ca="1" si="11"/>
        <v>1</v>
      </c>
      <c r="Y109" s="11" t="s">
        <v>565</v>
      </c>
      <c r="Z109" s="11" t="s">
        <v>234</v>
      </c>
      <c r="AA109" s="11"/>
      <c r="AB109" s="3"/>
    </row>
    <row r="110" spans="1:28" s="22" customFormat="1" ht="30" customHeight="1">
      <c r="A110" s="3" t="s">
        <v>15</v>
      </c>
      <c r="B110" s="3"/>
      <c r="C110" s="3">
        <v>2</v>
      </c>
      <c r="D110" s="11" t="s">
        <v>47</v>
      </c>
      <c r="E110" s="11" t="s">
        <v>429</v>
      </c>
      <c r="F110" s="11" t="s">
        <v>429</v>
      </c>
      <c r="G110" s="4">
        <v>154</v>
      </c>
      <c r="H110" s="11" t="s">
        <v>430</v>
      </c>
      <c r="I110" s="11" t="s">
        <v>430</v>
      </c>
      <c r="J110" s="17" t="s">
        <v>518</v>
      </c>
      <c r="K110" s="3" t="s">
        <v>506</v>
      </c>
      <c r="L110" s="5">
        <v>10500</v>
      </c>
      <c r="M110" s="1">
        <v>35879</v>
      </c>
      <c r="N110" s="60">
        <f t="shared" ca="1" si="6"/>
        <v>27</v>
      </c>
      <c r="O110" s="14">
        <v>8</v>
      </c>
      <c r="P110" s="14" t="s">
        <v>634</v>
      </c>
      <c r="Q110" s="14">
        <f t="shared" si="7"/>
        <v>16</v>
      </c>
      <c r="R110" s="14">
        <f t="shared" si="8"/>
        <v>21</v>
      </c>
      <c r="S110" s="1">
        <f t="shared" si="9"/>
        <v>43544</v>
      </c>
      <c r="T110" s="2"/>
      <c r="U110" s="3"/>
      <c r="V110" s="3"/>
      <c r="W110" s="62">
        <f t="shared" ca="1" si="10"/>
        <v>-6.25E-2</v>
      </c>
      <c r="X110" s="61">
        <f t="shared" ca="1" si="11"/>
        <v>1</v>
      </c>
      <c r="Y110" s="11" t="s">
        <v>565</v>
      </c>
      <c r="Z110" s="11" t="s">
        <v>234</v>
      </c>
      <c r="AA110" s="11"/>
      <c r="AB110" s="3"/>
    </row>
    <row r="111" spans="1:28" s="22" customFormat="1" ht="30" customHeight="1">
      <c r="A111" s="3" t="s">
        <v>15</v>
      </c>
      <c r="B111" s="3"/>
      <c r="C111" s="3">
        <v>2</v>
      </c>
      <c r="D111" s="11" t="s">
        <v>47</v>
      </c>
      <c r="E111" s="11" t="s">
        <v>429</v>
      </c>
      <c r="F111" s="11" t="s">
        <v>429</v>
      </c>
      <c r="G111" s="4">
        <v>155</v>
      </c>
      <c r="H111" s="11" t="s">
        <v>430</v>
      </c>
      <c r="I111" s="11" t="s">
        <v>430</v>
      </c>
      <c r="J111" s="17" t="s">
        <v>518</v>
      </c>
      <c r="K111" s="3" t="s">
        <v>506</v>
      </c>
      <c r="L111" s="5">
        <v>10500</v>
      </c>
      <c r="M111" s="1">
        <v>35879</v>
      </c>
      <c r="N111" s="60">
        <f t="shared" ca="1" si="6"/>
        <v>27</v>
      </c>
      <c r="O111" s="14">
        <v>8</v>
      </c>
      <c r="P111" s="14" t="s">
        <v>634</v>
      </c>
      <c r="Q111" s="14">
        <f t="shared" si="7"/>
        <v>16</v>
      </c>
      <c r="R111" s="14">
        <f t="shared" si="8"/>
        <v>21</v>
      </c>
      <c r="S111" s="1">
        <f t="shared" si="9"/>
        <v>43544</v>
      </c>
      <c r="T111" s="2"/>
      <c r="U111" s="3"/>
      <c r="V111" s="3"/>
      <c r="W111" s="62">
        <f t="shared" ca="1" si="10"/>
        <v>-6.25E-2</v>
      </c>
      <c r="X111" s="61">
        <f t="shared" ca="1" si="11"/>
        <v>1</v>
      </c>
      <c r="Y111" s="11" t="s">
        <v>565</v>
      </c>
      <c r="Z111" s="11" t="s">
        <v>234</v>
      </c>
      <c r="AA111" s="11"/>
      <c r="AB111" s="3"/>
    </row>
    <row r="112" spans="1:28" s="22" customFormat="1" ht="30" customHeight="1">
      <c r="A112" s="3" t="s">
        <v>15</v>
      </c>
      <c r="B112" s="3"/>
      <c r="C112" s="3">
        <v>2</v>
      </c>
      <c r="D112" s="11" t="s">
        <v>47</v>
      </c>
      <c r="E112" s="11" t="s">
        <v>429</v>
      </c>
      <c r="F112" s="11" t="s">
        <v>429</v>
      </c>
      <c r="G112" s="4">
        <v>156</v>
      </c>
      <c r="H112" s="11" t="s">
        <v>430</v>
      </c>
      <c r="I112" s="11" t="s">
        <v>430</v>
      </c>
      <c r="J112" s="17" t="s">
        <v>518</v>
      </c>
      <c r="K112" s="3" t="s">
        <v>506</v>
      </c>
      <c r="L112" s="5">
        <v>10500</v>
      </c>
      <c r="M112" s="1">
        <v>35879</v>
      </c>
      <c r="N112" s="60">
        <f t="shared" ca="1" si="6"/>
        <v>27</v>
      </c>
      <c r="O112" s="14">
        <v>8</v>
      </c>
      <c r="P112" s="14" t="s">
        <v>634</v>
      </c>
      <c r="Q112" s="14">
        <f t="shared" si="7"/>
        <v>16</v>
      </c>
      <c r="R112" s="14">
        <f t="shared" si="8"/>
        <v>21</v>
      </c>
      <c r="S112" s="1">
        <f t="shared" si="9"/>
        <v>43544</v>
      </c>
      <c r="T112" s="2"/>
      <c r="U112" s="3"/>
      <c r="V112" s="3"/>
      <c r="W112" s="62">
        <f t="shared" ca="1" si="10"/>
        <v>-6.25E-2</v>
      </c>
      <c r="X112" s="61">
        <f t="shared" ca="1" si="11"/>
        <v>1</v>
      </c>
      <c r="Y112" s="11" t="s">
        <v>565</v>
      </c>
      <c r="Z112" s="11" t="s">
        <v>234</v>
      </c>
      <c r="AA112" s="11"/>
      <c r="AB112" s="3"/>
    </row>
    <row r="113" spans="1:28" s="22" customFormat="1" ht="30" customHeight="1">
      <c r="A113" s="3" t="s">
        <v>15</v>
      </c>
      <c r="B113" s="3"/>
      <c r="C113" s="3">
        <v>2</v>
      </c>
      <c r="D113" s="11" t="s">
        <v>47</v>
      </c>
      <c r="E113" s="11" t="s">
        <v>429</v>
      </c>
      <c r="F113" s="11" t="s">
        <v>429</v>
      </c>
      <c r="G113" s="4">
        <v>157</v>
      </c>
      <c r="H113" s="11" t="s">
        <v>430</v>
      </c>
      <c r="I113" s="11" t="s">
        <v>430</v>
      </c>
      <c r="J113" s="17" t="s">
        <v>518</v>
      </c>
      <c r="K113" s="3" t="s">
        <v>506</v>
      </c>
      <c r="L113" s="5">
        <v>10500</v>
      </c>
      <c r="M113" s="1">
        <v>35879</v>
      </c>
      <c r="N113" s="60">
        <f t="shared" ca="1" si="6"/>
        <v>27</v>
      </c>
      <c r="O113" s="14">
        <v>8</v>
      </c>
      <c r="P113" s="14" t="s">
        <v>634</v>
      </c>
      <c r="Q113" s="14">
        <f t="shared" si="7"/>
        <v>16</v>
      </c>
      <c r="R113" s="14">
        <f t="shared" si="8"/>
        <v>21</v>
      </c>
      <c r="S113" s="1">
        <f t="shared" si="9"/>
        <v>43544</v>
      </c>
      <c r="T113" s="2"/>
      <c r="U113" s="3"/>
      <c r="V113" s="3"/>
      <c r="W113" s="62">
        <f t="shared" ca="1" si="10"/>
        <v>-6.25E-2</v>
      </c>
      <c r="X113" s="61">
        <f t="shared" ca="1" si="11"/>
        <v>1</v>
      </c>
      <c r="Y113" s="11" t="s">
        <v>565</v>
      </c>
      <c r="Z113" s="11" t="s">
        <v>234</v>
      </c>
      <c r="AA113" s="11"/>
      <c r="AB113" s="3"/>
    </row>
    <row r="114" spans="1:28" s="22" customFormat="1" ht="30" customHeight="1">
      <c r="A114" s="3" t="s">
        <v>15</v>
      </c>
      <c r="B114" s="3"/>
      <c r="C114" s="3">
        <v>2</v>
      </c>
      <c r="D114" s="11" t="s">
        <v>47</v>
      </c>
      <c r="E114" s="11" t="s">
        <v>429</v>
      </c>
      <c r="F114" s="11" t="s">
        <v>429</v>
      </c>
      <c r="G114" s="4">
        <v>158</v>
      </c>
      <c r="H114" s="11" t="s">
        <v>430</v>
      </c>
      <c r="I114" s="11" t="s">
        <v>430</v>
      </c>
      <c r="J114" s="17" t="s">
        <v>518</v>
      </c>
      <c r="K114" s="3" t="s">
        <v>506</v>
      </c>
      <c r="L114" s="5">
        <v>10500</v>
      </c>
      <c r="M114" s="1">
        <v>35879</v>
      </c>
      <c r="N114" s="60">
        <f t="shared" ca="1" si="6"/>
        <v>27</v>
      </c>
      <c r="O114" s="14">
        <v>8</v>
      </c>
      <c r="P114" s="14" t="s">
        <v>634</v>
      </c>
      <c r="Q114" s="14">
        <f t="shared" si="7"/>
        <v>16</v>
      </c>
      <c r="R114" s="14">
        <f t="shared" si="8"/>
        <v>21</v>
      </c>
      <c r="S114" s="1">
        <f t="shared" si="9"/>
        <v>43544</v>
      </c>
      <c r="T114" s="2"/>
      <c r="U114" s="3"/>
      <c r="V114" s="3"/>
      <c r="W114" s="62">
        <f t="shared" ca="1" si="10"/>
        <v>-6.25E-2</v>
      </c>
      <c r="X114" s="61">
        <f t="shared" ca="1" si="11"/>
        <v>1</v>
      </c>
      <c r="Y114" s="11" t="s">
        <v>565</v>
      </c>
      <c r="Z114" s="11" t="s">
        <v>234</v>
      </c>
      <c r="AA114" s="11"/>
      <c r="AB114" s="3"/>
    </row>
    <row r="115" spans="1:28" s="22" customFormat="1" ht="30" customHeight="1">
      <c r="A115" s="3" t="s">
        <v>15</v>
      </c>
      <c r="B115" s="3"/>
      <c r="C115" s="3">
        <v>2</v>
      </c>
      <c r="D115" s="11" t="s">
        <v>47</v>
      </c>
      <c r="E115" s="11" t="s">
        <v>429</v>
      </c>
      <c r="F115" s="11" t="s">
        <v>429</v>
      </c>
      <c r="G115" s="4">
        <v>159</v>
      </c>
      <c r="H115" s="11" t="s">
        <v>430</v>
      </c>
      <c r="I115" s="11" t="s">
        <v>430</v>
      </c>
      <c r="J115" s="17" t="s">
        <v>518</v>
      </c>
      <c r="K115" s="3" t="s">
        <v>506</v>
      </c>
      <c r="L115" s="5">
        <v>10500</v>
      </c>
      <c r="M115" s="1">
        <v>35879</v>
      </c>
      <c r="N115" s="60">
        <f t="shared" ca="1" si="6"/>
        <v>27</v>
      </c>
      <c r="O115" s="14">
        <v>8</v>
      </c>
      <c r="P115" s="14" t="s">
        <v>634</v>
      </c>
      <c r="Q115" s="14">
        <f t="shared" si="7"/>
        <v>16</v>
      </c>
      <c r="R115" s="14">
        <f t="shared" si="8"/>
        <v>21</v>
      </c>
      <c r="S115" s="1">
        <f t="shared" si="9"/>
        <v>43544</v>
      </c>
      <c r="T115" s="2"/>
      <c r="U115" s="3"/>
      <c r="V115" s="3"/>
      <c r="W115" s="62">
        <f t="shared" ca="1" si="10"/>
        <v>-6.25E-2</v>
      </c>
      <c r="X115" s="61">
        <f t="shared" ca="1" si="11"/>
        <v>1</v>
      </c>
      <c r="Y115" s="11" t="s">
        <v>565</v>
      </c>
      <c r="Z115" s="11" t="s">
        <v>234</v>
      </c>
      <c r="AA115" s="11"/>
      <c r="AB115" s="3"/>
    </row>
    <row r="116" spans="1:28" s="22" customFormat="1" ht="30" customHeight="1">
      <c r="A116" s="3" t="s">
        <v>15</v>
      </c>
      <c r="B116" s="3"/>
      <c r="C116" s="3">
        <v>2</v>
      </c>
      <c r="D116" s="11" t="s">
        <v>47</v>
      </c>
      <c r="E116" s="11" t="s">
        <v>429</v>
      </c>
      <c r="F116" s="11" t="s">
        <v>429</v>
      </c>
      <c r="G116" s="4">
        <v>160</v>
      </c>
      <c r="H116" s="11" t="s">
        <v>430</v>
      </c>
      <c r="I116" s="11" t="s">
        <v>430</v>
      </c>
      <c r="J116" s="17" t="s">
        <v>518</v>
      </c>
      <c r="K116" s="3" t="s">
        <v>506</v>
      </c>
      <c r="L116" s="5">
        <v>10500</v>
      </c>
      <c r="M116" s="1">
        <v>35879</v>
      </c>
      <c r="N116" s="60">
        <f t="shared" ca="1" si="6"/>
        <v>27</v>
      </c>
      <c r="O116" s="14">
        <v>8</v>
      </c>
      <c r="P116" s="14" t="s">
        <v>634</v>
      </c>
      <c r="Q116" s="14">
        <f t="shared" si="7"/>
        <v>16</v>
      </c>
      <c r="R116" s="14">
        <f t="shared" si="8"/>
        <v>21</v>
      </c>
      <c r="S116" s="1">
        <f t="shared" si="9"/>
        <v>43544</v>
      </c>
      <c r="T116" s="2"/>
      <c r="U116" s="3"/>
      <c r="V116" s="3"/>
      <c r="W116" s="62">
        <f t="shared" ca="1" si="10"/>
        <v>-6.25E-2</v>
      </c>
      <c r="X116" s="61">
        <f t="shared" ca="1" si="11"/>
        <v>1</v>
      </c>
      <c r="Y116" s="11" t="s">
        <v>565</v>
      </c>
      <c r="Z116" s="11" t="s">
        <v>234</v>
      </c>
      <c r="AA116" s="11"/>
      <c r="AB116" s="3"/>
    </row>
    <row r="117" spans="1:28" s="22" customFormat="1" ht="30" customHeight="1">
      <c r="A117" s="3" t="s">
        <v>15</v>
      </c>
      <c r="B117" s="3"/>
      <c r="C117" s="3">
        <v>2</v>
      </c>
      <c r="D117" s="11" t="s">
        <v>47</v>
      </c>
      <c r="E117" s="11" t="s">
        <v>429</v>
      </c>
      <c r="F117" s="11" t="s">
        <v>429</v>
      </c>
      <c r="G117" s="4">
        <v>161</v>
      </c>
      <c r="H117" s="11" t="s">
        <v>430</v>
      </c>
      <c r="I117" s="11" t="s">
        <v>430</v>
      </c>
      <c r="J117" s="17" t="s">
        <v>518</v>
      </c>
      <c r="K117" s="3" t="s">
        <v>506</v>
      </c>
      <c r="L117" s="5">
        <v>10500</v>
      </c>
      <c r="M117" s="1">
        <v>35879</v>
      </c>
      <c r="N117" s="60">
        <f t="shared" ca="1" si="6"/>
        <v>27</v>
      </c>
      <c r="O117" s="14">
        <v>8</v>
      </c>
      <c r="P117" s="14" t="s">
        <v>634</v>
      </c>
      <c r="Q117" s="14">
        <f t="shared" si="7"/>
        <v>16</v>
      </c>
      <c r="R117" s="14">
        <f t="shared" si="8"/>
        <v>21</v>
      </c>
      <c r="S117" s="1">
        <f t="shared" si="9"/>
        <v>43544</v>
      </c>
      <c r="T117" s="2"/>
      <c r="U117" s="3"/>
      <c r="V117" s="3"/>
      <c r="W117" s="62">
        <f t="shared" ca="1" si="10"/>
        <v>-6.25E-2</v>
      </c>
      <c r="X117" s="61">
        <f t="shared" ca="1" si="11"/>
        <v>1</v>
      </c>
      <c r="Y117" s="11" t="s">
        <v>565</v>
      </c>
      <c r="Z117" s="11" t="s">
        <v>234</v>
      </c>
      <c r="AA117" s="11"/>
      <c r="AB117" s="3"/>
    </row>
    <row r="118" spans="1:28" s="22" customFormat="1" ht="30" customHeight="1">
      <c r="A118" s="3" t="s">
        <v>15</v>
      </c>
      <c r="B118" s="3"/>
      <c r="C118" s="3">
        <v>2</v>
      </c>
      <c r="D118" s="11" t="s">
        <v>47</v>
      </c>
      <c r="E118" s="11" t="s">
        <v>429</v>
      </c>
      <c r="F118" s="11" t="s">
        <v>429</v>
      </c>
      <c r="G118" s="4">
        <v>162</v>
      </c>
      <c r="H118" s="11" t="s">
        <v>430</v>
      </c>
      <c r="I118" s="11" t="s">
        <v>430</v>
      </c>
      <c r="J118" s="17" t="s">
        <v>518</v>
      </c>
      <c r="K118" s="3" t="s">
        <v>506</v>
      </c>
      <c r="L118" s="5">
        <v>10500</v>
      </c>
      <c r="M118" s="1">
        <v>35879</v>
      </c>
      <c r="N118" s="60">
        <f t="shared" ca="1" si="6"/>
        <v>27</v>
      </c>
      <c r="O118" s="14">
        <v>8</v>
      </c>
      <c r="P118" s="14" t="s">
        <v>634</v>
      </c>
      <c r="Q118" s="14">
        <f t="shared" si="7"/>
        <v>16</v>
      </c>
      <c r="R118" s="14">
        <f t="shared" si="8"/>
        <v>21</v>
      </c>
      <c r="S118" s="1">
        <f t="shared" si="9"/>
        <v>43544</v>
      </c>
      <c r="T118" s="2"/>
      <c r="U118" s="3"/>
      <c r="V118" s="3"/>
      <c r="W118" s="62">
        <f t="shared" ca="1" si="10"/>
        <v>-6.25E-2</v>
      </c>
      <c r="X118" s="61">
        <f t="shared" ca="1" si="11"/>
        <v>1</v>
      </c>
      <c r="Y118" s="11" t="s">
        <v>565</v>
      </c>
      <c r="Z118" s="11" t="s">
        <v>234</v>
      </c>
      <c r="AA118" s="11"/>
      <c r="AB118" s="3"/>
    </row>
    <row r="119" spans="1:28" s="22" customFormat="1" ht="30" customHeight="1">
      <c r="A119" s="3" t="s">
        <v>15</v>
      </c>
      <c r="B119" s="3"/>
      <c r="C119" s="3">
        <v>2</v>
      </c>
      <c r="D119" s="11" t="s">
        <v>47</v>
      </c>
      <c r="E119" s="11" t="s">
        <v>429</v>
      </c>
      <c r="F119" s="11" t="s">
        <v>429</v>
      </c>
      <c r="G119" s="4">
        <v>163</v>
      </c>
      <c r="H119" s="11" t="s">
        <v>430</v>
      </c>
      <c r="I119" s="11" t="s">
        <v>430</v>
      </c>
      <c r="J119" s="17" t="s">
        <v>518</v>
      </c>
      <c r="K119" s="3" t="s">
        <v>506</v>
      </c>
      <c r="L119" s="5">
        <v>10500</v>
      </c>
      <c r="M119" s="1">
        <v>35879</v>
      </c>
      <c r="N119" s="60">
        <f t="shared" ca="1" si="6"/>
        <v>27</v>
      </c>
      <c r="O119" s="14">
        <v>8</v>
      </c>
      <c r="P119" s="14" t="s">
        <v>634</v>
      </c>
      <c r="Q119" s="14">
        <f t="shared" si="7"/>
        <v>16</v>
      </c>
      <c r="R119" s="14">
        <f t="shared" si="8"/>
        <v>21</v>
      </c>
      <c r="S119" s="1">
        <f t="shared" si="9"/>
        <v>43544</v>
      </c>
      <c r="T119" s="2"/>
      <c r="U119" s="3"/>
      <c r="V119" s="3"/>
      <c r="W119" s="62">
        <f t="shared" ca="1" si="10"/>
        <v>-6.25E-2</v>
      </c>
      <c r="X119" s="61">
        <f t="shared" ca="1" si="11"/>
        <v>1</v>
      </c>
      <c r="Y119" s="11" t="s">
        <v>565</v>
      </c>
      <c r="Z119" s="11" t="s">
        <v>234</v>
      </c>
      <c r="AA119" s="11"/>
      <c r="AB119" s="3"/>
    </row>
    <row r="120" spans="1:28" s="22" customFormat="1" ht="30" customHeight="1">
      <c r="A120" s="3" t="s">
        <v>15</v>
      </c>
      <c r="B120" s="3"/>
      <c r="C120" s="3">
        <v>2</v>
      </c>
      <c r="D120" s="11" t="s">
        <v>47</v>
      </c>
      <c r="E120" s="11" t="s">
        <v>429</v>
      </c>
      <c r="F120" s="11" t="s">
        <v>429</v>
      </c>
      <c r="G120" s="4">
        <v>164</v>
      </c>
      <c r="H120" s="11" t="s">
        <v>430</v>
      </c>
      <c r="I120" s="11" t="s">
        <v>430</v>
      </c>
      <c r="J120" s="17" t="s">
        <v>518</v>
      </c>
      <c r="K120" s="3" t="s">
        <v>506</v>
      </c>
      <c r="L120" s="5">
        <v>10500</v>
      </c>
      <c r="M120" s="1">
        <v>35879</v>
      </c>
      <c r="N120" s="60">
        <f t="shared" ca="1" si="6"/>
        <v>27</v>
      </c>
      <c r="O120" s="14">
        <v>8</v>
      </c>
      <c r="P120" s="14" t="s">
        <v>634</v>
      </c>
      <c r="Q120" s="14">
        <f t="shared" si="7"/>
        <v>16</v>
      </c>
      <c r="R120" s="14">
        <f t="shared" si="8"/>
        <v>21</v>
      </c>
      <c r="S120" s="1">
        <f t="shared" si="9"/>
        <v>43544</v>
      </c>
      <c r="T120" s="2"/>
      <c r="U120" s="3"/>
      <c r="V120" s="3"/>
      <c r="W120" s="62">
        <f t="shared" ca="1" si="10"/>
        <v>-6.25E-2</v>
      </c>
      <c r="X120" s="61">
        <f t="shared" ca="1" si="11"/>
        <v>1</v>
      </c>
      <c r="Y120" s="11" t="s">
        <v>565</v>
      </c>
      <c r="Z120" s="11" t="s">
        <v>234</v>
      </c>
      <c r="AA120" s="11"/>
      <c r="AB120" s="3"/>
    </row>
    <row r="121" spans="1:28" s="22" customFormat="1" ht="30" customHeight="1">
      <c r="A121" s="3" t="s">
        <v>15</v>
      </c>
      <c r="B121" s="3"/>
      <c r="C121" s="3">
        <v>2</v>
      </c>
      <c r="D121" s="11" t="s">
        <v>47</v>
      </c>
      <c r="E121" s="11" t="s">
        <v>429</v>
      </c>
      <c r="F121" s="11" t="s">
        <v>429</v>
      </c>
      <c r="G121" s="4">
        <v>165</v>
      </c>
      <c r="H121" s="11" t="s">
        <v>430</v>
      </c>
      <c r="I121" s="11" t="s">
        <v>430</v>
      </c>
      <c r="J121" s="17" t="s">
        <v>518</v>
      </c>
      <c r="K121" s="3" t="s">
        <v>506</v>
      </c>
      <c r="L121" s="5">
        <v>10500</v>
      </c>
      <c r="M121" s="1">
        <v>35879</v>
      </c>
      <c r="N121" s="60">
        <f t="shared" ca="1" si="6"/>
        <v>27</v>
      </c>
      <c r="O121" s="14">
        <v>8</v>
      </c>
      <c r="P121" s="14" t="s">
        <v>634</v>
      </c>
      <c r="Q121" s="14">
        <f t="shared" si="7"/>
        <v>16</v>
      </c>
      <c r="R121" s="14">
        <f t="shared" si="8"/>
        <v>21</v>
      </c>
      <c r="S121" s="1">
        <f t="shared" si="9"/>
        <v>43544</v>
      </c>
      <c r="T121" s="2"/>
      <c r="U121" s="3"/>
      <c r="V121" s="3"/>
      <c r="W121" s="62">
        <f t="shared" ca="1" si="10"/>
        <v>-6.25E-2</v>
      </c>
      <c r="X121" s="61">
        <f t="shared" ca="1" si="11"/>
        <v>1</v>
      </c>
      <c r="Y121" s="11" t="s">
        <v>565</v>
      </c>
      <c r="Z121" s="11" t="s">
        <v>234</v>
      </c>
      <c r="AA121" s="11"/>
      <c r="AB121" s="3"/>
    </row>
    <row r="122" spans="1:28" s="22" customFormat="1" ht="30" customHeight="1">
      <c r="A122" s="3" t="s">
        <v>15</v>
      </c>
      <c r="B122" s="3"/>
      <c r="C122" s="3">
        <v>2</v>
      </c>
      <c r="D122" s="11" t="s">
        <v>47</v>
      </c>
      <c r="E122" s="11" t="s">
        <v>429</v>
      </c>
      <c r="F122" s="11" t="s">
        <v>429</v>
      </c>
      <c r="G122" s="4">
        <v>166</v>
      </c>
      <c r="H122" s="11" t="s">
        <v>430</v>
      </c>
      <c r="I122" s="11" t="s">
        <v>430</v>
      </c>
      <c r="J122" s="17" t="s">
        <v>518</v>
      </c>
      <c r="K122" s="3" t="s">
        <v>506</v>
      </c>
      <c r="L122" s="5">
        <v>10500</v>
      </c>
      <c r="M122" s="1">
        <v>35879</v>
      </c>
      <c r="N122" s="60">
        <f t="shared" ca="1" si="6"/>
        <v>27</v>
      </c>
      <c r="O122" s="14">
        <v>8</v>
      </c>
      <c r="P122" s="14" t="s">
        <v>634</v>
      </c>
      <c r="Q122" s="14">
        <f t="shared" si="7"/>
        <v>16</v>
      </c>
      <c r="R122" s="14">
        <f t="shared" si="8"/>
        <v>21</v>
      </c>
      <c r="S122" s="1">
        <f t="shared" si="9"/>
        <v>43544</v>
      </c>
      <c r="T122" s="2"/>
      <c r="U122" s="3"/>
      <c r="V122" s="3"/>
      <c r="W122" s="62">
        <f t="shared" ca="1" si="10"/>
        <v>-6.25E-2</v>
      </c>
      <c r="X122" s="61">
        <f t="shared" ca="1" si="11"/>
        <v>1</v>
      </c>
      <c r="Y122" s="11" t="s">
        <v>565</v>
      </c>
      <c r="Z122" s="11" t="s">
        <v>234</v>
      </c>
      <c r="AA122" s="11"/>
      <c r="AB122" s="3"/>
    </row>
    <row r="123" spans="1:28" s="22" customFormat="1" ht="30" customHeight="1">
      <c r="A123" s="3" t="s">
        <v>15</v>
      </c>
      <c r="B123" s="3"/>
      <c r="C123" s="3">
        <v>2</v>
      </c>
      <c r="D123" s="11" t="s">
        <v>47</v>
      </c>
      <c r="E123" s="11" t="s">
        <v>429</v>
      </c>
      <c r="F123" s="11" t="s">
        <v>429</v>
      </c>
      <c r="G123" s="4">
        <v>167</v>
      </c>
      <c r="H123" s="11" t="s">
        <v>430</v>
      </c>
      <c r="I123" s="11" t="s">
        <v>430</v>
      </c>
      <c r="J123" s="17" t="s">
        <v>518</v>
      </c>
      <c r="K123" s="3" t="s">
        <v>506</v>
      </c>
      <c r="L123" s="5">
        <v>10500</v>
      </c>
      <c r="M123" s="1">
        <v>35879</v>
      </c>
      <c r="N123" s="60">
        <f t="shared" ca="1" si="6"/>
        <v>27</v>
      </c>
      <c r="O123" s="14">
        <v>8</v>
      </c>
      <c r="P123" s="14" t="s">
        <v>634</v>
      </c>
      <c r="Q123" s="14">
        <f t="shared" si="7"/>
        <v>16</v>
      </c>
      <c r="R123" s="14">
        <f t="shared" si="8"/>
        <v>21</v>
      </c>
      <c r="S123" s="1">
        <f t="shared" si="9"/>
        <v>43544</v>
      </c>
      <c r="T123" s="2"/>
      <c r="U123" s="3"/>
      <c r="V123" s="3"/>
      <c r="W123" s="62">
        <f t="shared" ca="1" si="10"/>
        <v>-6.25E-2</v>
      </c>
      <c r="X123" s="61">
        <f t="shared" ca="1" si="11"/>
        <v>1</v>
      </c>
      <c r="Y123" s="11" t="s">
        <v>565</v>
      </c>
      <c r="Z123" s="11" t="s">
        <v>234</v>
      </c>
      <c r="AA123" s="11"/>
      <c r="AB123" s="3"/>
    </row>
    <row r="124" spans="1:28" s="22" customFormat="1" ht="30" customHeight="1">
      <c r="A124" s="3" t="s">
        <v>15</v>
      </c>
      <c r="B124" s="3"/>
      <c r="C124" s="3">
        <v>2</v>
      </c>
      <c r="D124" s="11" t="s">
        <v>47</v>
      </c>
      <c r="E124" s="11" t="s">
        <v>429</v>
      </c>
      <c r="F124" s="11" t="s">
        <v>429</v>
      </c>
      <c r="G124" s="4">
        <v>168</v>
      </c>
      <c r="H124" s="11" t="s">
        <v>430</v>
      </c>
      <c r="I124" s="11" t="s">
        <v>430</v>
      </c>
      <c r="J124" s="17" t="s">
        <v>518</v>
      </c>
      <c r="K124" s="3" t="s">
        <v>506</v>
      </c>
      <c r="L124" s="5">
        <v>10500</v>
      </c>
      <c r="M124" s="1">
        <v>35879</v>
      </c>
      <c r="N124" s="60">
        <f t="shared" ca="1" si="6"/>
        <v>27</v>
      </c>
      <c r="O124" s="14">
        <v>8</v>
      </c>
      <c r="P124" s="14" t="s">
        <v>634</v>
      </c>
      <c r="Q124" s="14">
        <f t="shared" si="7"/>
        <v>16</v>
      </c>
      <c r="R124" s="14">
        <f t="shared" si="8"/>
        <v>21</v>
      </c>
      <c r="S124" s="1">
        <f t="shared" si="9"/>
        <v>43544</v>
      </c>
      <c r="T124" s="2"/>
      <c r="U124" s="3"/>
      <c r="V124" s="3"/>
      <c r="W124" s="62">
        <f t="shared" ca="1" si="10"/>
        <v>-6.25E-2</v>
      </c>
      <c r="X124" s="61">
        <f t="shared" ca="1" si="11"/>
        <v>1</v>
      </c>
      <c r="Y124" s="11" t="s">
        <v>565</v>
      </c>
      <c r="Z124" s="11" t="s">
        <v>234</v>
      </c>
      <c r="AA124" s="11"/>
      <c r="AB124" s="3"/>
    </row>
    <row r="125" spans="1:28" s="22" customFormat="1" ht="30" customHeight="1">
      <c r="A125" s="3" t="s">
        <v>15</v>
      </c>
      <c r="B125" s="3"/>
      <c r="C125" s="3">
        <v>2</v>
      </c>
      <c r="D125" s="11" t="s">
        <v>47</v>
      </c>
      <c r="E125" s="11" t="s">
        <v>429</v>
      </c>
      <c r="F125" s="11" t="s">
        <v>429</v>
      </c>
      <c r="G125" s="4">
        <v>169</v>
      </c>
      <c r="H125" s="11" t="s">
        <v>430</v>
      </c>
      <c r="I125" s="11" t="s">
        <v>430</v>
      </c>
      <c r="J125" s="17" t="s">
        <v>518</v>
      </c>
      <c r="K125" s="3" t="s">
        <v>506</v>
      </c>
      <c r="L125" s="5">
        <v>10500</v>
      </c>
      <c r="M125" s="1">
        <v>35879</v>
      </c>
      <c r="N125" s="60">
        <f t="shared" ca="1" si="6"/>
        <v>27</v>
      </c>
      <c r="O125" s="14">
        <v>8</v>
      </c>
      <c r="P125" s="14" t="s">
        <v>634</v>
      </c>
      <c r="Q125" s="14">
        <f t="shared" si="7"/>
        <v>16</v>
      </c>
      <c r="R125" s="14">
        <f t="shared" si="8"/>
        <v>21</v>
      </c>
      <c r="S125" s="1">
        <f t="shared" si="9"/>
        <v>43544</v>
      </c>
      <c r="T125" s="2"/>
      <c r="U125" s="3"/>
      <c r="V125" s="3"/>
      <c r="W125" s="62">
        <f t="shared" ca="1" si="10"/>
        <v>-6.25E-2</v>
      </c>
      <c r="X125" s="61">
        <f t="shared" ca="1" si="11"/>
        <v>1</v>
      </c>
      <c r="Y125" s="11" t="s">
        <v>565</v>
      </c>
      <c r="Z125" s="11" t="s">
        <v>234</v>
      </c>
      <c r="AA125" s="11"/>
      <c r="AB125" s="3"/>
    </row>
    <row r="126" spans="1:28" s="22" customFormat="1" ht="30" customHeight="1">
      <c r="A126" s="3" t="s">
        <v>15</v>
      </c>
      <c r="B126" s="3"/>
      <c r="C126" s="3">
        <v>2</v>
      </c>
      <c r="D126" s="11" t="s">
        <v>47</v>
      </c>
      <c r="E126" s="11" t="s">
        <v>429</v>
      </c>
      <c r="F126" s="11" t="s">
        <v>429</v>
      </c>
      <c r="G126" s="4">
        <v>170</v>
      </c>
      <c r="H126" s="11" t="s">
        <v>430</v>
      </c>
      <c r="I126" s="11" t="s">
        <v>430</v>
      </c>
      <c r="J126" s="17" t="s">
        <v>518</v>
      </c>
      <c r="K126" s="3" t="s">
        <v>506</v>
      </c>
      <c r="L126" s="5">
        <v>10500</v>
      </c>
      <c r="M126" s="1">
        <v>35879</v>
      </c>
      <c r="N126" s="60">
        <f t="shared" ca="1" si="6"/>
        <v>27</v>
      </c>
      <c r="O126" s="14">
        <v>8</v>
      </c>
      <c r="P126" s="14" t="s">
        <v>634</v>
      </c>
      <c r="Q126" s="14">
        <f t="shared" si="7"/>
        <v>16</v>
      </c>
      <c r="R126" s="14">
        <f t="shared" si="8"/>
        <v>21</v>
      </c>
      <c r="S126" s="1">
        <f t="shared" si="9"/>
        <v>43544</v>
      </c>
      <c r="T126" s="2"/>
      <c r="U126" s="3"/>
      <c r="V126" s="3"/>
      <c r="W126" s="62">
        <f t="shared" ca="1" si="10"/>
        <v>-6.25E-2</v>
      </c>
      <c r="X126" s="61">
        <f t="shared" ca="1" si="11"/>
        <v>1</v>
      </c>
      <c r="Y126" s="11" t="s">
        <v>565</v>
      </c>
      <c r="Z126" s="11" t="s">
        <v>234</v>
      </c>
      <c r="AA126" s="11"/>
      <c r="AB126" s="3"/>
    </row>
    <row r="127" spans="1:28" s="22" customFormat="1" ht="30" customHeight="1">
      <c r="A127" s="3" t="s">
        <v>15</v>
      </c>
      <c r="B127" s="3"/>
      <c r="C127" s="3">
        <v>2</v>
      </c>
      <c r="D127" s="11" t="s">
        <v>47</v>
      </c>
      <c r="E127" s="11" t="s">
        <v>429</v>
      </c>
      <c r="F127" s="11" t="s">
        <v>429</v>
      </c>
      <c r="G127" s="4">
        <v>171</v>
      </c>
      <c r="H127" s="11" t="s">
        <v>430</v>
      </c>
      <c r="I127" s="11" t="s">
        <v>430</v>
      </c>
      <c r="J127" s="17" t="s">
        <v>518</v>
      </c>
      <c r="K127" s="3" t="s">
        <v>506</v>
      </c>
      <c r="L127" s="5">
        <v>10500</v>
      </c>
      <c r="M127" s="1">
        <v>35879</v>
      </c>
      <c r="N127" s="60">
        <f t="shared" ca="1" si="6"/>
        <v>27</v>
      </c>
      <c r="O127" s="14">
        <v>8</v>
      </c>
      <c r="P127" s="14" t="s">
        <v>634</v>
      </c>
      <c r="Q127" s="14">
        <f t="shared" si="7"/>
        <v>16</v>
      </c>
      <c r="R127" s="14">
        <f t="shared" si="8"/>
        <v>21</v>
      </c>
      <c r="S127" s="1">
        <f t="shared" si="9"/>
        <v>43544</v>
      </c>
      <c r="T127" s="2"/>
      <c r="U127" s="3"/>
      <c r="V127" s="3"/>
      <c r="W127" s="62">
        <f t="shared" ca="1" si="10"/>
        <v>-6.25E-2</v>
      </c>
      <c r="X127" s="61">
        <f t="shared" ca="1" si="11"/>
        <v>1</v>
      </c>
      <c r="Y127" s="11" t="s">
        <v>565</v>
      </c>
      <c r="Z127" s="11" t="s">
        <v>234</v>
      </c>
      <c r="AA127" s="11"/>
      <c r="AB127" s="3"/>
    </row>
    <row r="128" spans="1:28" s="22" customFormat="1" ht="30" customHeight="1">
      <c r="A128" s="3" t="s">
        <v>15</v>
      </c>
      <c r="B128" s="3"/>
      <c r="C128" s="3">
        <v>2</v>
      </c>
      <c r="D128" s="11" t="s">
        <v>47</v>
      </c>
      <c r="E128" s="11" t="s">
        <v>429</v>
      </c>
      <c r="F128" s="11" t="s">
        <v>429</v>
      </c>
      <c r="G128" s="4">
        <v>172</v>
      </c>
      <c r="H128" s="11" t="s">
        <v>430</v>
      </c>
      <c r="I128" s="11" t="s">
        <v>430</v>
      </c>
      <c r="J128" s="17" t="s">
        <v>518</v>
      </c>
      <c r="K128" s="3" t="s">
        <v>506</v>
      </c>
      <c r="L128" s="5">
        <v>10500</v>
      </c>
      <c r="M128" s="1">
        <v>35879</v>
      </c>
      <c r="N128" s="60">
        <f t="shared" ca="1" si="6"/>
        <v>27</v>
      </c>
      <c r="O128" s="14">
        <v>8</v>
      </c>
      <c r="P128" s="14" t="s">
        <v>634</v>
      </c>
      <c r="Q128" s="14">
        <f t="shared" si="7"/>
        <v>16</v>
      </c>
      <c r="R128" s="14">
        <f t="shared" si="8"/>
        <v>21</v>
      </c>
      <c r="S128" s="1">
        <f t="shared" si="9"/>
        <v>43544</v>
      </c>
      <c r="T128" s="2"/>
      <c r="U128" s="3"/>
      <c r="V128" s="3"/>
      <c r="W128" s="62">
        <f t="shared" ca="1" si="10"/>
        <v>-6.25E-2</v>
      </c>
      <c r="X128" s="61">
        <f t="shared" ca="1" si="11"/>
        <v>1</v>
      </c>
      <c r="Y128" s="11" t="s">
        <v>565</v>
      </c>
      <c r="Z128" s="11" t="s">
        <v>234</v>
      </c>
      <c r="AA128" s="11"/>
      <c r="AB128" s="3"/>
    </row>
    <row r="129" spans="1:28" s="22" customFormat="1" ht="30" customHeight="1">
      <c r="A129" s="3" t="s">
        <v>15</v>
      </c>
      <c r="B129" s="3"/>
      <c r="C129" s="3">
        <v>2</v>
      </c>
      <c r="D129" s="11" t="s">
        <v>47</v>
      </c>
      <c r="E129" s="11" t="s">
        <v>429</v>
      </c>
      <c r="F129" s="11" t="s">
        <v>429</v>
      </c>
      <c r="G129" s="4">
        <v>173</v>
      </c>
      <c r="H129" s="11" t="s">
        <v>430</v>
      </c>
      <c r="I129" s="11" t="s">
        <v>430</v>
      </c>
      <c r="J129" s="17" t="s">
        <v>518</v>
      </c>
      <c r="K129" s="3" t="s">
        <v>506</v>
      </c>
      <c r="L129" s="5">
        <v>10500</v>
      </c>
      <c r="M129" s="1">
        <v>35879</v>
      </c>
      <c r="N129" s="60">
        <f t="shared" ca="1" si="6"/>
        <v>27</v>
      </c>
      <c r="O129" s="14">
        <v>8</v>
      </c>
      <c r="P129" s="14" t="s">
        <v>634</v>
      </c>
      <c r="Q129" s="14">
        <f t="shared" si="7"/>
        <v>16</v>
      </c>
      <c r="R129" s="14">
        <f t="shared" si="8"/>
        <v>21</v>
      </c>
      <c r="S129" s="1">
        <f t="shared" si="9"/>
        <v>43544</v>
      </c>
      <c r="T129" s="2"/>
      <c r="U129" s="3"/>
      <c r="V129" s="3"/>
      <c r="W129" s="62">
        <f t="shared" ca="1" si="10"/>
        <v>-6.25E-2</v>
      </c>
      <c r="X129" s="61">
        <f t="shared" ca="1" si="11"/>
        <v>1</v>
      </c>
      <c r="Y129" s="11" t="s">
        <v>565</v>
      </c>
      <c r="Z129" s="11" t="s">
        <v>234</v>
      </c>
      <c r="AA129" s="11"/>
      <c r="AB129" s="3"/>
    </row>
    <row r="130" spans="1:28" s="22" customFormat="1" ht="30" customHeight="1">
      <c r="A130" s="3" t="s">
        <v>15</v>
      </c>
      <c r="B130" s="3"/>
      <c r="C130" s="3">
        <v>2</v>
      </c>
      <c r="D130" s="11" t="s">
        <v>47</v>
      </c>
      <c r="E130" s="11" t="s">
        <v>429</v>
      </c>
      <c r="F130" s="11" t="s">
        <v>429</v>
      </c>
      <c r="G130" s="4">
        <v>174</v>
      </c>
      <c r="H130" s="11" t="s">
        <v>430</v>
      </c>
      <c r="I130" s="11" t="s">
        <v>430</v>
      </c>
      <c r="J130" s="17" t="s">
        <v>518</v>
      </c>
      <c r="K130" s="3" t="s">
        <v>506</v>
      </c>
      <c r="L130" s="5">
        <v>10500</v>
      </c>
      <c r="M130" s="1">
        <v>35879</v>
      </c>
      <c r="N130" s="60">
        <f t="shared" ca="1" si="6"/>
        <v>27</v>
      </c>
      <c r="O130" s="14">
        <v>8</v>
      </c>
      <c r="P130" s="14" t="s">
        <v>634</v>
      </c>
      <c r="Q130" s="14">
        <f t="shared" si="7"/>
        <v>16</v>
      </c>
      <c r="R130" s="14">
        <f t="shared" si="8"/>
        <v>21</v>
      </c>
      <c r="S130" s="1">
        <f t="shared" si="9"/>
        <v>43544</v>
      </c>
      <c r="T130" s="2"/>
      <c r="U130" s="3"/>
      <c r="V130" s="3"/>
      <c r="W130" s="62">
        <f t="shared" ca="1" si="10"/>
        <v>-6.25E-2</v>
      </c>
      <c r="X130" s="61">
        <f t="shared" ca="1" si="11"/>
        <v>1</v>
      </c>
      <c r="Y130" s="11" t="s">
        <v>565</v>
      </c>
      <c r="Z130" s="11" t="s">
        <v>234</v>
      </c>
      <c r="AA130" s="11"/>
      <c r="AB130" s="3"/>
    </row>
    <row r="131" spans="1:28" s="22" customFormat="1" ht="30" customHeight="1">
      <c r="A131" s="3" t="s">
        <v>15</v>
      </c>
      <c r="B131" s="3"/>
      <c r="C131" s="3">
        <v>2</v>
      </c>
      <c r="D131" s="11" t="s">
        <v>47</v>
      </c>
      <c r="E131" s="11" t="s">
        <v>429</v>
      </c>
      <c r="F131" s="11" t="s">
        <v>429</v>
      </c>
      <c r="G131" s="4">
        <v>175</v>
      </c>
      <c r="H131" s="11" t="s">
        <v>430</v>
      </c>
      <c r="I131" s="11" t="s">
        <v>430</v>
      </c>
      <c r="J131" s="17" t="s">
        <v>518</v>
      </c>
      <c r="K131" s="3" t="s">
        <v>506</v>
      </c>
      <c r="L131" s="5">
        <v>10500</v>
      </c>
      <c r="M131" s="1">
        <v>35879</v>
      </c>
      <c r="N131" s="60">
        <f t="shared" ref="N131:N194" ca="1" si="12">DATEDIF(M131,TODAY(),"y")</f>
        <v>27</v>
      </c>
      <c r="O131" s="14">
        <v>8</v>
      </c>
      <c r="P131" s="14" t="s">
        <v>634</v>
      </c>
      <c r="Q131" s="14">
        <f t="shared" ref="Q131:Q194" si="13">O131*IF(P131="水質",3.2,(IF(P131="事務",2,IF(P131="電子",2.1,IF(P131="自動車",3.1,1.6)))))</f>
        <v>16</v>
      </c>
      <c r="R131" s="14">
        <f t="shared" ref="R131:R194" si="14">ROUND(4/3*Q131,0)</f>
        <v>21</v>
      </c>
      <c r="S131" s="1">
        <f t="shared" ref="S131:S194" si="15">M131+365*IF(J131="事後",R131,Q131)</f>
        <v>43544</v>
      </c>
      <c r="T131" s="2"/>
      <c r="U131" s="3"/>
      <c r="V131" s="3"/>
      <c r="W131" s="62">
        <f t="shared" ref="W131:W194" ca="1" si="16">(-3/Q131*N131+5)</f>
        <v>-6.25E-2</v>
      </c>
      <c r="X131" s="61">
        <f t="shared" ref="X131:X194" ca="1" si="17">IF(W131&gt;1,ROUNDUP(W131,0),1)</f>
        <v>1</v>
      </c>
      <c r="Y131" s="11" t="s">
        <v>565</v>
      </c>
      <c r="Z131" s="11" t="s">
        <v>234</v>
      </c>
      <c r="AA131" s="11"/>
      <c r="AB131" s="3"/>
    </row>
    <row r="132" spans="1:28" s="22" customFormat="1" ht="30" customHeight="1">
      <c r="A132" s="3" t="s">
        <v>15</v>
      </c>
      <c r="B132" s="3"/>
      <c r="C132" s="3">
        <v>2</v>
      </c>
      <c r="D132" s="11" t="s">
        <v>47</v>
      </c>
      <c r="E132" s="11" t="s">
        <v>429</v>
      </c>
      <c r="F132" s="11" t="s">
        <v>429</v>
      </c>
      <c r="G132" s="4">
        <v>176</v>
      </c>
      <c r="H132" s="11" t="s">
        <v>430</v>
      </c>
      <c r="I132" s="11" t="s">
        <v>430</v>
      </c>
      <c r="J132" s="17" t="s">
        <v>518</v>
      </c>
      <c r="K132" s="3" t="s">
        <v>506</v>
      </c>
      <c r="L132" s="5">
        <v>10500</v>
      </c>
      <c r="M132" s="1">
        <v>35879</v>
      </c>
      <c r="N132" s="60">
        <f t="shared" ca="1" si="12"/>
        <v>27</v>
      </c>
      <c r="O132" s="14">
        <v>8</v>
      </c>
      <c r="P132" s="14" t="s">
        <v>634</v>
      </c>
      <c r="Q132" s="14">
        <f t="shared" si="13"/>
        <v>16</v>
      </c>
      <c r="R132" s="14">
        <f t="shared" si="14"/>
        <v>21</v>
      </c>
      <c r="S132" s="1">
        <f t="shared" si="15"/>
        <v>43544</v>
      </c>
      <c r="T132" s="2"/>
      <c r="U132" s="3"/>
      <c r="V132" s="3"/>
      <c r="W132" s="62">
        <f t="shared" ca="1" si="16"/>
        <v>-6.25E-2</v>
      </c>
      <c r="X132" s="61">
        <f t="shared" ca="1" si="17"/>
        <v>1</v>
      </c>
      <c r="Y132" s="11" t="s">
        <v>565</v>
      </c>
      <c r="Z132" s="11" t="s">
        <v>234</v>
      </c>
      <c r="AA132" s="11"/>
      <c r="AB132" s="3"/>
    </row>
    <row r="133" spans="1:28" s="22" customFormat="1" ht="30" customHeight="1">
      <c r="A133" s="3" t="s">
        <v>15</v>
      </c>
      <c r="B133" s="3"/>
      <c r="C133" s="3">
        <v>2</v>
      </c>
      <c r="D133" s="11" t="s">
        <v>47</v>
      </c>
      <c r="E133" s="11" t="s">
        <v>431</v>
      </c>
      <c r="F133" s="11" t="s">
        <v>431</v>
      </c>
      <c r="G133" s="4">
        <v>89</v>
      </c>
      <c r="H133" s="11" t="s">
        <v>432</v>
      </c>
      <c r="I133" s="11" t="s">
        <v>432</v>
      </c>
      <c r="J133" s="17" t="s">
        <v>518</v>
      </c>
      <c r="K133" s="3" t="s">
        <v>506</v>
      </c>
      <c r="L133" s="5">
        <v>14910</v>
      </c>
      <c r="M133" s="1">
        <v>35879</v>
      </c>
      <c r="N133" s="60">
        <f t="shared" ca="1" si="12"/>
        <v>27</v>
      </c>
      <c r="O133" s="14">
        <v>8</v>
      </c>
      <c r="P133" s="14" t="s">
        <v>634</v>
      </c>
      <c r="Q133" s="14">
        <f t="shared" si="13"/>
        <v>16</v>
      </c>
      <c r="R133" s="14">
        <f t="shared" si="14"/>
        <v>21</v>
      </c>
      <c r="S133" s="1">
        <f t="shared" si="15"/>
        <v>43544</v>
      </c>
      <c r="T133" s="2"/>
      <c r="U133" s="3"/>
      <c r="V133" s="3"/>
      <c r="W133" s="62">
        <f t="shared" ca="1" si="16"/>
        <v>-6.25E-2</v>
      </c>
      <c r="X133" s="61">
        <f t="shared" ca="1" si="17"/>
        <v>1</v>
      </c>
      <c r="Y133" s="11" t="s">
        <v>565</v>
      </c>
      <c r="Z133" s="11" t="s">
        <v>17</v>
      </c>
      <c r="AA133" s="11"/>
      <c r="AB133" s="3"/>
    </row>
    <row r="134" spans="1:28" s="22" customFormat="1" ht="30" customHeight="1">
      <c r="A134" s="3" t="s">
        <v>15</v>
      </c>
      <c r="B134" s="3"/>
      <c r="C134" s="3">
        <v>2</v>
      </c>
      <c r="D134" s="11" t="s">
        <v>47</v>
      </c>
      <c r="E134" s="11" t="s">
        <v>431</v>
      </c>
      <c r="F134" s="11" t="s">
        <v>431</v>
      </c>
      <c r="G134" s="4">
        <v>90</v>
      </c>
      <c r="H134" s="11" t="s">
        <v>432</v>
      </c>
      <c r="I134" s="11" t="s">
        <v>432</v>
      </c>
      <c r="J134" s="17" t="s">
        <v>518</v>
      </c>
      <c r="K134" s="3" t="s">
        <v>506</v>
      </c>
      <c r="L134" s="5">
        <v>14910</v>
      </c>
      <c r="M134" s="1">
        <v>35879</v>
      </c>
      <c r="N134" s="60">
        <f t="shared" ca="1" si="12"/>
        <v>27</v>
      </c>
      <c r="O134" s="14">
        <v>8</v>
      </c>
      <c r="P134" s="14" t="s">
        <v>634</v>
      </c>
      <c r="Q134" s="14">
        <f t="shared" si="13"/>
        <v>16</v>
      </c>
      <c r="R134" s="14">
        <f t="shared" si="14"/>
        <v>21</v>
      </c>
      <c r="S134" s="1">
        <f t="shared" si="15"/>
        <v>43544</v>
      </c>
      <c r="T134" s="2"/>
      <c r="U134" s="3"/>
      <c r="V134" s="3"/>
      <c r="W134" s="62">
        <f t="shared" ca="1" si="16"/>
        <v>-6.25E-2</v>
      </c>
      <c r="X134" s="61">
        <f t="shared" ca="1" si="17"/>
        <v>1</v>
      </c>
      <c r="Y134" s="11" t="s">
        <v>565</v>
      </c>
      <c r="Z134" s="11" t="s">
        <v>17</v>
      </c>
      <c r="AA134" s="11"/>
      <c r="AB134" s="3"/>
    </row>
    <row r="135" spans="1:28" s="22" customFormat="1" ht="30" customHeight="1">
      <c r="A135" s="3" t="s">
        <v>15</v>
      </c>
      <c r="B135" s="3"/>
      <c r="C135" s="3">
        <v>2</v>
      </c>
      <c r="D135" s="11" t="s">
        <v>47</v>
      </c>
      <c r="E135" s="11" t="s">
        <v>431</v>
      </c>
      <c r="F135" s="11" t="s">
        <v>431</v>
      </c>
      <c r="G135" s="4">
        <v>91</v>
      </c>
      <c r="H135" s="11" t="s">
        <v>432</v>
      </c>
      <c r="I135" s="11" t="s">
        <v>432</v>
      </c>
      <c r="J135" s="17" t="s">
        <v>518</v>
      </c>
      <c r="K135" s="3" t="s">
        <v>506</v>
      </c>
      <c r="L135" s="5">
        <v>14910</v>
      </c>
      <c r="M135" s="1">
        <v>35879</v>
      </c>
      <c r="N135" s="60">
        <f t="shared" ca="1" si="12"/>
        <v>27</v>
      </c>
      <c r="O135" s="14">
        <v>8</v>
      </c>
      <c r="P135" s="14" t="s">
        <v>634</v>
      </c>
      <c r="Q135" s="14">
        <f t="shared" si="13"/>
        <v>16</v>
      </c>
      <c r="R135" s="14">
        <f t="shared" si="14"/>
        <v>21</v>
      </c>
      <c r="S135" s="1">
        <f t="shared" si="15"/>
        <v>43544</v>
      </c>
      <c r="T135" s="2"/>
      <c r="U135" s="3"/>
      <c r="V135" s="3"/>
      <c r="W135" s="62">
        <f t="shared" ca="1" si="16"/>
        <v>-6.25E-2</v>
      </c>
      <c r="X135" s="61">
        <f t="shared" ca="1" si="17"/>
        <v>1</v>
      </c>
      <c r="Y135" s="11" t="s">
        <v>565</v>
      </c>
      <c r="Z135" s="11" t="s">
        <v>17</v>
      </c>
      <c r="AA135" s="11"/>
      <c r="AB135" s="3"/>
    </row>
    <row r="136" spans="1:28" s="22" customFormat="1" ht="30" customHeight="1">
      <c r="A136" s="3" t="s">
        <v>15</v>
      </c>
      <c r="B136" s="3"/>
      <c r="C136" s="3">
        <v>2</v>
      </c>
      <c r="D136" s="11" t="s">
        <v>47</v>
      </c>
      <c r="E136" s="11" t="s">
        <v>431</v>
      </c>
      <c r="F136" s="11" t="s">
        <v>431</v>
      </c>
      <c r="G136" s="4">
        <v>92</v>
      </c>
      <c r="H136" s="11" t="s">
        <v>432</v>
      </c>
      <c r="I136" s="11" t="s">
        <v>432</v>
      </c>
      <c r="J136" s="17" t="s">
        <v>518</v>
      </c>
      <c r="K136" s="3" t="s">
        <v>506</v>
      </c>
      <c r="L136" s="5">
        <v>14910</v>
      </c>
      <c r="M136" s="1">
        <v>35879</v>
      </c>
      <c r="N136" s="60">
        <f t="shared" ca="1" si="12"/>
        <v>27</v>
      </c>
      <c r="O136" s="14">
        <v>8</v>
      </c>
      <c r="P136" s="14" t="s">
        <v>634</v>
      </c>
      <c r="Q136" s="14">
        <f t="shared" si="13"/>
        <v>16</v>
      </c>
      <c r="R136" s="14">
        <f t="shared" si="14"/>
        <v>21</v>
      </c>
      <c r="S136" s="1">
        <f t="shared" si="15"/>
        <v>43544</v>
      </c>
      <c r="T136" s="2"/>
      <c r="U136" s="3"/>
      <c r="V136" s="3"/>
      <c r="W136" s="62">
        <f t="shared" ca="1" si="16"/>
        <v>-6.25E-2</v>
      </c>
      <c r="X136" s="61">
        <f t="shared" ca="1" si="17"/>
        <v>1</v>
      </c>
      <c r="Y136" s="11" t="s">
        <v>565</v>
      </c>
      <c r="Z136" s="11" t="s">
        <v>17</v>
      </c>
      <c r="AA136" s="11"/>
      <c r="AB136" s="3"/>
    </row>
    <row r="137" spans="1:28" s="22" customFormat="1" ht="30" customHeight="1">
      <c r="A137" s="3" t="s">
        <v>15</v>
      </c>
      <c r="B137" s="3"/>
      <c r="C137" s="3">
        <v>2</v>
      </c>
      <c r="D137" s="11" t="s">
        <v>47</v>
      </c>
      <c r="E137" s="11" t="s">
        <v>431</v>
      </c>
      <c r="F137" s="11" t="s">
        <v>431</v>
      </c>
      <c r="G137" s="4">
        <v>93</v>
      </c>
      <c r="H137" s="11" t="s">
        <v>432</v>
      </c>
      <c r="I137" s="11" t="s">
        <v>432</v>
      </c>
      <c r="J137" s="17" t="s">
        <v>518</v>
      </c>
      <c r="K137" s="3" t="s">
        <v>506</v>
      </c>
      <c r="L137" s="5">
        <v>14910</v>
      </c>
      <c r="M137" s="1">
        <v>35879</v>
      </c>
      <c r="N137" s="60">
        <f t="shared" ca="1" si="12"/>
        <v>27</v>
      </c>
      <c r="O137" s="14">
        <v>8</v>
      </c>
      <c r="P137" s="14" t="s">
        <v>634</v>
      </c>
      <c r="Q137" s="14">
        <f t="shared" si="13"/>
        <v>16</v>
      </c>
      <c r="R137" s="14">
        <f t="shared" si="14"/>
        <v>21</v>
      </c>
      <c r="S137" s="1">
        <f t="shared" si="15"/>
        <v>43544</v>
      </c>
      <c r="T137" s="2"/>
      <c r="U137" s="3"/>
      <c r="V137" s="3"/>
      <c r="W137" s="62">
        <f t="shared" ca="1" si="16"/>
        <v>-6.25E-2</v>
      </c>
      <c r="X137" s="61">
        <f t="shared" ca="1" si="17"/>
        <v>1</v>
      </c>
      <c r="Y137" s="11" t="s">
        <v>565</v>
      </c>
      <c r="Z137" s="11" t="s">
        <v>17</v>
      </c>
      <c r="AA137" s="11"/>
      <c r="AB137" s="3"/>
    </row>
    <row r="138" spans="1:28" s="22" customFormat="1" ht="30" customHeight="1">
      <c r="A138" s="3" t="s">
        <v>15</v>
      </c>
      <c r="B138" s="3"/>
      <c r="C138" s="3">
        <v>2</v>
      </c>
      <c r="D138" s="11" t="s">
        <v>47</v>
      </c>
      <c r="E138" s="11" t="s">
        <v>431</v>
      </c>
      <c r="F138" s="11" t="s">
        <v>431</v>
      </c>
      <c r="G138" s="4">
        <v>94</v>
      </c>
      <c r="H138" s="11" t="s">
        <v>432</v>
      </c>
      <c r="I138" s="11" t="s">
        <v>432</v>
      </c>
      <c r="J138" s="17" t="s">
        <v>518</v>
      </c>
      <c r="K138" s="3" t="s">
        <v>506</v>
      </c>
      <c r="L138" s="5">
        <v>14910</v>
      </c>
      <c r="M138" s="1">
        <v>35879</v>
      </c>
      <c r="N138" s="60">
        <f t="shared" ca="1" si="12"/>
        <v>27</v>
      </c>
      <c r="O138" s="14">
        <v>8</v>
      </c>
      <c r="P138" s="14" t="s">
        <v>634</v>
      </c>
      <c r="Q138" s="14">
        <f t="shared" si="13"/>
        <v>16</v>
      </c>
      <c r="R138" s="14">
        <f t="shared" si="14"/>
        <v>21</v>
      </c>
      <c r="S138" s="1">
        <f t="shared" si="15"/>
        <v>43544</v>
      </c>
      <c r="T138" s="2"/>
      <c r="U138" s="3"/>
      <c r="V138" s="3"/>
      <c r="W138" s="62">
        <f t="shared" ca="1" si="16"/>
        <v>-6.25E-2</v>
      </c>
      <c r="X138" s="61">
        <f t="shared" ca="1" si="17"/>
        <v>1</v>
      </c>
      <c r="Y138" s="11" t="s">
        <v>565</v>
      </c>
      <c r="Z138" s="11" t="s">
        <v>17</v>
      </c>
      <c r="AA138" s="11"/>
      <c r="AB138" s="3"/>
    </row>
    <row r="139" spans="1:28" s="22" customFormat="1" ht="30" customHeight="1">
      <c r="A139" s="3" t="s">
        <v>15</v>
      </c>
      <c r="B139" s="3"/>
      <c r="C139" s="3">
        <v>2</v>
      </c>
      <c r="D139" s="11" t="s">
        <v>47</v>
      </c>
      <c r="E139" s="11" t="s">
        <v>433</v>
      </c>
      <c r="F139" s="11" t="s">
        <v>433</v>
      </c>
      <c r="G139" s="4">
        <v>105</v>
      </c>
      <c r="H139" s="11" t="s">
        <v>434</v>
      </c>
      <c r="I139" s="11" t="s">
        <v>434</v>
      </c>
      <c r="J139" s="17" t="s">
        <v>518</v>
      </c>
      <c r="K139" s="3" t="s">
        <v>506</v>
      </c>
      <c r="L139" s="5">
        <v>10290</v>
      </c>
      <c r="M139" s="1">
        <v>35879</v>
      </c>
      <c r="N139" s="60">
        <f t="shared" ca="1" si="12"/>
        <v>27</v>
      </c>
      <c r="O139" s="14">
        <v>8</v>
      </c>
      <c r="P139" s="14" t="s">
        <v>634</v>
      </c>
      <c r="Q139" s="14">
        <f t="shared" si="13"/>
        <v>16</v>
      </c>
      <c r="R139" s="14">
        <f t="shared" si="14"/>
        <v>21</v>
      </c>
      <c r="S139" s="1">
        <f t="shared" si="15"/>
        <v>43544</v>
      </c>
      <c r="T139" s="2"/>
      <c r="U139" s="3"/>
      <c r="V139" s="3"/>
      <c r="W139" s="62">
        <f t="shared" ca="1" si="16"/>
        <v>-6.25E-2</v>
      </c>
      <c r="X139" s="61">
        <f t="shared" ca="1" si="17"/>
        <v>1</v>
      </c>
      <c r="Y139" s="11" t="s">
        <v>565</v>
      </c>
      <c r="Z139" s="11" t="s">
        <v>24</v>
      </c>
      <c r="AA139" s="11"/>
      <c r="AB139" s="3"/>
    </row>
    <row r="140" spans="1:28" s="22" customFormat="1" ht="30" customHeight="1">
      <c r="A140" s="3" t="s">
        <v>15</v>
      </c>
      <c r="B140" s="3"/>
      <c r="C140" s="3">
        <v>2</v>
      </c>
      <c r="D140" s="11" t="s">
        <v>47</v>
      </c>
      <c r="E140" s="11" t="s">
        <v>433</v>
      </c>
      <c r="F140" s="11" t="s">
        <v>433</v>
      </c>
      <c r="G140" s="4">
        <v>106</v>
      </c>
      <c r="H140" s="11" t="s">
        <v>434</v>
      </c>
      <c r="I140" s="11" t="s">
        <v>434</v>
      </c>
      <c r="J140" s="17" t="s">
        <v>518</v>
      </c>
      <c r="K140" s="3" t="s">
        <v>506</v>
      </c>
      <c r="L140" s="5">
        <v>10290</v>
      </c>
      <c r="M140" s="1">
        <v>35879</v>
      </c>
      <c r="N140" s="60">
        <f t="shared" ca="1" si="12"/>
        <v>27</v>
      </c>
      <c r="O140" s="14">
        <v>8</v>
      </c>
      <c r="P140" s="14" t="s">
        <v>634</v>
      </c>
      <c r="Q140" s="14">
        <f t="shared" si="13"/>
        <v>16</v>
      </c>
      <c r="R140" s="14">
        <f t="shared" si="14"/>
        <v>21</v>
      </c>
      <c r="S140" s="1">
        <f t="shared" si="15"/>
        <v>43544</v>
      </c>
      <c r="T140" s="2"/>
      <c r="U140" s="3"/>
      <c r="V140" s="3"/>
      <c r="W140" s="62">
        <f t="shared" ca="1" si="16"/>
        <v>-6.25E-2</v>
      </c>
      <c r="X140" s="61">
        <f t="shared" ca="1" si="17"/>
        <v>1</v>
      </c>
      <c r="Y140" s="11" t="s">
        <v>565</v>
      </c>
      <c r="Z140" s="16" t="s">
        <v>24</v>
      </c>
      <c r="AA140" s="16"/>
      <c r="AB140" s="3"/>
    </row>
    <row r="141" spans="1:28" s="22" customFormat="1" ht="30" customHeight="1">
      <c r="A141" s="3" t="s">
        <v>15</v>
      </c>
      <c r="B141" s="3"/>
      <c r="C141" s="3">
        <v>2</v>
      </c>
      <c r="D141" s="11" t="s">
        <v>47</v>
      </c>
      <c r="E141" s="11" t="s">
        <v>433</v>
      </c>
      <c r="F141" s="11" t="s">
        <v>433</v>
      </c>
      <c r="G141" s="4">
        <v>107</v>
      </c>
      <c r="H141" s="11" t="s">
        <v>434</v>
      </c>
      <c r="I141" s="11" t="s">
        <v>434</v>
      </c>
      <c r="J141" s="17" t="s">
        <v>518</v>
      </c>
      <c r="K141" s="3" t="s">
        <v>506</v>
      </c>
      <c r="L141" s="5">
        <v>10290</v>
      </c>
      <c r="M141" s="1">
        <v>35879</v>
      </c>
      <c r="N141" s="60">
        <f t="shared" ca="1" si="12"/>
        <v>27</v>
      </c>
      <c r="O141" s="14">
        <v>8</v>
      </c>
      <c r="P141" s="14" t="s">
        <v>634</v>
      </c>
      <c r="Q141" s="14">
        <f t="shared" si="13"/>
        <v>16</v>
      </c>
      <c r="R141" s="14">
        <f t="shared" si="14"/>
        <v>21</v>
      </c>
      <c r="S141" s="1">
        <f t="shared" si="15"/>
        <v>43544</v>
      </c>
      <c r="T141" s="2"/>
      <c r="U141" s="3"/>
      <c r="V141" s="3"/>
      <c r="W141" s="62">
        <f t="shared" ca="1" si="16"/>
        <v>-6.25E-2</v>
      </c>
      <c r="X141" s="61">
        <f t="shared" ca="1" si="17"/>
        <v>1</v>
      </c>
      <c r="Y141" s="11" t="s">
        <v>565</v>
      </c>
      <c r="Z141" s="16" t="s">
        <v>24</v>
      </c>
      <c r="AA141" s="16"/>
      <c r="AB141" s="3"/>
    </row>
    <row r="142" spans="1:28" s="22" customFormat="1" ht="30" customHeight="1">
      <c r="A142" s="3" t="s">
        <v>15</v>
      </c>
      <c r="B142" s="3"/>
      <c r="C142" s="3">
        <v>2</v>
      </c>
      <c r="D142" s="11" t="s">
        <v>47</v>
      </c>
      <c r="E142" s="11" t="s">
        <v>433</v>
      </c>
      <c r="F142" s="11" t="s">
        <v>433</v>
      </c>
      <c r="G142" s="4">
        <v>108</v>
      </c>
      <c r="H142" s="11" t="s">
        <v>434</v>
      </c>
      <c r="I142" s="11" t="s">
        <v>434</v>
      </c>
      <c r="J142" s="17" t="s">
        <v>518</v>
      </c>
      <c r="K142" s="3" t="s">
        <v>506</v>
      </c>
      <c r="L142" s="5">
        <v>10290</v>
      </c>
      <c r="M142" s="1">
        <v>35879</v>
      </c>
      <c r="N142" s="60">
        <f t="shared" ca="1" si="12"/>
        <v>27</v>
      </c>
      <c r="O142" s="14">
        <v>8</v>
      </c>
      <c r="P142" s="14" t="s">
        <v>634</v>
      </c>
      <c r="Q142" s="14">
        <f t="shared" si="13"/>
        <v>16</v>
      </c>
      <c r="R142" s="14">
        <f t="shared" si="14"/>
        <v>21</v>
      </c>
      <c r="S142" s="1">
        <f t="shared" si="15"/>
        <v>43544</v>
      </c>
      <c r="T142" s="2"/>
      <c r="U142" s="3"/>
      <c r="V142" s="3"/>
      <c r="W142" s="62">
        <f t="shared" ca="1" si="16"/>
        <v>-6.25E-2</v>
      </c>
      <c r="X142" s="61">
        <f t="shared" ca="1" si="17"/>
        <v>1</v>
      </c>
      <c r="Y142" s="11" t="s">
        <v>565</v>
      </c>
      <c r="Z142" s="16" t="s">
        <v>24</v>
      </c>
      <c r="AA142" s="16"/>
      <c r="AB142" s="3"/>
    </row>
    <row r="143" spans="1:28" s="22" customFormat="1" ht="30" customHeight="1">
      <c r="A143" s="3" t="s">
        <v>15</v>
      </c>
      <c r="B143" s="3"/>
      <c r="C143" s="3">
        <v>2</v>
      </c>
      <c r="D143" s="11" t="s">
        <v>47</v>
      </c>
      <c r="E143" s="11" t="s">
        <v>433</v>
      </c>
      <c r="F143" s="11" t="s">
        <v>433</v>
      </c>
      <c r="G143" s="4">
        <v>109</v>
      </c>
      <c r="H143" s="11" t="s">
        <v>434</v>
      </c>
      <c r="I143" s="11" t="s">
        <v>434</v>
      </c>
      <c r="J143" s="17" t="s">
        <v>518</v>
      </c>
      <c r="K143" s="3" t="s">
        <v>506</v>
      </c>
      <c r="L143" s="5">
        <v>10290</v>
      </c>
      <c r="M143" s="1">
        <v>35879</v>
      </c>
      <c r="N143" s="60">
        <f t="shared" ca="1" si="12"/>
        <v>27</v>
      </c>
      <c r="O143" s="14">
        <v>8</v>
      </c>
      <c r="P143" s="14" t="s">
        <v>634</v>
      </c>
      <c r="Q143" s="14">
        <f t="shared" si="13"/>
        <v>16</v>
      </c>
      <c r="R143" s="14">
        <f t="shared" si="14"/>
        <v>21</v>
      </c>
      <c r="S143" s="1">
        <f t="shared" si="15"/>
        <v>43544</v>
      </c>
      <c r="T143" s="2"/>
      <c r="U143" s="3"/>
      <c r="V143" s="3"/>
      <c r="W143" s="62">
        <f t="shared" ca="1" si="16"/>
        <v>-6.25E-2</v>
      </c>
      <c r="X143" s="61">
        <f t="shared" ca="1" si="17"/>
        <v>1</v>
      </c>
      <c r="Y143" s="11" t="s">
        <v>565</v>
      </c>
      <c r="Z143" s="16" t="s">
        <v>24</v>
      </c>
      <c r="AA143" s="16"/>
      <c r="AB143" s="3"/>
    </row>
    <row r="144" spans="1:28" s="22" customFormat="1" ht="30" customHeight="1">
      <c r="A144" s="3" t="s">
        <v>15</v>
      </c>
      <c r="B144" s="3"/>
      <c r="C144" s="3">
        <v>2</v>
      </c>
      <c r="D144" s="11" t="s">
        <v>47</v>
      </c>
      <c r="E144" s="11" t="s">
        <v>433</v>
      </c>
      <c r="F144" s="11" t="s">
        <v>433</v>
      </c>
      <c r="G144" s="4">
        <v>110</v>
      </c>
      <c r="H144" s="11" t="s">
        <v>434</v>
      </c>
      <c r="I144" s="11" t="s">
        <v>434</v>
      </c>
      <c r="J144" s="17" t="s">
        <v>518</v>
      </c>
      <c r="K144" s="3" t="s">
        <v>506</v>
      </c>
      <c r="L144" s="5">
        <v>10290</v>
      </c>
      <c r="M144" s="1">
        <v>35879</v>
      </c>
      <c r="N144" s="60">
        <f t="shared" ca="1" si="12"/>
        <v>27</v>
      </c>
      <c r="O144" s="14">
        <v>8</v>
      </c>
      <c r="P144" s="14" t="s">
        <v>634</v>
      </c>
      <c r="Q144" s="14">
        <f t="shared" si="13"/>
        <v>16</v>
      </c>
      <c r="R144" s="14">
        <f t="shared" si="14"/>
        <v>21</v>
      </c>
      <c r="S144" s="1">
        <f t="shared" si="15"/>
        <v>43544</v>
      </c>
      <c r="T144" s="2"/>
      <c r="U144" s="3"/>
      <c r="V144" s="3"/>
      <c r="W144" s="62">
        <f t="shared" ca="1" si="16"/>
        <v>-6.25E-2</v>
      </c>
      <c r="X144" s="61">
        <f t="shared" ca="1" si="17"/>
        <v>1</v>
      </c>
      <c r="Y144" s="11" t="s">
        <v>565</v>
      </c>
      <c r="Z144" s="16" t="s">
        <v>24</v>
      </c>
      <c r="AA144" s="16"/>
      <c r="AB144" s="3"/>
    </row>
    <row r="145" spans="1:28" s="22" customFormat="1" ht="30" customHeight="1">
      <c r="A145" s="3" t="s">
        <v>15</v>
      </c>
      <c r="B145" s="3"/>
      <c r="C145" s="3">
        <v>2</v>
      </c>
      <c r="D145" s="11" t="s">
        <v>47</v>
      </c>
      <c r="E145" s="11" t="s">
        <v>433</v>
      </c>
      <c r="F145" s="11" t="s">
        <v>433</v>
      </c>
      <c r="G145" s="4">
        <v>111</v>
      </c>
      <c r="H145" s="11" t="s">
        <v>434</v>
      </c>
      <c r="I145" s="11" t="s">
        <v>434</v>
      </c>
      <c r="J145" s="17" t="s">
        <v>518</v>
      </c>
      <c r="K145" s="3" t="s">
        <v>506</v>
      </c>
      <c r="L145" s="5">
        <v>10290</v>
      </c>
      <c r="M145" s="1">
        <v>35879</v>
      </c>
      <c r="N145" s="60">
        <f t="shared" ca="1" si="12"/>
        <v>27</v>
      </c>
      <c r="O145" s="14">
        <v>8</v>
      </c>
      <c r="P145" s="14" t="s">
        <v>634</v>
      </c>
      <c r="Q145" s="14">
        <f t="shared" si="13"/>
        <v>16</v>
      </c>
      <c r="R145" s="14">
        <f t="shared" si="14"/>
        <v>21</v>
      </c>
      <c r="S145" s="1">
        <f t="shared" si="15"/>
        <v>43544</v>
      </c>
      <c r="T145" s="2"/>
      <c r="U145" s="3"/>
      <c r="V145" s="3"/>
      <c r="W145" s="62">
        <f t="shared" ca="1" si="16"/>
        <v>-6.25E-2</v>
      </c>
      <c r="X145" s="61">
        <f t="shared" ca="1" si="17"/>
        <v>1</v>
      </c>
      <c r="Y145" s="11" t="s">
        <v>565</v>
      </c>
      <c r="Z145" s="16" t="s">
        <v>24</v>
      </c>
      <c r="AA145" s="16"/>
      <c r="AB145" s="3"/>
    </row>
    <row r="146" spans="1:28" s="22" customFormat="1" ht="30" customHeight="1">
      <c r="A146" s="3" t="s">
        <v>15</v>
      </c>
      <c r="B146" s="3"/>
      <c r="C146" s="3">
        <v>2</v>
      </c>
      <c r="D146" s="11" t="s">
        <v>47</v>
      </c>
      <c r="E146" s="11" t="s">
        <v>435</v>
      </c>
      <c r="F146" s="11" t="s">
        <v>435</v>
      </c>
      <c r="G146" s="4">
        <v>112</v>
      </c>
      <c r="H146" s="11" t="s">
        <v>436</v>
      </c>
      <c r="I146" s="11" t="s">
        <v>436</v>
      </c>
      <c r="J146" s="17" t="s">
        <v>518</v>
      </c>
      <c r="K146" s="3" t="s">
        <v>506</v>
      </c>
      <c r="L146" s="5">
        <v>26250</v>
      </c>
      <c r="M146" s="1">
        <v>35879</v>
      </c>
      <c r="N146" s="60">
        <f t="shared" ca="1" si="12"/>
        <v>27</v>
      </c>
      <c r="O146" s="14">
        <v>8</v>
      </c>
      <c r="P146" s="14" t="s">
        <v>634</v>
      </c>
      <c r="Q146" s="14">
        <f t="shared" si="13"/>
        <v>16</v>
      </c>
      <c r="R146" s="14">
        <f t="shared" si="14"/>
        <v>21</v>
      </c>
      <c r="S146" s="1">
        <f t="shared" si="15"/>
        <v>43544</v>
      </c>
      <c r="T146" s="2"/>
      <c r="U146" s="3"/>
      <c r="V146" s="3"/>
      <c r="W146" s="62">
        <f t="shared" ca="1" si="16"/>
        <v>-6.25E-2</v>
      </c>
      <c r="X146" s="61">
        <f t="shared" ca="1" si="17"/>
        <v>1</v>
      </c>
      <c r="Y146" s="11" t="s">
        <v>565</v>
      </c>
      <c r="Z146" s="16" t="s">
        <v>193</v>
      </c>
      <c r="AA146" s="16"/>
      <c r="AB146" s="3"/>
    </row>
    <row r="147" spans="1:28" s="22" customFormat="1" ht="30" customHeight="1">
      <c r="A147" s="4"/>
      <c r="B147" s="4"/>
      <c r="C147" s="3">
        <v>3</v>
      </c>
      <c r="D147" s="11" t="s">
        <v>68</v>
      </c>
      <c r="E147" s="11" t="s">
        <v>260</v>
      </c>
      <c r="F147" s="11" t="s">
        <v>260</v>
      </c>
      <c r="G147" s="4">
        <v>1</v>
      </c>
      <c r="H147" s="11" t="s">
        <v>391</v>
      </c>
      <c r="I147" s="11" t="s">
        <v>391</v>
      </c>
      <c r="J147" s="17" t="s">
        <v>518</v>
      </c>
      <c r="K147" s="3" t="s">
        <v>506</v>
      </c>
      <c r="L147" s="5">
        <v>489250</v>
      </c>
      <c r="M147" s="1">
        <v>34043</v>
      </c>
      <c r="N147" s="60">
        <f t="shared" ca="1" si="12"/>
        <v>32</v>
      </c>
      <c r="O147" s="14">
        <v>15</v>
      </c>
      <c r="P147" s="14" t="s">
        <v>636</v>
      </c>
      <c r="Q147" s="14">
        <f t="shared" si="13"/>
        <v>24</v>
      </c>
      <c r="R147" s="14">
        <f t="shared" si="14"/>
        <v>32</v>
      </c>
      <c r="S147" s="1">
        <f t="shared" si="15"/>
        <v>45723</v>
      </c>
      <c r="T147" s="1"/>
      <c r="U147" s="3"/>
      <c r="V147" s="3" t="s">
        <v>264</v>
      </c>
      <c r="W147" s="62">
        <f t="shared" ca="1" si="16"/>
        <v>1</v>
      </c>
      <c r="X147" s="61">
        <f t="shared" ca="1" si="17"/>
        <v>1</v>
      </c>
      <c r="Y147" s="11" t="s">
        <v>565</v>
      </c>
      <c r="Z147" s="11" t="s">
        <v>392</v>
      </c>
      <c r="AA147" s="11"/>
      <c r="AB147" s="3"/>
    </row>
    <row r="148" spans="1:28" s="22" customFormat="1" ht="30" customHeight="1">
      <c r="A148" s="4"/>
      <c r="B148" s="4"/>
      <c r="C148" s="3">
        <v>3</v>
      </c>
      <c r="D148" s="11" t="s">
        <v>68</v>
      </c>
      <c r="E148" s="11" t="s">
        <v>260</v>
      </c>
      <c r="F148" s="11" t="s">
        <v>260</v>
      </c>
      <c r="G148" s="4">
        <v>2</v>
      </c>
      <c r="H148" s="11" t="s">
        <v>391</v>
      </c>
      <c r="I148" s="11" t="s">
        <v>391</v>
      </c>
      <c r="J148" s="17" t="s">
        <v>518</v>
      </c>
      <c r="K148" s="3" t="s">
        <v>506</v>
      </c>
      <c r="L148" s="5">
        <v>779710</v>
      </c>
      <c r="M148" s="1">
        <v>34393</v>
      </c>
      <c r="N148" s="60">
        <f t="shared" ca="1" si="12"/>
        <v>31</v>
      </c>
      <c r="O148" s="14">
        <v>15</v>
      </c>
      <c r="P148" s="14" t="s">
        <v>636</v>
      </c>
      <c r="Q148" s="14">
        <f t="shared" si="13"/>
        <v>24</v>
      </c>
      <c r="R148" s="14">
        <f t="shared" si="14"/>
        <v>32</v>
      </c>
      <c r="S148" s="1">
        <f t="shared" si="15"/>
        <v>46073</v>
      </c>
      <c r="T148" s="1"/>
      <c r="U148" s="6"/>
      <c r="V148" s="6" t="s">
        <v>264</v>
      </c>
      <c r="W148" s="62">
        <f t="shared" ca="1" si="16"/>
        <v>1.125</v>
      </c>
      <c r="X148" s="61">
        <f t="shared" ca="1" si="17"/>
        <v>2</v>
      </c>
      <c r="Y148" s="11" t="s">
        <v>565</v>
      </c>
      <c r="Z148" s="11" t="s">
        <v>392</v>
      </c>
      <c r="AA148" s="11"/>
      <c r="AB148" s="3"/>
    </row>
    <row r="149" spans="1:28" s="22" customFormat="1" ht="30" customHeight="1">
      <c r="A149" s="4"/>
      <c r="B149" s="4"/>
      <c r="C149" s="3">
        <v>3</v>
      </c>
      <c r="D149" s="11" t="s">
        <v>68</v>
      </c>
      <c r="E149" s="11" t="s">
        <v>260</v>
      </c>
      <c r="F149" s="11" t="s">
        <v>260</v>
      </c>
      <c r="G149" s="4">
        <v>3</v>
      </c>
      <c r="H149" s="11" t="s">
        <v>393</v>
      </c>
      <c r="I149" s="11" t="s">
        <v>393</v>
      </c>
      <c r="J149" s="17" t="s">
        <v>518</v>
      </c>
      <c r="K149" s="3" t="s">
        <v>506</v>
      </c>
      <c r="L149" s="5">
        <v>741600</v>
      </c>
      <c r="M149" s="1">
        <v>34778</v>
      </c>
      <c r="N149" s="60">
        <f t="shared" ca="1" si="12"/>
        <v>30</v>
      </c>
      <c r="O149" s="14">
        <v>15</v>
      </c>
      <c r="P149" s="14" t="s">
        <v>636</v>
      </c>
      <c r="Q149" s="14">
        <f t="shared" si="13"/>
        <v>24</v>
      </c>
      <c r="R149" s="14">
        <f t="shared" si="14"/>
        <v>32</v>
      </c>
      <c r="S149" s="1">
        <f t="shared" si="15"/>
        <v>46458</v>
      </c>
      <c r="T149" s="1"/>
      <c r="U149" s="6"/>
      <c r="V149" s="6" t="s">
        <v>264</v>
      </c>
      <c r="W149" s="62">
        <f t="shared" ca="1" si="16"/>
        <v>1.25</v>
      </c>
      <c r="X149" s="61">
        <f t="shared" ca="1" si="17"/>
        <v>2</v>
      </c>
      <c r="Y149" s="11" t="s">
        <v>565</v>
      </c>
      <c r="Z149" s="11" t="s">
        <v>392</v>
      </c>
      <c r="AA149" s="11"/>
      <c r="AB149" s="3"/>
    </row>
    <row r="150" spans="1:28" s="22" customFormat="1" ht="30" customHeight="1">
      <c r="A150" s="4"/>
      <c r="B150" s="4"/>
      <c r="C150" s="3">
        <v>3</v>
      </c>
      <c r="D150" s="11" t="s">
        <v>68</v>
      </c>
      <c r="E150" s="11" t="s">
        <v>260</v>
      </c>
      <c r="F150" s="11" t="s">
        <v>260</v>
      </c>
      <c r="G150" s="4">
        <v>4</v>
      </c>
      <c r="H150" s="11" t="s">
        <v>394</v>
      </c>
      <c r="I150" s="11" t="s">
        <v>394</v>
      </c>
      <c r="J150" s="17" t="s">
        <v>518</v>
      </c>
      <c r="K150" s="3" t="s">
        <v>506</v>
      </c>
      <c r="L150" s="5">
        <v>772500</v>
      </c>
      <c r="M150" s="1">
        <v>35053</v>
      </c>
      <c r="N150" s="60">
        <f t="shared" ca="1" si="12"/>
        <v>29</v>
      </c>
      <c r="O150" s="14">
        <v>15</v>
      </c>
      <c r="P150" s="14" t="s">
        <v>636</v>
      </c>
      <c r="Q150" s="14">
        <f t="shared" si="13"/>
        <v>24</v>
      </c>
      <c r="R150" s="14">
        <f t="shared" si="14"/>
        <v>32</v>
      </c>
      <c r="S150" s="1">
        <f t="shared" si="15"/>
        <v>46733</v>
      </c>
      <c r="T150" s="1"/>
      <c r="U150" s="6"/>
      <c r="V150" s="6" t="s">
        <v>264</v>
      </c>
      <c r="W150" s="62">
        <f t="shared" ca="1" si="16"/>
        <v>1.375</v>
      </c>
      <c r="X150" s="61">
        <f t="shared" ca="1" si="17"/>
        <v>2</v>
      </c>
      <c r="Y150" s="11" t="s">
        <v>565</v>
      </c>
      <c r="Z150" s="11" t="s">
        <v>392</v>
      </c>
      <c r="AA150" s="11"/>
      <c r="AB150" s="3"/>
    </row>
    <row r="151" spans="1:28" s="22" customFormat="1" ht="30" customHeight="1">
      <c r="A151" s="4"/>
      <c r="B151" s="4"/>
      <c r="C151" s="3">
        <v>3</v>
      </c>
      <c r="D151" s="11" t="s">
        <v>68</v>
      </c>
      <c r="E151" s="11" t="s">
        <v>260</v>
      </c>
      <c r="F151" s="11" t="s">
        <v>260</v>
      </c>
      <c r="G151" s="4">
        <v>5</v>
      </c>
      <c r="H151" s="11" t="s">
        <v>394</v>
      </c>
      <c r="I151" s="11" t="s">
        <v>394</v>
      </c>
      <c r="J151" s="17" t="s">
        <v>518</v>
      </c>
      <c r="K151" s="3" t="s">
        <v>506</v>
      </c>
      <c r="L151" s="5">
        <v>772500</v>
      </c>
      <c r="M151" s="1">
        <v>35109</v>
      </c>
      <c r="N151" s="60">
        <f t="shared" ca="1" si="12"/>
        <v>29</v>
      </c>
      <c r="O151" s="14">
        <v>15</v>
      </c>
      <c r="P151" s="14" t="s">
        <v>636</v>
      </c>
      <c r="Q151" s="14">
        <f t="shared" si="13"/>
        <v>24</v>
      </c>
      <c r="R151" s="14">
        <f t="shared" si="14"/>
        <v>32</v>
      </c>
      <c r="S151" s="1">
        <f t="shared" si="15"/>
        <v>46789</v>
      </c>
      <c r="T151" s="1"/>
      <c r="U151" s="6"/>
      <c r="V151" s="6" t="s">
        <v>264</v>
      </c>
      <c r="W151" s="62">
        <f t="shared" ca="1" si="16"/>
        <v>1.375</v>
      </c>
      <c r="X151" s="61">
        <f t="shared" ca="1" si="17"/>
        <v>2</v>
      </c>
      <c r="Y151" s="11" t="s">
        <v>565</v>
      </c>
      <c r="Z151" s="11" t="s">
        <v>392</v>
      </c>
      <c r="AA151" s="11"/>
      <c r="AB151" s="3"/>
    </row>
    <row r="152" spans="1:28" s="22" customFormat="1" ht="30" customHeight="1">
      <c r="A152" s="4"/>
      <c r="B152" s="4"/>
      <c r="C152" s="3">
        <v>3</v>
      </c>
      <c r="D152" s="11" t="s">
        <v>68</v>
      </c>
      <c r="E152" s="11" t="s">
        <v>260</v>
      </c>
      <c r="F152" s="11" t="s">
        <v>260</v>
      </c>
      <c r="G152" s="4">
        <v>6</v>
      </c>
      <c r="H152" s="11" t="s">
        <v>395</v>
      </c>
      <c r="I152" s="11" t="s">
        <v>395</v>
      </c>
      <c r="J152" s="17" t="s">
        <v>518</v>
      </c>
      <c r="K152" s="3" t="s">
        <v>506</v>
      </c>
      <c r="L152" s="5">
        <v>772500</v>
      </c>
      <c r="M152" s="1">
        <v>35181</v>
      </c>
      <c r="N152" s="60">
        <f t="shared" ca="1" si="12"/>
        <v>29</v>
      </c>
      <c r="O152" s="14">
        <v>15</v>
      </c>
      <c r="P152" s="14" t="s">
        <v>636</v>
      </c>
      <c r="Q152" s="14">
        <f t="shared" si="13"/>
        <v>24</v>
      </c>
      <c r="R152" s="14">
        <f t="shared" si="14"/>
        <v>32</v>
      </c>
      <c r="S152" s="1">
        <f t="shared" si="15"/>
        <v>46861</v>
      </c>
      <c r="T152" s="1"/>
      <c r="U152" s="6"/>
      <c r="V152" s="6" t="s">
        <v>264</v>
      </c>
      <c r="W152" s="62">
        <f t="shared" ca="1" si="16"/>
        <v>1.375</v>
      </c>
      <c r="X152" s="61">
        <f t="shared" ca="1" si="17"/>
        <v>2</v>
      </c>
      <c r="Y152" s="11" t="s">
        <v>565</v>
      </c>
      <c r="Z152" s="11" t="s">
        <v>392</v>
      </c>
      <c r="AA152" s="11"/>
      <c r="AB152" s="3"/>
    </row>
    <row r="153" spans="1:28" s="22" customFormat="1" ht="30" customHeight="1">
      <c r="A153" s="4"/>
      <c r="B153" s="4"/>
      <c r="C153" s="3">
        <v>3</v>
      </c>
      <c r="D153" s="11" t="s">
        <v>68</v>
      </c>
      <c r="E153" s="11" t="s">
        <v>260</v>
      </c>
      <c r="F153" s="11" t="s">
        <v>260</v>
      </c>
      <c r="G153" s="4">
        <v>7</v>
      </c>
      <c r="H153" s="11" t="s">
        <v>395</v>
      </c>
      <c r="I153" s="11" t="s">
        <v>395</v>
      </c>
      <c r="J153" s="17" t="s">
        <v>518</v>
      </c>
      <c r="K153" s="3" t="s">
        <v>506</v>
      </c>
      <c r="L153" s="5">
        <v>772500</v>
      </c>
      <c r="M153" s="1">
        <v>35181</v>
      </c>
      <c r="N153" s="60">
        <f t="shared" ca="1" si="12"/>
        <v>29</v>
      </c>
      <c r="O153" s="14">
        <v>15</v>
      </c>
      <c r="P153" s="14" t="s">
        <v>636</v>
      </c>
      <c r="Q153" s="14">
        <f t="shared" si="13"/>
        <v>24</v>
      </c>
      <c r="R153" s="14">
        <f t="shared" si="14"/>
        <v>32</v>
      </c>
      <c r="S153" s="1">
        <f t="shared" si="15"/>
        <v>46861</v>
      </c>
      <c r="T153" s="1"/>
      <c r="U153" s="6"/>
      <c r="V153" s="6" t="s">
        <v>264</v>
      </c>
      <c r="W153" s="62">
        <f t="shared" ca="1" si="16"/>
        <v>1.375</v>
      </c>
      <c r="X153" s="61">
        <f t="shared" ca="1" si="17"/>
        <v>2</v>
      </c>
      <c r="Y153" s="11" t="s">
        <v>565</v>
      </c>
      <c r="Z153" s="11" t="s">
        <v>392</v>
      </c>
      <c r="AA153" s="11"/>
      <c r="AB153" s="3"/>
    </row>
    <row r="154" spans="1:28" s="22" customFormat="1" ht="30" customHeight="1">
      <c r="A154" s="4"/>
      <c r="B154" s="4"/>
      <c r="C154" s="3">
        <v>3</v>
      </c>
      <c r="D154" s="11" t="s">
        <v>68</v>
      </c>
      <c r="E154" s="11" t="s">
        <v>266</v>
      </c>
      <c r="F154" s="11" t="s">
        <v>266</v>
      </c>
      <c r="G154" s="4">
        <v>1</v>
      </c>
      <c r="H154" s="11" t="s">
        <v>396</v>
      </c>
      <c r="I154" s="11" t="s">
        <v>396</v>
      </c>
      <c r="J154" s="17" t="s">
        <v>518</v>
      </c>
      <c r="K154" s="3" t="s">
        <v>506</v>
      </c>
      <c r="L154" s="5">
        <v>76529</v>
      </c>
      <c r="M154" s="1">
        <v>32597</v>
      </c>
      <c r="N154" s="60">
        <f t="shared" ca="1" si="12"/>
        <v>36</v>
      </c>
      <c r="O154" s="14">
        <v>8</v>
      </c>
      <c r="P154" s="14" t="s">
        <v>634</v>
      </c>
      <c r="Q154" s="14">
        <f t="shared" si="13"/>
        <v>16</v>
      </c>
      <c r="R154" s="14">
        <f t="shared" si="14"/>
        <v>21</v>
      </c>
      <c r="S154" s="1">
        <f t="shared" si="15"/>
        <v>40262</v>
      </c>
      <c r="T154" s="1"/>
      <c r="U154" s="3"/>
      <c r="V154" s="8" t="s">
        <v>108</v>
      </c>
      <c r="W154" s="62">
        <f t="shared" ca="1" si="16"/>
        <v>-1.75</v>
      </c>
      <c r="X154" s="61">
        <f t="shared" ca="1" si="17"/>
        <v>1</v>
      </c>
      <c r="Y154" s="11" t="s">
        <v>565</v>
      </c>
      <c r="Z154" s="11" t="s">
        <v>397</v>
      </c>
      <c r="AA154" s="11"/>
      <c r="AB154" s="3"/>
    </row>
    <row r="155" spans="1:28" s="22" customFormat="1" ht="30" customHeight="1">
      <c r="A155" s="3" t="s">
        <v>15</v>
      </c>
      <c r="B155" s="3"/>
      <c r="C155" s="3">
        <v>3</v>
      </c>
      <c r="D155" s="11" t="s">
        <v>437</v>
      </c>
      <c r="E155" s="11" t="s">
        <v>266</v>
      </c>
      <c r="F155" s="11" t="s">
        <v>266</v>
      </c>
      <c r="G155" s="4">
        <v>67</v>
      </c>
      <c r="H155" s="11" t="s">
        <v>438</v>
      </c>
      <c r="I155" s="11" t="s">
        <v>438</v>
      </c>
      <c r="J155" s="17" t="s">
        <v>518</v>
      </c>
      <c r="K155" s="3" t="s">
        <v>506</v>
      </c>
      <c r="L155" s="5">
        <v>88830</v>
      </c>
      <c r="M155" s="1">
        <v>35879</v>
      </c>
      <c r="N155" s="60">
        <f t="shared" ca="1" si="12"/>
        <v>27</v>
      </c>
      <c r="O155" s="14">
        <v>8</v>
      </c>
      <c r="P155" s="14" t="s">
        <v>634</v>
      </c>
      <c r="Q155" s="14">
        <f t="shared" si="13"/>
        <v>16</v>
      </c>
      <c r="R155" s="14">
        <f t="shared" si="14"/>
        <v>21</v>
      </c>
      <c r="S155" s="1">
        <f t="shared" si="15"/>
        <v>43544</v>
      </c>
      <c r="T155" s="7"/>
      <c r="U155" s="3"/>
      <c r="V155" s="3"/>
      <c r="W155" s="62">
        <f t="shared" ca="1" si="16"/>
        <v>-6.25E-2</v>
      </c>
      <c r="X155" s="61">
        <f t="shared" ca="1" si="17"/>
        <v>1</v>
      </c>
      <c r="Y155" s="11" t="s">
        <v>565</v>
      </c>
      <c r="Z155" s="16" t="s">
        <v>17</v>
      </c>
      <c r="AA155" s="16"/>
      <c r="AB155" s="3"/>
    </row>
    <row r="156" spans="1:28" s="22" customFormat="1" ht="30" customHeight="1">
      <c r="A156" s="3" t="s">
        <v>15</v>
      </c>
      <c r="B156" s="3"/>
      <c r="C156" s="3">
        <v>3</v>
      </c>
      <c r="D156" s="11" t="s">
        <v>437</v>
      </c>
      <c r="E156" s="11" t="s">
        <v>439</v>
      </c>
      <c r="F156" s="11" t="s">
        <v>439</v>
      </c>
      <c r="G156" s="4">
        <v>59</v>
      </c>
      <c r="H156" s="11" t="s">
        <v>440</v>
      </c>
      <c r="I156" s="11" t="s">
        <v>440</v>
      </c>
      <c r="J156" s="17" t="s">
        <v>518</v>
      </c>
      <c r="K156" s="3" t="s">
        <v>506</v>
      </c>
      <c r="L156" s="5">
        <v>80430</v>
      </c>
      <c r="M156" s="1">
        <v>35879</v>
      </c>
      <c r="N156" s="60">
        <f t="shared" ca="1" si="12"/>
        <v>27</v>
      </c>
      <c r="O156" s="14">
        <v>8</v>
      </c>
      <c r="P156" s="14" t="s">
        <v>634</v>
      </c>
      <c r="Q156" s="14">
        <f t="shared" si="13"/>
        <v>16</v>
      </c>
      <c r="R156" s="14">
        <f t="shared" si="14"/>
        <v>21</v>
      </c>
      <c r="S156" s="1">
        <f t="shared" si="15"/>
        <v>43544</v>
      </c>
      <c r="T156" s="7"/>
      <c r="U156" s="3"/>
      <c r="V156" s="3"/>
      <c r="W156" s="62">
        <f t="shared" ca="1" si="16"/>
        <v>-6.25E-2</v>
      </c>
      <c r="X156" s="61">
        <f t="shared" ca="1" si="17"/>
        <v>1</v>
      </c>
      <c r="Y156" s="11" t="s">
        <v>565</v>
      </c>
      <c r="Z156" s="16" t="s">
        <v>441</v>
      </c>
      <c r="AA156" s="16"/>
      <c r="AB156" s="3"/>
    </row>
    <row r="157" spans="1:28" s="22" customFormat="1" ht="30" customHeight="1">
      <c r="A157" s="3" t="s">
        <v>15</v>
      </c>
      <c r="B157" s="3" t="s">
        <v>683</v>
      </c>
      <c r="C157" s="3">
        <v>3</v>
      </c>
      <c r="D157" s="11" t="s">
        <v>437</v>
      </c>
      <c r="E157" s="11" t="s">
        <v>442</v>
      </c>
      <c r="F157" s="11" t="s">
        <v>442</v>
      </c>
      <c r="G157" s="4">
        <v>94</v>
      </c>
      <c r="H157" s="11" t="s">
        <v>443</v>
      </c>
      <c r="I157" s="11" t="s">
        <v>443</v>
      </c>
      <c r="J157" s="17" t="s">
        <v>519</v>
      </c>
      <c r="K157" s="3" t="s">
        <v>509</v>
      </c>
      <c r="L157" s="5">
        <v>221616</v>
      </c>
      <c r="M157" s="1">
        <v>41971</v>
      </c>
      <c r="N157" s="60">
        <f t="shared" ca="1" si="12"/>
        <v>10</v>
      </c>
      <c r="O157" s="14">
        <v>6</v>
      </c>
      <c r="P157" s="14" t="s">
        <v>637</v>
      </c>
      <c r="Q157" s="14">
        <f t="shared" si="13"/>
        <v>12.600000000000001</v>
      </c>
      <c r="R157" s="14">
        <f t="shared" si="14"/>
        <v>17</v>
      </c>
      <c r="S157" s="1">
        <f t="shared" si="15"/>
        <v>46570</v>
      </c>
      <c r="T157" s="7"/>
      <c r="U157" s="3"/>
      <c r="V157" s="3"/>
      <c r="W157" s="62">
        <f t="shared" ca="1" si="16"/>
        <v>2.6190476190476191</v>
      </c>
      <c r="X157" s="61">
        <f t="shared" ca="1" si="17"/>
        <v>3</v>
      </c>
      <c r="Y157" s="11" t="s">
        <v>565</v>
      </c>
      <c r="Z157" s="11" t="s">
        <v>24</v>
      </c>
      <c r="AA157" s="11"/>
      <c r="AB157" s="3"/>
    </row>
    <row r="158" spans="1:28" s="22" customFormat="1" ht="30" customHeight="1">
      <c r="A158" s="3" t="s">
        <v>15</v>
      </c>
      <c r="B158" s="3"/>
      <c r="C158" s="3">
        <v>3</v>
      </c>
      <c r="D158" s="11" t="s">
        <v>437</v>
      </c>
      <c r="E158" s="11" t="s">
        <v>80</v>
      </c>
      <c r="F158" s="11" t="s">
        <v>80</v>
      </c>
      <c r="G158" s="4">
        <v>51</v>
      </c>
      <c r="H158" s="11" t="s">
        <v>444</v>
      </c>
      <c r="I158" s="11" t="s">
        <v>444</v>
      </c>
      <c r="J158" s="17" t="s">
        <v>518</v>
      </c>
      <c r="K158" s="3" t="s">
        <v>506</v>
      </c>
      <c r="L158" s="5">
        <v>52920</v>
      </c>
      <c r="M158" s="1">
        <v>35879</v>
      </c>
      <c r="N158" s="60">
        <f t="shared" ca="1" si="12"/>
        <v>27</v>
      </c>
      <c r="O158" s="14">
        <v>6</v>
      </c>
      <c r="P158" s="14" t="s">
        <v>637</v>
      </c>
      <c r="Q158" s="14">
        <f t="shared" si="13"/>
        <v>12.600000000000001</v>
      </c>
      <c r="R158" s="14">
        <f t="shared" si="14"/>
        <v>17</v>
      </c>
      <c r="S158" s="1">
        <f t="shared" si="15"/>
        <v>42084</v>
      </c>
      <c r="T158" s="7"/>
      <c r="U158" s="3"/>
      <c r="V158" s="8"/>
      <c r="W158" s="62">
        <f t="shared" ca="1" si="16"/>
        <v>-1.4285714285714279</v>
      </c>
      <c r="X158" s="61">
        <f t="shared" ca="1" si="17"/>
        <v>1</v>
      </c>
      <c r="Y158" s="11" t="s">
        <v>565</v>
      </c>
      <c r="Z158" s="11" t="s">
        <v>17</v>
      </c>
      <c r="AA158" s="11"/>
      <c r="AB158" s="3"/>
    </row>
    <row r="159" spans="1:28" s="22" customFormat="1" ht="30" customHeight="1">
      <c r="A159" s="3" t="s">
        <v>15</v>
      </c>
      <c r="B159" s="3" t="s">
        <v>683</v>
      </c>
      <c r="C159" s="3">
        <v>3</v>
      </c>
      <c r="D159" s="11" t="s">
        <v>437</v>
      </c>
      <c r="E159" s="11" t="s">
        <v>80</v>
      </c>
      <c r="F159" s="11" t="s">
        <v>80</v>
      </c>
      <c r="G159" s="4">
        <v>52</v>
      </c>
      <c r="H159" s="11" t="s">
        <v>445</v>
      </c>
      <c r="I159" s="11" t="s">
        <v>445</v>
      </c>
      <c r="J159" s="17" t="s">
        <v>519</v>
      </c>
      <c r="K159" s="3" t="s">
        <v>509</v>
      </c>
      <c r="L159" s="5">
        <v>73500</v>
      </c>
      <c r="M159" s="1">
        <v>35879</v>
      </c>
      <c r="N159" s="60">
        <f t="shared" ca="1" si="12"/>
        <v>27</v>
      </c>
      <c r="O159" s="14">
        <v>6</v>
      </c>
      <c r="P159" s="14" t="s">
        <v>637</v>
      </c>
      <c r="Q159" s="14">
        <f t="shared" si="13"/>
        <v>12.600000000000001</v>
      </c>
      <c r="R159" s="14">
        <f t="shared" si="14"/>
        <v>17</v>
      </c>
      <c r="S159" s="1">
        <f t="shared" si="15"/>
        <v>40478</v>
      </c>
      <c r="T159" s="7"/>
      <c r="U159" s="3"/>
      <c r="V159" s="3" t="s">
        <v>264</v>
      </c>
      <c r="W159" s="62">
        <f t="shared" ca="1" si="16"/>
        <v>-1.4285714285714279</v>
      </c>
      <c r="X159" s="61">
        <f t="shared" ca="1" si="17"/>
        <v>1</v>
      </c>
      <c r="Y159" s="11" t="s">
        <v>565</v>
      </c>
      <c r="Z159" s="16" t="s">
        <v>24</v>
      </c>
      <c r="AA159" s="16"/>
      <c r="AB159" s="3"/>
    </row>
    <row r="160" spans="1:28" s="22" customFormat="1" ht="30" customHeight="1">
      <c r="A160" s="3" t="s">
        <v>15</v>
      </c>
      <c r="B160" s="3"/>
      <c r="C160" s="3">
        <v>4</v>
      </c>
      <c r="D160" s="11" t="s">
        <v>83</v>
      </c>
      <c r="E160" s="11" t="s">
        <v>446</v>
      </c>
      <c r="F160" s="11" t="s">
        <v>446</v>
      </c>
      <c r="G160" s="4">
        <v>1</v>
      </c>
      <c r="H160" s="11" t="s">
        <v>447</v>
      </c>
      <c r="I160" s="11" t="s">
        <v>447</v>
      </c>
      <c r="J160" s="17" t="s">
        <v>518</v>
      </c>
      <c r="K160" s="3" t="s">
        <v>506</v>
      </c>
      <c r="L160" s="5">
        <v>71400</v>
      </c>
      <c r="M160" s="1">
        <v>35879</v>
      </c>
      <c r="N160" s="60">
        <f t="shared" ca="1" si="12"/>
        <v>27</v>
      </c>
      <c r="O160" s="14">
        <v>8</v>
      </c>
      <c r="P160" s="14" t="s">
        <v>634</v>
      </c>
      <c r="Q160" s="14">
        <f t="shared" si="13"/>
        <v>16</v>
      </c>
      <c r="R160" s="14">
        <f t="shared" si="14"/>
        <v>21</v>
      </c>
      <c r="S160" s="1">
        <f t="shared" si="15"/>
        <v>43544</v>
      </c>
      <c r="T160" s="7"/>
      <c r="U160" s="3"/>
      <c r="V160" s="9"/>
      <c r="W160" s="62">
        <f t="shared" ca="1" si="16"/>
        <v>-6.25E-2</v>
      </c>
      <c r="X160" s="61">
        <f t="shared" ca="1" si="17"/>
        <v>1</v>
      </c>
      <c r="Y160" s="11" t="s">
        <v>565</v>
      </c>
      <c r="Z160" s="11" t="s">
        <v>17</v>
      </c>
      <c r="AA160" s="11"/>
      <c r="AB160" s="8" t="s">
        <v>764</v>
      </c>
    </row>
    <row r="161" spans="1:28" s="22" customFormat="1" ht="30" customHeight="1">
      <c r="A161" s="3" t="s">
        <v>15</v>
      </c>
      <c r="B161" s="3"/>
      <c r="C161" s="3">
        <v>4</v>
      </c>
      <c r="D161" s="11" t="s">
        <v>83</v>
      </c>
      <c r="E161" s="11" t="s">
        <v>446</v>
      </c>
      <c r="F161" s="11" t="s">
        <v>446</v>
      </c>
      <c r="G161" s="4">
        <v>2</v>
      </c>
      <c r="H161" s="11" t="s">
        <v>448</v>
      </c>
      <c r="I161" s="11" t="s">
        <v>448</v>
      </c>
      <c r="J161" s="17" t="s">
        <v>518</v>
      </c>
      <c r="K161" s="3" t="s">
        <v>506</v>
      </c>
      <c r="L161" s="5">
        <v>71400</v>
      </c>
      <c r="M161" s="1">
        <v>35879</v>
      </c>
      <c r="N161" s="60">
        <f t="shared" ca="1" si="12"/>
        <v>27</v>
      </c>
      <c r="O161" s="14">
        <v>8</v>
      </c>
      <c r="P161" s="14" t="s">
        <v>634</v>
      </c>
      <c r="Q161" s="14">
        <f t="shared" si="13"/>
        <v>16</v>
      </c>
      <c r="R161" s="14">
        <f t="shared" si="14"/>
        <v>21</v>
      </c>
      <c r="S161" s="1">
        <f t="shared" si="15"/>
        <v>43544</v>
      </c>
      <c r="T161" s="7"/>
      <c r="U161" s="3"/>
      <c r="V161" s="9"/>
      <c r="W161" s="62">
        <f t="shared" ca="1" si="16"/>
        <v>-6.25E-2</v>
      </c>
      <c r="X161" s="61">
        <f t="shared" ca="1" si="17"/>
        <v>1</v>
      </c>
      <c r="Y161" s="11" t="s">
        <v>565</v>
      </c>
      <c r="Z161" s="16" t="s">
        <v>17</v>
      </c>
      <c r="AA161" s="16"/>
      <c r="AB161" s="3"/>
    </row>
    <row r="162" spans="1:28" s="22" customFormat="1" ht="30" customHeight="1">
      <c r="A162" s="4"/>
      <c r="B162" s="4"/>
      <c r="C162" s="3">
        <v>7</v>
      </c>
      <c r="D162" s="11" t="s">
        <v>87</v>
      </c>
      <c r="E162" s="11" t="s">
        <v>88</v>
      </c>
      <c r="F162" s="11" t="s">
        <v>88</v>
      </c>
      <c r="G162" s="4">
        <v>59</v>
      </c>
      <c r="H162" s="11" t="s">
        <v>89</v>
      </c>
      <c r="I162" s="11" t="s">
        <v>89</v>
      </c>
      <c r="J162" s="17" t="s">
        <v>518</v>
      </c>
      <c r="K162" s="3" t="s">
        <v>506</v>
      </c>
      <c r="L162" s="5">
        <v>115290</v>
      </c>
      <c r="M162" s="1">
        <v>41227</v>
      </c>
      <c r="N162" s="60">
        <f t="shared" ca="1" si="12"/>
        <v>12</v>
      </c>
      <c r="O162" s="14">
        <v>4</v>
      </c>
      <c r="P162" s="14" t="s">
        <v>637</v>
      </c>
      <c r="Q162" s="14">
        <f t="shared" si="13"/>
        <v>8.4</v>
      </c>
      <c r="R162" s="14">
        <f t="shared" si="14"/>
        <v>11</v>
      </c>
      <c r="S162" s="1">
        <f t="shared" si="15"/>
        <v>45242</v>
      </c>
      <c r="T162" s="1"/>
      <c r="U162" s="3"/>
      <c r="V162" s="3"/>
      <c r="W162" s="62">
        <f t="shared" ca="1" si="16"/>
        <v>0.71428571428571441</v>
      </c>
      <c r="X162" s="61">
        <f t="shared" ca="1" si="17"/>
        <v>1</v>
      </c>
      <c r="Y162" s="11" t="s">
        <v>565</v>
      </c>
      <c r="Z162" s="11" t="s">
        <v>272</v>
      </c>
      <c r="AA162" s="11"/>
      <c r="AB162" s="3"/>
    </row>
    <row r="163" spans="1:28" s="22" customFormat="1" ht="30" customHeight="1">
      <c r="A163" s="4"/>
      <c r="B163" s="102"/>
      <c r="C163" s="100">
        <v>11</v>
      </c>
      <c r="D163" s="101" t="s">
        <v>119</v>
      </c>
      <c r="E163" s="101" t="s">
        <v>120</v>
      </c>
      <c r="F163" s="101" t="s">
        <v>120</v>
      </c>
      <c r="G163" s="102">
        <v>78</v>
      </c>
      <c r="H163" s="101" t="s">
        <v>312</v>
      </c>
      <c r="I163" s="101" t="s">
        <v>312</v>
      </c>
      <c r="J163" s="103" t="s">
        <v>518</v>
      </c>
      <c r="K163" s="100" t="s">
        <v>506</v>
      </c>
      <c r="L163" s="104">
        <v>150150</v>
      </c>
      <c r="M163" s="105">
        <v>39413</v>
      </c>
      <c r="N163" s="106">
        <f t="shared" ca="1" si="12"/>
        <v>17</v>
      </c>
      <c r="O163" s="107">
        <v>5</v>
      </c>
      <c r="P163" s="107" t="s">
        <v>635</v>
      </c>
      <c r="Q163" s="107">
        <f t="shared" si="13"/>
        <v>16</v>
      </c>
      <c r="R163" s="107">
        <f t="shared" si="14"/>
        <v>21</v>
      </c>
      <c r="S163" s="105">
        <f t="shared" si="15"/>
        <v>47078</v>
      </c>
      <c r="T163" s="1"/>
      <c r="U163" s="3"/>
      <c r="V163" s="3" t="s">
        <v>264</v>
      </c>
      <c r="W163" s="108">
        <f t="shared" ca="1" si="16"/>
        <v>1.8125</v>
      </c>
      <c r="X163" s="109">
        <f t="shared" ca="1" si="17"/>
        <v>2</v>
      </c>
      <c r="Y163" s="101" t="s">
        <v>565</v>
      </c>
      <c r="Z163" s="101" t="s">
        <v>244</v>
      </c>
      <c r="AA163" s="101"/>
      <c r="AB163" s="100" t="s">
        <v>665</v>
      </c>
    </row>
    <row r="164" spans="1:28" s="22" customFormat="1" ht="30" customHeight="1">
      <c r="A164" s="4"/>
      <c r="B164" s="4" t="s">
        <v>698</v>
      </c>
      <c r="C164" s="3">
        <v>11</v>
      </c>
      <c r="D164" s="11" t="s">
        <v>119</v>
      </c>
      <c r="E164" s="11" t="s">
        <v>120</v>
      </c>
      <c r="F164" s="35" t="s">
        <v>826</v>
      </c>
      <c r="G164" s="4">
        <v>118</v>
      </c>
      <c r="H164" s="11" t="s">
        <v>398</v>
      </c>
      <c r="I164" s="35" t="s">
        <v>827</v>
      </c>
      <c r="J164" s="17" t="s">
        <v>519</v>
      </c>
      <c r="K164" s="3" t="s">
        <v>509</v>
      </c>
      <c r="L164" s="5">
        <v>235200</v>
      </c>
      <c r="M164" s="1">
        <v>41031</v>
      </c>
      <c r="N164" s="60">
        <f t="shared" ca="1" si="12"/>
        <v>13</v>
      </c>
      <c r="O164" s="14">
        <v>5</v>
      </c>
      <c r="P164" s="14" t="s">
        <v>635</v>
      </c>
      <c r="Q164" s="14">
        <f t="shared" si="13"/>
        <v>16</v>
      </c>
      <c r="R164" s="14">
        <f t="shared" si="14"/>
        <v>21</v>
      </c>
      <c r="S164" s="1">
        <f t="shared" si="15"/>
        <v>46871</v>
      </c>
      <c r="T164" s="1"/>
      <c r="U164" s="3"/>
      <c r="V164" s="3"/>
      <c r="W164" s="62">
        <f t="shared" ca="1" si="16"/>
        <v>2.5625</v>
      </c>
      <c r="X164" s="61">
        <f t="shared" ca="1" si="17"/>
        <v>3</v>
      </c>
      <c r="Y164" s="11" t="s">
        <v>565</v>
      </c>
      <c r="Z164" s="11" t="s">
        <v>24</v>
      </c>
      <c r="AA164" s="11"/>
      <c r="AB164" s="3"/>
    </row>
    <row r="165" spans="1:28" s="22" customFormat="1" ht="30" customHeight="1">
      <c r="A165" s="4"/>
      <c r="B165" s="4" t="s">
        <v>687</v>
      </c>
      <c r="C165" s="3">
        <v>11</v>
      </c>
      <c r="D165" s="11" t="s">
        <v>119</v>
      </c>
      <c r="E165" s="11" t="s">
        <v>120</v>
      </c>
      <c r="F165" s="35" t="s">
        <v>828</v>
      </c>
      <c r="G165" s="4">
        <v>119</v>
      </c>
      <c r="H165" s="11" t="s">
        <v>399</v>
      </c>
      <c r="I165" s="35" t="s">
        <v>829</v>
      </c>
      <c r="J165" s="17" t="s">
        <v>519</v>
      </c>
      <c r="K165" s="3" t="s">
        <v>509</v>
      </c>
      <c r="L165" s="5">
        <v>231840</v>
      </c>
      <c r="M165" s="1">
        <v>41031</v>
      </c>
      <c r="N165" s="60">
        <f t="shared" ca="1" si="12"/>
        <v>13</v>
      </c>
      <c r="O165" s="14">
        <v>5</v>
      </c>
      <c r="P165" s="14" t="s">
        <v>635</v>
      </c>
      <c r="Q165" s="14">
        <f t="shared" si="13"/>
        <v>16</v>
      </c>
      <c r="R165" s="14">
        <f t="shared" si="14"/>
        <v>21</v>
      </c>
      <c r="S165" s="1">
        <f t="shared" si="15"/>
        <v>46871</v>
      </c>
      <c r="T165" s="1"/>
      <c r="U165" s="3"/>
      <c r="V165" s="3"/>
      <c r="W165" s="62">
        <f t="shared" ca="1" si="16"/>
        <v>2.5625</v>
      </c>
      <c r="X165" s="61">
        <f t="shared" ca="1" si="17"/>
        <v>3</v>
      </c>
      <c r="Y165" s="11" t="s">
        <v>565</v>
      </c>
      <c r="Z165" s="16" t="s">
        <v>24</v>
      </c>
      <c r="AA165" s="16"/>
      <c r="AB165" s="3"/>
    </row>
    <row r="166" spans="1:28" s="22" customFormat="1" ht="30" customHeight="1">
      <c r="A166" s="4"/>
      <c r="B166" s="4" t="s">
        <v>689</v>
      </c>
      <c r="C166" s="3">
        <v>11</v>
      </c>
      <c r="D166" s="11" t="s">
        <v>119</v>
      </c>
      <c r="E166" s="11" t="s">
        <v>120</v>
      </c>
      <c r="F166" s="35" t="s">
        <v>831</v>
      </c>
      <c r="G166" s="4">
        <v>120</v>
      </c>
      <c r="H166" s="11" t="s">
        <v>124</v>
      </c>
      <c r="I166" s="35" t="s">
        <v>830</v>
      </c>
      <c r="J166" s="17" t="s">
        <v>519</v>
      </c>
      <c r="K166" s="3" t="s">
        <v>509</v>
      </c>
      <c r="L166" s="5">
        <v>149520</v>
      </c>
      <c r="M166" s="1">
        <v>41031</v>
      </c>
      <c r="N166" s="60">
        <f t="shared" ca="1" si="12"/>
        <v>13</v>
      </c>
      <c r="O166" s="14">
        <v>5</v>
      </c>
      <c r="P166" s="14" t="s">
        <v>635</v>
      </c>
      <c r="Q166" s="14">
        <f t="shared" si="13"/>
        <v>16</v>
      </c>
      <c r="R166" s="14">
        <f t="shared" si="14"/>
        <v>21</v>
      </c>
      <c r="S166" s="1">
        <f t="shared" si="15"/>
        <v>46871</v>
      </c>
      <c r="T166" s="1"/>
      <c r="U166" s="3"/>
      <c r="V166" s="3"/>
      <c r="W166" s="62">
        <f t="shared" ca="1" si="16"/>
        <v>2.5625</v>
      </c>
      <c r="X166" s="61">
        <f t="shared" ca="1" si="17"/>
        <v>3</v>
      </c>
      <c r="Y166" s="11" t="s">
        <v>565</v>
      </c>
      <c r="Z166" s="16" t="s">
        <v>42</v>
      </c>
      <c r="AA166" s="16"/>
      <c r="AB166" s="3"/>
    </row>
    <row r="167" spans="1:28" s="22" customFormat="1" ht="30" customHeight="1">
      <c r="A167" s="4"/>
      <c r="B167" s="4" t="s">
        <v>672</v>
      </c>
      <c r="C167" s="3">
        <v>11</v>
      </c>
      <c r="D167" s="11" t="s">
        <v>119</v>
      </c>
      <c r="E167" s="11" t="s">
        <v>148</v>
      </c>
      <c r="F167" s="11" t="s">
        <v>148</v>
      </c>
      <c r="G167" s="4">
        <v>19</v>
      </c>
      <c r="H167" s="11" t="s">
        <v>400</v>
      </c>
      <c r="I167" s="11" t="s">
        <v>400</v>
      </c>
      <c r="J167" s="17" t="s">
        <v>519</v>
      </c>
      <c r="K167" s="3" t="s">
        <v>507</v>
      </c>
      <c r="L167" s="5">
        <v>346500</v>
      </c>
      <c r="M167" s="1">
        <v>40493</v>
      </c>
      <c r="N167" s="60">
        <f t="shared" ca="1" si="12"/>
        <v>14</v>
      </c>
      <c r="O167" s="14">
        <v>5</v>
      </c>
      <c r="P167" s="14" t="s">
        <v>635</v>
      </c>
      <c r="Q167" s="14">
        <f t="shared" si="13"/>
        <v>16</v>
      </c>
      <c r="R167" s="14">
        <f t="shared" si="14"/>
        <v>21</v>
      </c>
      <c r="S167" s="1">
        <f t="shared" si="15"/>
        <v>46333</v>
      </c>
      <c r="T167" s="1"/>
      <c r="U167" s="3"/>
      <c r="V167" s="3"/>
      <c r="W167" s="62">
        <f t="shared" ca="1" si="16"/>
        <v>2.375</v>
      </c>
      <c r="X167" s="61">
        <f t="shared" ca="1" si="17"/>
        <v>3</v>
      </c>
      <c r="Y167" s="11" t="s">
        <v>565</v>
      </c>
      <c r="Z167" s="11" t="s">
        <v>193</v>
      </c>
      <c r="AA167" s="11"/>
      <c r="AB167" s="3"/>
    </row>
    <row r="168" spans="1:28" s="22" customFormat="1" ht="30" customHeight="1">
      <c r="A168" s="3"/>
      <c r="B168" s="3" t="s">
        <v>675</v>
      </c>
      <c r="C168" s="3">
        <v>11</v>
      </c>
      <c r="D168" s="11" t="s">
        <v>90</v>
      </c>
      <c r="E168" s="11" t="s">
        <v>594</v>
      </c>
      <c r="F168" s="11" t="s">
        <v>594</v>
      </c>
      <c r="G168" s="3" t="s">
        <v>595</v>
      </c>
      <c r="H168" s="11" t="s">
        <v>596</v>
      </c>
      <c r="I168" s="11" t="s">
        <v>596</v>
      </c>
      <c r="J168" s="17" t="s">
        <v>519</v>
      </c>
      <c r="K168" s="3" t="s">
        <v>507</v>
      </c>
      <c r="L168" s="5">
        <v>1134000</v>
      </c>
      <c r="M168" s="1">
        <v>41911</v>
      </c>
      <c r="N168" s="60">
        <f t="shared" ca="1" si="12"/>
        <v>10</v>
      </c>
      <c r="O168" s="14">
        <v>5</v>
      </c>
      <c r="P168" s="14" t="s">
        <v>635</v>
      </c>
      <c r="Q168" s="14">
        <f t="shared" si="13"/>
        <v>16</v>
      </c>
      <c r="R168" s="14">
        <f t="shared" si="14"/>
        <v>21</v>
      </c>
      <c r="S168" s="1">
        <f t="shared" si="15"/>
        <v>47751</v>
      </c>
      <c r="T168" s="7"/>
      <c r="U168" s="3"/>
      <c r="V168" s="9"/>
      <c r="W168" s="62">
        <f t="shared" ca="1" si="16"/>
        <v>3.125</v>
      </c>
      <c r="X168" s="61">
        <f t="shared" ca="1" si="17"/>
        <v>4</v>
      </c>
      <c r="Y168" s="11" t="s">
        <v>565</v>
      </c>
      <c r="Z168" s="11" t="s">
        <v>24</v>
      </c>
      <c r="AA168" s="11"/>
      <c r="AB168" s="3"/>
    </row>
    <row r="169" spans="1:28" s="22" customFormat="1" ht="30" customHeight="1">
      <c r="A169" s="3" t="s">
        <v>15</v>
      </c>
      <c r="B169" s="100"/>
      <c r="C169" s="100">
        <v>11</v>
      </c>
      <c r="D169" s="101" t="s">
        <v>90</v>
      </c>
      <c r="E169" s="101" t="s">
        <v>275</v>
      </c>
      <c r="F169" s="101" t="s">
        <v>275</v>
      </c>
      <c r="G169" s="102">
        <v>97</v>
      </c>
      <c r="H169" s="101" t="s">
        <v>276</v>
      </c>
      <c r="I169" s="101" t="s">
        <v>276</v>
      </c>
      <c r="J169" s="103" t="s">
        <v>518</v>
      </c>
      <c r="K169" s="100" t="s">
        <v>506</v>
      </c>
      <c r="L169" s="104">
        <v>472500</v>
      </c>
      <c r="M169" s="105">
        <v>35879</v>
      </c>
      <c r="N169" s="106">
        <f t="shared" ca="1" si="12"/>
        <v>27</v>
      </c>
      <c r="O169" s="107">
        <v>5</v>
      </c>
      <c r="P169" s="107" t="s">
        <v>635</v>
      </c>
      <c r="Q169" s="107">
        <f t="shared" si="13"/>
        <v>16</v>
      </c>
      <c r="R169" s="107">
        <f t="shared" si="14"/>
        <v>21</v>
      </c>
      <c r="S169" s="105">
        <f t="shared" si="15"/>
        <v>43544</v>
      </c>
      <c r="T169" s="7"/>
      <c r="U169" s="3"/>
      <c r="V169" s="9" t="s">
        <v>108</v>
      </c>
      <c r="W169" s="108">
        <f t="shared" ca="1" si="16"/>
        <v>-6.25E-2</v>
      </c>
      <c r="X169" s="109">
        <f t="shared" ca="1" si="17"/>
        <v>1</v>
      </c>
      <c r="Y169" s="101" t="s">
        <v>565</v>
      </c>
      <c r="Z169" s="101" t="s">
        <v>24</v>
      </c>
      <c r="AA169" s="101"/>
      <c r="AB169" s="100" t="s">
        <v>664</v>
      </c>
    </row>
    <row r="170" spans="1:28" s="22" customFormat="1" ht="30" customHeight="1">
      <c r="A170" s="3" t="s">
        <v>15</v>
      </c>
      <c r="B170" s="3" t="s">
        <v>686</v>
      </c>
      <c r="C170" s="3">
        <v>11</v>
      </c>
      <c r="D170" s="11" t="s">
        <v>90</v>
      </c>
      <c r="E170" s="11" t="s">
        <v>449</v>
      </c>
      <c r="F170" s="11" t="s">
        <v>449</v>
      </c>
      <c r="G170" s="4">
        <v>143</v>
      </c>
      <c r="H170" s="11" t="s">
        <v>450</v>
      </c>
      <c r="I170" s="11" t="s">
        <v>450</v>
      </c>
      <c r="J170" s="17" t="s">
        <v>519</v>
      </c>
      <c r="K170" s="3" t="s">
        <v>507</v>
      </c>
      <c r="L170" s="5">
        <v>165240</v>
      </c>
      <c r="M170" s="1">
        <v>42298</v>
      </c>
      <c r="N170" s="60">
        <f t="shared" ca="1" si="12"/>
        <v>9</v>
      </c>
      <c r="O170" s="14">
        <v>10</v>
      </c>
      <c r="P170" s="14" t="s">
        <v>635</v>
      </c>
      <c r="Q170" s="14">
        <f t="shared" si="13"/>
        <v>32</v>
      </c>
      <c r="R170" s="14">
        <f t="shared" si="14"/>
        <v>43</v>
      </c>
      <c r="S170" s="1">
        <f t="shared" si="15"/>
        <v>53978</v>
      </c>
      <c r="T170" s="7"/>
      <c r="U170" s="3"/>
      <c r="V170" s="9"/>
      <c r="W170" s="62">
        <f t="shared" ca="1" si="16"/>
        <v>4.15625</v>
      </c>
      <c r="X170" s="61">
        <f t="shared" ca="1" si="17"/>
        <v>5</v>
      </c>
      <c r="Y170" s="11" t="s">
        <v>565</v>
      </c>
      <c r="Z170" s="16" t="s">
        <v>24</v>
      </c>
      <c r="AA170" s="16"/>
      <c r="AB170" s="3"/>
    </row>
    <row r="171" spans="1:28" s="22" customFormat="1" ht="30" customHeight="1">
      <c r="A171" s="3" t="s">
        <v>15</v>
      </c>
      <c r="B171" s="3" t="s">
        <v>708</v>
      </c>
      <c r="C171" s="3">
        <v>11</v>
      </c>
      <c r="D171" s="11" t="s">
        <v>90</v>
      </c>
      <c r="E171" s="11" t="s">
        <v>451</v>
      </c>
      <c r="F171" s="11" t="s">
        <v>451</v>
      </c>
      <c r="G171" s="4">
        <v>98</v>
      </c>
      <c r="H171" s="11" t="s">
        <v>452</v>
      </c>
      <c r="I171" s="11" t="s">
        <v>452</v>
      </c>
      <c r="J171" s="17" t="s">
        <v>519</v>
      </c>
      <c r="K171" s="3" t="s">
        <v>507</v>
      </c>
      <c r="L171" s="5">
        <v>65100</v>
      </c>
      <c r="M171" s="1">
        <v>35879</v>
      </c>
      <c r="N171" s="60">
        <f t="shared" ca="1" si="12"/>
        <v>27</v>
      </c>
      <c r="O171" s="14">
        <v>5</v>
      </c>
      <c r="P171" s="14" t="s">
        <v>635</v>
      </c>
      <c r="Q171" s="14">
        <f t="shared" si="13"/>
        <v>16</v>
      </c>
      <c r="R171" s="14">
        <f t="shared" si="14"/>
        <v>21</v>
      </c>
      <c r="S171" s="1">
        <f t="shared" si="15"/>
        <v>41719</v>
      </c>
      <c r="T171" s="7"/>
      <c r="U171" s="6"/>
      <c r="V171" s="9" t="s">
        <v>108</v>
      </c>
      <c r="W171" s="62">
        <f t="shared" ca="1" si="16"/>
        <v>-6.25E-2</v>
      </c>
      <c r="X171" s="61">
        <f t="shared" ca="1" si="17"/>
        <v>1</v>
      </c>
      <c r="Y171" s="11" t="s">
        <v>565</v>
      </c>
      <c r="Z171" s="16" t="s">
        <v>24</v>
      </c>
      <c r="AA171" s="16"/>
      <c r="AB171" s="3" t="s">
        <v>515</v>
      </c>
    </row>
    <row r="172" spans="1:28" s="22" customFormat="1" ht="30" customHeight="1">
      <c r="A172" s="3" t="s">
        <v>15</v>
      </c>
      <c r="B172" s="3" t="s">
        <v>709</v>
      </c>
      <c r="C172" s="3">
        <v>11</v>
      </c>
      <c r="D172" s="11" t="s">
        <v>90</v>
      </c>
      <c r="E172" s="11" t="s">
        <v>453</v>
      </c>
      <c r="F172" s="11" t="s">
        <v>453</v>
      </c>
      <c r="G172" s="4">
        <v>171</v>
      </c>
      <c r="H172" s="11" t="s">
        <v>454</v>
      </c>
      <c r="I172" s="11" t="s">
        <v>454</v>
      </c>
      <c r="J172" s="17" t="s">
        <v>663</v>
      </c>
      <c r="K172" s="3" t="s">
        <v>507</v>
      </c>
      <c r="L172" s="5">
        <v>158544</v>
      </c>
      <c r="M172" s="1">
        <v>42747</v>
      </c>
      <c r="N172" s="60">
        <f t="shared" ca="1" si="12"/>
        <v>8</v>
      </c>
      <c r="O172" s="14">
        <v>5</v>
      </c>
      <c r="P172" s="14" t="s">
        <v>635</v>
      </c>
      <c r="Q172" s="14">
        <f t="shared" si="13"/>
        <v>16</v>
      </c>
      <c r="R172" s="14">
        <f t="shared" si="14"/>
        <v>21</v>
      </c>
      <c r="S172" s="1">
        <f t="shared" si="15"/>
        <v>48587</v>
      </c>
      <c r="T172" s="7"/>
      <c r="U172" s="3"/>
      <c r="V172" s="9"/>
      <c r="W172" s="62">
        <f t="shared" ca="1" si="16"/>
        <v>3.5</v>
      </c>
      <c r="X172" s="61">
        <f t="shared" ca="1" si="17"/>
        <v>4</v>
      </c>
      <c r="Y172" s="11" t="s">
        <v>565</v>
      </c>
      <c r="Z172" s="11" t="s">
        <v>24</v>
      </c>
      <c r="AA172" s="11"/>
      <c r="AB172" s="3"/>
    </row>
    <row r="173" spans="1:28" s="22" customFormat="1" ht="30" customHeight="1">
      <c r="A173" s="3" t="s">
        <v>15</v>
      </c>
      <c r="B173" s="3" t="s">
        <v>700</v>
      </c>
      <c r="C173" s="3">
        <v>11</v>
      </c>
      <c r="D173" s="11" t="s">
        <v>90</v>
      </c>
      <c r="E173" s="11" t="s">
        <v>91</v>
      </c>
      <c r="F173" s="11" t="s">
        <v>91</v>
      </c>
      <c r="G173" s="4">
        <v>139</v>
      </c>
      <c r="H173" s="11" t="s">
        <v>455</v>
      </c>
      <c r="I173" s="11" t="s">
        <v>455</v>
      </c>
      <c r="J173" s="17" t="s">
        <v>519</v>
      </c>
      <c r="K173" s="3" t="s">
        <v>507</v>
      </c>
      <c r="L173" s="5">
        <v>356767</v>
      </c>
      <c r="M173" s="1">
        <v>42276</v>
      </c>
      <c r="N173" s="60">
        <f t="shared" ca="1" si="12"/>
        <v>9</v>
      </c>
      <c r="O173" s="14">
        <v>5</v>
      </c>
      <c r="P173" s="14" t="s">
        <v>635</v>
      </c>
      <c r="Q173" s="14">
        <f t="shared" si="13"/>
        <v>16</v>
      </c>
      <c r="R173" s="14">
        <f t="shared" si="14"/>
        <v>21</v>
      </c>
      <c r="S173" s="1">
        <f t="shared" si="15"/>
        <v>48116</v>
      </c>
      <c r="T173" s="7"/>
      <c r="U173" s="3"/>
      <c r="V173" s="3"/>
      <c r="W173" s="62">
        <f t="shared" ca="1" si="16"/>
        <v>3.3125</v>
      </c>
      <c r="X173" s="61">
        <f t="shared" ca="1" si="17"/>
        <v>4</v>
      </c>
      <c r="Y173" s="11" t="s">
        <v>565</v>
      </c>
      <c r="Z173" s="16" t="s">
        <v>24</v>
      </c>
      <c r="AA173" s="16"/>
      <c r="AB173" s="3"/>
    </row>
    <row r="174" spans="1:28" s="22" customFormat="1" ht="30" customHeight="1">
      <c r="A174" s="3"/>
      <c r="B174" s="3" t="s">
        <v>710</v>
      </c>
      <c r="C174" s="3">
        <v>11</v>
      </c>
      <c r="D174" s="11" t="s">
        <v>90</v>
      </c>
      <c r="E174" s="11" t="s">
        <v>569</v>
      </c>
      <c r="F174" s="11" t="s">
        <v>569</v>
      </c>
      <c r="G174" s="3" t="s">
        <v>504</v>
      </c>
      <c r="H174" s="11" t="s">
        <v>570</v>
      </c>
      <c r="I174" s="11" t="s">
        <v>570</v>
      </c>
      <c r="J174" s="17" t="s">
        <v>519</v>
      </c>
      <c r="K174" s="3" t="s">
        <v>509</v>
      </c>
      <c r="L174" s="19">
        <v>75600</v>
      </c>
      <c r="M174" s="1">
        <v>35879</v>
      </c>
      <c r="N174" s="60">
        <f t="shared" ca="1" si="12"/>
        <v>27</v>
      </c>
      <c r="O174" s="14">
        <v>5</v>
      </c>
      <c r="P174" s="14" t="s">
        <v>635</v>
      </c>
      <c r="Q174" s="14">
        <f t="shared" si="13"/>
        <v>16</v>
      </c>
      <c r="R174" s="14">
        <f t="shared" si="14"/>
        <v>21</v>
      </c>
      <c r="S174" s="1">
        <f t="shared" si="15"/>
        <v>41719</v>
      </c>
      <c r="T174" s="7"/>
      <c r="U174" s="3"/>
      <c r="V174" s="3"/>
      <c r="W174" s="62">
        <f t="shared" ca="1" si="16"/>
        <v>-6.25E-2</v>
      </c>
      <c r="X174" s="61">
        <f t="shared" ca="1" si="17"/>
        <v>1</v>
      </c>
      <c r="Y174" s="11" t="s">
        <v>565</v>
      </c>
      <c r="Z174" s="16" t="s">
        <v>24</v>
      </c>
      <c r="AA174" s="16"/>
      <c r="AB174" s="8" t="s">
        <v>757</v>
      </c>
    </row>
    <row r="175" spans="1:28" s="22" customFormat="1" ht="30" customHeight="1">
      <c r="A175" s="3" t="s">
        <v>15</v>
      </c>
      <c r="B175" s="3" t="s">
        <v>674</v>
      </c>
      <c r="C175" s="3">
        <v>11</v>
      </c>
      <c r="D175" s="11" t="s">
        <v>90</v>
      </c>
      <c r="E175" s="11" t="s">
        <v>456</v>
      </c>
      <c r="F175" s="11" t="s">
        <v>456</v>
      </c>
      <c r="G175" s="4">
        <v>77</v>
      </c>
      <c r="H175" s="11" t="s">
        <v>457</v>
      </c>
      <c r="I175" s="11" t="s">
        <v>457</v>
      </c>
      <c r="J175" s="17" t="s">
        <v>519</v>
      </c>
      <c r="K175" s="3" t="s">
        <v>509</v>
      </c>
      <c r="L175" s="5">
        <v>391650</v>
      </c>
      <c r="M175" s="1">
        <v>35879</v>
      </c>
      <c r="N175" s="60">
        <f t="shared" ca="1" si="12"/>
        <v>27</v>
      </c>
      <c r="O175" s="14">
        <v>5</v>
      </c>
      <c r="P175" s="14" t="s">
        <v>635</v>
      </c>
      <c r="Q175" s="14">
        <f t="shared" si="13"/>
        <v>16</v>
      </c>
      <c r="R175" s="14">
        <f t="shared" si="14"/>
        <v>21</v>
      </c>
      <c r="S175" s="1">
        <f t="shared" si="15"/>
        <v>41719</v>
      </c>
      <c r="T175" s="7"/>
      <c r="U175" s="3"/>
      <c r="V175" s="3"/>
      <c r="W175" s="62">
        <f t="shared" ca="1" si="16"/>
        <v>-6.25E-2</v>
      </c>
      <c r="X175" s="61">
        <f t="shared" ca="1" si="17"/>
        <v>1</v>
      </c>
      <c r="Y175" s="11" t="s">
        <v>565</v>
      </c>
      <c r="Z175" s="16" t="s">
        <v>24</v>
      </c>
      <c r="AA175" s="16"/>
      <c r="AB175" s="3"/>
    </row>
    <row r="176" spans="1:28" s="22" customFormat="1" ht="30" customHeight="1">
      <c r="A176" s="3" t="s">
        <v>15</v>
      </c>
      <c r="B176" s="3" t="s">
        <v>681</v>
      </c>
      <c r="C176" s="3">
        <v>11</v>
      </c>
      <c r="D176" s="11" t="s">
        <v>90</v>
      </c>
      <c r="E176" s="11" t="s">
        <v>134</v>
      </c>
      <c r="F176" s="11" t="s">
        <v>134</v>
      </c>
      <c r="G176" s="4">
        <v>90</v>
      </c>
      <c r="H176" s="11" t="s">
        <v>458</v>
      </c>
      <c r="I176" s="11" t="s">
        <v>458</v>
      </c>
      <c r="J176" s="17" t="s">
        <v>518</v>
      </c>
      <c r="K176" s="3" t="s">
        <v>506</v>
      </c>
      <c r="L176" s="5">
        <v>67200</v>
      </c>
      <c r="M176" s="1">
        <v>35879</v>
      </c>
      <c r="N176" s="60">
        <f t="shared" ca="1" si="12"/>
        <v>27</v>
      </c>
      <c r="O176" s="14">
        <v>5</v>
      </c>
      <c r="P176" s="14" t="s">
        <v>635</v>
      </c>
      <c r="Q176" s="14">
        <f t="shared" si="13"/>
        <v>16</v>
      </c>
      <c r="R176" s="14">
        <f t="shared" si="14"/>
        <v>21</v>
      </c>
      <c r="S176" s="1">
        <f t="shared" si="15"/>
        <v>43544</v>
      </c>
      <c r="T176" s="7"/>
      <c r="U176" s="3"/>
      <c r="V176" s="3" t="s">
        <v>264</v>
      </c>
      <c r="W176" s="62">
        <f t="shared" ca="1" si="16"/>
        <v>-6.25E-2</v>
      </c>
      <c r="X176" s="61">
        <f t="shared" ca="1" si="17"/>
        <v>1</v>
      </c>
      <c r="Y176" s="11" t="s">
        <v>565</v>
      </c>
      <c r="Z176" s="16" t="s">
        <v>24</v>
      </c>
      <c r="AA176" s="16"/>
      <c r="AB176" s="3"/>
    </row>
    <row r="177" spans="1:29" s="22" customFormat="1" ht="30" customHeight="1">
      <c r="A177" s="3" t="s">
        <v>15</v>
      </c>
      <c r="B177" s="3" t="s">
        <v>681</v>
      </c>
      <c r="C177" s="3">
        <v>11</v>
      </c>
      <c r="D177" s="11" t="s">
        <v>90</v>
      </c>
      <c r="E177" s="11" t="s">
        <v>134</v>
      </c>
      <c r="F177" s="11" t="s">
        <v>134</v>
      </c>
      <c r="G177" s="4">
        <v>91</v>
      </c>
      <c r="H177" s="11" t="s">
        <v>458</v>
      </c>
      <c r="I177" s="11" t="s">
        <v>458</v>
      </c>
      <c r="J177" s="17" t="s">
        <v>518</v>
      </c>
      <c r="K177" s="3" t="s">
        <v>506</v>
      </c>
      <c r="L177" s="5">
        <v>67200</v>
      </c>
      <c r="M177" s="1">
        <v>35879</v>
      </c>
      <c r="N177" s="60">
        <f t="shared" ca="1" si="12"/>
        <v>27</v>
      </c>
      <c r="O177" s="14">
        <v>5</v>
      </c>
      <c r="P177" s="14" t="s">
        <v>635</v>
      </c>
      <c r="Q177" s="14">
        <f t="shared" si="13"/>
        <v>16</v>
      </c>
      <c r="R177" s="14">
        <f t="shared" si="14"/>
        <v>21</v>
      </c>
      <c r="S177" s="1">
        <f t="shared" si="15"/>
        <v>43544</v>
      </c>
      <c r="T177" s="7"/>
      <c r="U177" s="6"/>
      <c r="V177" s="6" t="s">
        <v>264</v>
      </c>
      <c r="W177" s="62">
        <f t="shared" ca="1" si="16"/>
        <v>-6.25E-2</v>
      </c>
      <c r="X177" s="61">
        <f t="shared" ca="1" si="17"/>
        <v>1</v>
      </c>
      <c r="Y177" s="11" t="s">
        <v>565</v>
      </c>
      <c r="Z177" s="16" t="s">
        <v>24</v>
      </c>
      <c r="AA177" s="16"/>
      <c r="AB177" s="3"/>
    </row>
    <row r="178" spans="1:29" s="22" customFormat="1" ht="30" customHeight="1">
      <c r="A178" s="3" t="s">
        <v>15</v>
      </c>
      <c r="B178" s="3" t="s">
        <v>738</v>
      </c>
      <c r="C178" s="3">
        <v>11</v>
      </c>
      <c r="D178" s="11" t="s">
        <v>90</v>
      </c>
      <c r="E178" s="11" t="s">
        <v>94</v>
      </c>
      <c r="F178" s="11" t="s">
        <v>94</v>
      </c>
      <c r="G178" s="4">
        <v>159</v>
      </c>
      <c r="H178" s="11" t="s">
        <v>292</v>
      </c>
      <c r="I178" s="11" t="s">
        <v>292</v>
      </c>
      <c r="J178" s="17" t="s">
        <v>518</v>
      </c>
      <c r="K178" s="3" t="s">
        <v>506</v>
      </c>
      <c r="L178" s="5">
        <v>300240</v>
      </c>
      <c r="M178" s="1">
        <v>42695</v>
      </c>
      <c r="N178" s="60">
        <f t="shared" ca="1" si="12"/>
        <v>8</v>
      </c>
      <c r="O178" s="14">
        <v>5</v>
      </c>
      <c r="P178" s="14" t="s">
        <v>635</v>
      </c>
      <c r="Q178" s="14">
        <f t="shared" si="13"/>
        <v>16</v>
      </c>
      <c r="R178" s="14">
        <f t="shared" si="14"/>
        <v>21</v>
      </c>
      <c r="S178" s="1">
        <f t="shared" si="15"/>
        <v>50360</v>
      </c>
      <c r="T178" s="7"/>
      <c r="U178" s="3"/>
      <c r="V178" s="3"/>
      <c r="W178" s="62">
        <f t="shared" ca="1" si="16"/>
        <v>3.5</v>
      </c>
      <c r="X178" s="61">
        <f t="shared" ca="1" si="17"/>
        <v>4</v>
      </c>
      <c r="Y178" s="11" t="s">
        <v>565</v>
      </c>
      <c r="Z178" s="11" t="s">
        <v>24</v>
      </c>
      <c r="AA178" s="11"/>
      <c r="AB178" s="3"/>
    </row>
    <row r="179" spans="1:29" s="22" customFormat="1" ht="30" customHeight="1">
      <c r="A179" s="3" t="s">
        <v>15</v>
      </c>
      <c r="B179" s="3" t="s">
        <v>741</v>
      </c>
      <c r="C179" s="3">
        <v>11</v>
      </c>
      <c r="D179" s="11" t="s">
        <v>90</v>
      </c>
      <c r="E179" s="11" t="s">
        <v>102</v>
      </c>
      <c r="F179" s="11" t="s">
        <v>102</v>
      </c>
      <c r="G179" s="4">
        <v>128</v>
      </c>
      <c r="H179" s="11" t="s">
        <v>459</v>
      </c>
      <c r="I179" s="11" t="s">
        <v>459</v>
      </c>
      <c r="J179" s="17" t="s">
        <v>519</v>
      </c>
      <c r="K179" s="3" t="s">
        <v>507</v>
      </c>
      <c r="L179" s="5">
        <v>580125</v>
      </c>
      <c r="M179" s="1">
        <v>41408</v>
      </c>
      <c r="N179" s="60">
        <f t="shared" ca="1" si="12"/>
        <v>12</v>
      </c>
      <c r="O179" s="14">
        <v>5</v>
      </c>
      <c r="P179" s="14" t="s">
        <v>635</v>
      </c>
      <c r="Q179" s="14">
        <f t="shared" si="13"/>
        <v>16</v>
      </c>
      <c r="R179" s="14">
        <f t="shared" si="14"/>
        <v>21</v>
      </c>
      <c r="S179" s="1">
        <f t="shared" si="15"/>
        <v>47248</v>
      </c>
      <c r="T179" s="7"/>
      <c r="U179" s="3"/>
      <c r="V179" s="3"/>
      <c r="W179" s="62">
        <f t="shared" ca="1" si="16"/>
        <v>2.75</v>
      </c>
      <c r="X179" s="61">
        <f t="shared" ca="1" si="17"/>
        <v>3</v>
      </c>
      <c r="Y179" s="11" t="s">
        <v>565</v>
      </c>
      <c r="Z179" s="16" t="s">
        <v>24</v>
      </c>
      <c r="AA179" s="16"/>
      <c r="AB179" s="3"/>
    </row>
    <row r="180" spans="1:29" s="22" customFormat="1" ht="30" customHeight="1">
      <c r="A180" s="3" t="s">
        <v>15</v>
      </c>
      <c r="B180" s="3" t="s">
        <v>711</v>
      </c>
      <c r="C180" s="3">
        <v>11</v>
      </c>
      <c r="D180" s="11" t="s">
        <v>90</v>
      </c>
      <c r="E180" s="11" t="s">
        <v>460</v>
      </c>
      <c r="F180" s="11" t="s">
        <v>460</v>
      </c>
      <c r="G180" s="4">
        <v>73</v>
      </c>
      <c r="H180" s="11" t="s">
        <v>461</v>
      </c>
      <c r="I180" s="11" t="s">
        <v>461</v>
      </c>
      <c r="J180" s="17" t="s">
        <v>519</v>
      </c>
      <c r="K180" s="3" t="s">
        <v>507</v>
      </c>
      <c r="L180" s="5">
        <v>245700</v>
      </c>
      <c r="M180" s="1">
        <v>35879</v>
      </c>
      <c r="N180" s="60">
        <f t="shared" ca="1" si="12"/>
        <v>27</v>
      </c>
      <c r="O180" s="14">
        <v>5</v>
      </c>
      <c r="P180" s="14" t="s">
        <v>635</v>
      </c>
      <c r="Q180" s="14">
        <f t="shared" si="13"/>
        <v>16</v>
      </c>
      <c r="R180" s="14">
        <f t="shared" si="14"/>
        <v>21</v>
      </c>
      <c r="S180" s="1">
        <f t="shared" si="15"/>
        <v>41719</v>
      </c>
      <c r="T180" s="7"/>
      <c r="U180" s="3"/>
      <c r="V180" s="3"/>
      <c r="W180" s="62">
        <f t="shared" ca="1" si="16"/>
        <v>-6.25E-2</v>
      </c>
      <c r="X180" s="61">
        <f t="shared" ca="1" si="17"/>
        <v>1</v>
      </c>
      <c r="Y180" s="11" t="s">
        <v>565</v>
      </c>
      <c r="Z180" s="11" t="s">
        <v>24</v>
      </c>
      <c r="AA180" s="11"/>
      <c r="AB180" s="3"/>
    </row>
    <row r="181" spans="1:29" s="22" customFormat="1" ht="30" customHeight="1">
      <c r="A181" s="3" t="s">
        <v>15</v>
      </c>
      <c r="B181" s="3" t="s">
        <v>674</v>
      </c>
      <c r="C181" s="3">
        <v>11</v>
      </c>
      <c r="D181" s="11" t="s">
        <v>90</v>
      </c>
      <c r="E181" s="11" t="s">
        <v>462</v>
      </c>
      <c r="F181" s="11" t="s">
        <v>462</v>
      </c>
      <c r="G181" s="4">
        <v>110</v>
      </c>
      <c r="H181" s="11" t="s">
        <v>463</v>
      </c>
      <c r="I181" s="11" t="s">
        <v>463</v>
      </c>
      <c r="J181" s="17" t="s">
        <v>519</v>
      </c>
      <c r="K181" s="3" t="s">
        <v>509</v>
      </c>
      <c r="L181" s="5">
        <v>393750</v>
      </c>
      <c r="M181" s="1">
        <v>36860</v>
      </c>
      <c r="N181" s="60">
        <f t="shared" ca="1" si="12"/>
        <v>24</v>
      </c>
      <c r="O181" s="14">
        <v>5</v>
      </c>
      <c r="P181" s="14" t="s">
        <v>635</v>
      </c>
      <c r="Q181" s="14">
        <f t="shared" si="13"/>
        <v>16</v>
      </c>
      <c r="R181" s="14">
        <f t="shared" si="14"/>
        <v>21</v>
      </c>
      <c r="S181" s="1">
        <f t="shared" si="15"/>
        <v>42700</v>
      </c>
      <c r="T181" s="7"/>
      <c r="U181" s="3"/>
      <c r="V181" s="3"/>
      <c r="W181" s="62">
        <f t="shared" ca="1" si="16"/>
        <v>0.5</v>
      </c>
      <c r="X181" s="61">
        <f t="shared" ca="1" si="17"/>
        <v>1</v>
      </c>
      <c r="Y181" s="11" t="s">
        <v>565</v>
      </c>
      <c r="Z181" s="11" t="s">
        <v>24</v>
      </c>
      <c r="AA181" s="11"/>
      <c r="AB181" s="3"/>
    </row>
    <row r="182" spans="1:29" s="110" customFormat="1" ht="30" customHeight="1">
      <c r="A182" s="3" t="s">
        <v>15</v>
      </c>
      <c r="B182" s="3" t="s">
        <v>669</v>
      </c>
      <c r="C182" s="3">
        <v>11</v>
      </c>
      <c r="D182" s="11" t="s">
        <v>90</v>
      </c>
      <c r="E182" s="11" t="s">
        <v>296</v>
      </c>
      <c r="F182" s="11" t="s">
        <v>296</v>
      </c>
      <c r="G182" s="4">
        <v>132</v>
      </c>
      <c r="H182" s="11" t="s">
        <v>297</v>
      </c>
      <c r="I182" s="11" t="s">
        <v>297</v>
      </c>
      <c r="J182" s="17" t="s">
        <v>519</v>
      </c>
      <c r="K182" s="3" t="s">
        <v>509</v>
      </c>
      <c r="L182" s="5">
        <v>682500</v>
      </c>
      <c r="M182" s="1">
        <v>41508</v>
      </c>
      <c r="N182" s="60">
        <f t="shared" ca="1" si="12"/>
        <v>11</v>
      </c>
      <c r="O182" s="14">
        <v>5</v>
      </c>
      <c r="P182" s="14" t="s">
        <v>635</v>
      </c>
      <c r="Q182" s="14">
        <f t="shared" si="13"/>
        <v>16</v>
      </c>
      <c r="R182" s="14">
        <f t="shared" si="14"/>
        <v>21</v>
      </c>
      <c r="S182" s="1">
        <f t="shared" si="15"/>
        <v>47348</v>
      </c>
      <c r="T182" s="7"/>
      <c r="U182" s="3"/>
      <c r="V182" s="3"/>
      <c r="W182" s="62">
        <f t="shared" ca="1" si="16"/>
        <v>2.9375</v>
      </c>
      <c r="X182" s="61">
        <f t="shared" ca="1" si="17"/>
        <v>3</v>
      </c>
      <c r="Y182" s="11" t="s">
        <v>565</v>
      </c>
      <c r="Z182" s="16" t="s">
        <v>24</v>
      </c>
      <c r="AA182" s="16"/>
      <c r="AB182" s="3"/>
    </row>
    <row r="183" spans="1:29" s="22" customFormat="1" ht="30" customHeight="1">
      <c r="A183" s="3" t="s">
        <v>15</v>
      </c>
      <c r="B183" s="3" t="s">
        <v>676</v>
      </c>
      <c r="C183" s="3">
        <v>11</v>
      </c>
      <c r="D183" s="11" t="s">
        <v>90</v>
      </c>
      <c r="E183" s="11" t="s">
        <v>111</v>
      </c>
      <c r="F183" s="11" t="s">
        <v>111</v>
      </c>
      <c r="G183" s="4">
        <v>172</v>
      </c>
      <c r="H183" s="11" t="s">
        <v>112</v>
      </c>
      <c r="I183" s="11" t="s">
        <v>112</v>
      </c>
      <c r="J183" s="17" t="s">
        <v>519</v>
      </c>
      <c r="K183" s="3" t="s">
        <v>509</v>
      </c>
      <c r="L183" s="5">
        <v>664200</v>
      </c>
      <c r="M183" s="1">
        <v>42751</v>
      </c>
      <c r="N183" s="60">
        <f t="shared" ca="1" si="12"/>
        <v>8</v>
      </c>
      <c r="O183" s="14">
        <v>5</v>
      </c>
      <c r="P183" s="14" t="s">
        <v>635</v>
      </c>
      <c r="Q183" s="14">
        <f t="shared" si="13"/>
        <v>16</v>
      </c>
      <c r="R183" s="14">
        <f t="shared" si="14"/>
        <v>21</v>
      </c>
      <c r="S183" s="1">
        <f t="shared" si="15"/>
        <v>48591</v>
      </c>
      <c r="T183" s="7"/>
      <c r="U183" s="3"/>
      <c r="V183" s="3"/>
      <c r="W183" s="62">
        <f t="shared" ca="1" si="16"/>
        <v>3.5</v>
      </c>
      <c r="X183" s="61">
        <f t="shared" ca="1" si="17"/>
        <v>4</v>
      </c>
      <c r="Y183" s="11" t="s">
        <v>565</v>
      </c>
      <c r="Z183" s="11" t="s">
        <v>24</v>
      </c>
      <c r="AA183" s="11"/>
      <c r="AB183" s="3"/>
    </row>
    <row r="184" spans="1:29" s="22" customFormat="1" ht="30" customHeight="1">
      <c r="A184" s="3" t="s">
        <v>15</v>
      </c>
      <c r="B184" s="3" t="s">
        <v>677</v>
      </c>
      <c r="C184" s="3">
        <v>11</v>
      </c>
      <c r="D184" s="11" t="s">
        <v>90</v>
      </c>
      <c r="E184" s="11" t="s">
        <v>115</v>
      </c>
      <c r="F184" s="11" t="s">
        <v>115</v>
      </c>
      <c r="G184" s="4">
        <v>149</v>
      </c>
      <c r="H184" s="11" t="s">
        <v>464</v>
      </c>
      <c r="I184" s="11" t="s">
        <v>464</v>
      </c>
      <c r="J184" s="17" t="s">
        <v>518</v>
      </c>
      <c r="K184" s="3" t="s">
        <v>506</v>
      </c>
      <c r="L184" s="5">
        <v>86292</v>
      </c>
      <c r="M184" s="1">
        <v>42415</v>
      </c>
      <c r="N184" s="60">
        <f t="shared" ca="1" si="12"/>
        <v>9</v>
      </c>
      <c r="O184" s="14">
        <v>5</v>
      </c>
      <c r="P184" s="14" t="s">
        <v>635</v>
      </c>
      <c r="Q184" s="14">
        <f t="shared" si="13"/>
        <v>16</v>
      </c>
      <c r="R184" s="14">
        <f t="shared" si="14"/>
        <v>21</v>
      </c>
      <c r="S184" s="1">
        <f t="shared" si="15"/>
        <v>50080</v>
      </c>
      <c r="T184" s="7"/>
      <c r="U184" s="3"/>
      <c r="V184" s="3"/>
      <c r="W184" s="62">
        <f t="shared" ca="1" si="16"/>
        <v>3.3125</v>
      </c>
      <c r="X184" s="61">
        <f t="shared" ca="1" si="17"/>
        <v>4</v>
      </c>
      <c r="Y184" s="11" t="s">
        <v>565</v>
      </c>
      <c r="Z184" s="11" t="s">
        <v>193</v>
      </c>
      <c r="AA184" s="11"/>
      <c r="AB184" s="3"/>
    </row>
    <row r="185" spans="1:29" s="22" customFormat="1" ht="30" customHeight="1">
      <c r="A185" s="3" t="s">
        <v>15</v>
      </c>
      <c r="B185" s="3"/>
      <c r="C185" s="3">
        <v>11</v>
      </c>
      <c r="D185" s="11" t="s">
        <v>90</v>
      </c>
      <c r="E185" s="11" t="s">
        <v>465</v>
      </c>
      <c r="F185" s="11" t="s">
        <v>465</v>
      </c>
      <c r="G185" s="4">
        <v>93</v>
      </c>
      <c r="H185" s="11" t="s">
        <v>466</v>
      </c>
      <c r="I185" s="11" t="s">
        <v>466</v>
      </c>
      <c r="J185" s="17" t="s">
        <v>518</v>
      </c>
      <c r="K185" s="3" t="s">
        <v>506</v>
      </c>
      <c r="L185" s="5">
        <v>73500</v>
      </c>
      <c r="M185" s="1">
        <v>35879</v>
      </c>
      <c r="N185" s="60">
        <f t="shared" ca="1" si="12"/>
        <v>27</v>
      </c>
      <c r="O185" s="14">
        <v>15</v>
      </c>
      <c r="P185" s="14" t="s">
        <v>636</v>
      </c>
      <c r="Q185" s="14">
        <f t="shared" si="13"/>
        <v>24</v>
      </c>
      <c r="R185" s="14">
        <f t="shared" si="14"/>
        <v>32</v>
      </c>
      <c r="S185" s="1">
        <f t="shared" si="15"/>
        <v>47559</v>
      </c>
      <c r="T185" s="7"/>
      <c r="U185" s="3"/>
      <c r="V185" s="3"/>
      <c r="W185" s="62">
        <f t="shared" ca="1" si="16"/>
        <v>1.625</v>
      </c>
      <c r="X185" s="61">
        <f t="shared" ca="1" si="17"/>
        <v>2</v>
      </c>
      <c r="Y185" s="11" t="s">
        <v>565</v>
      </c>
      <c r="Z185" s="11" t="s">
        <v>24</v>
      </c>
      <c r="AA185" s="11"/>
      <c r="AB185" s="3"/>
    </row>
    <row r="186" spans="1:29" s="22" customFormat="1" ht="30" customHeight="1">
      <c r="A186" s="3" t="s">
        <v>15</v>
      </c>
      <c r="B186" s="3"/>
      <c r="C186" s="3">
        <v>11</v>
      </c>
      <c r="D186" s="11" t="s">
        <v>90</v>
      </c>
      <c r="E186" s="11" t="s">
        <v>465</v>
      </c>
      <c r="F186" s="11" t="s">
        <v>465</v>
      </c>
      <c r="G186" s="4">
        <v>94</v>
      </c>
      <c r="H186" s="11" t="s">
        <v>466</v>
      </c>
      <c r="I186" s="11" t="s">
        <v>466</v>
      </c>
      <c r="J186" s="17" t="s">
        <v>518</v>
      </c>
      <c r="K186" s="3" t="s">
        <v>506</v>
      </c>
      <c r="L186" s="5">
        <v>73500</v>
      </c>
      <c r="M186" s="1">
        <v>35879</v>
      </c>
      <c r="N186" s="60">
        <f t="shared" ca="1" si="12"/>
        <v>27</v>
      </c>
      <c r="O186" s="14">
        <v>15</v>
      </c>
      <c r="P186" s="14" t="s">
        <v>636</v>
      </c>
      <c r="Q186" s="14">
        <f t="shared" si="13"/>
        <v>24</v>
      </c>
      <c r="R186" s="14">
        <f t="shared" si="14"/>
        <v>32</v>
      </c>
      <c r="S186" s="1">
        <f t="shared" si="15"/>
        <v>47559</v>
      </c>
      <c r="T186" s="7"/>
      <c r="U186" s="3"/>
      <c r="V186" s="3"/>
      <c r="W186" s="62">
        <f t="shared" ca="1" si="16"/>
        <v>1.625</v>
      </c>
      <c r="X186" s="61">
        <f t="shared" ca="1" si="17"/>
        <v>2</v>
      </c>
      <c r="Y186" s="11" t="s">
        <v>565</v>
      </c>
      <c r="Z186" s="16" t="s">
        <v>24</v>
      </c>
      <c r="AA186" s="16"/>
      <c r="AB186" s="3"/>
    </row>
    <row r="187" spans="1:29" s="22" customFormat="1" ht="30" customHeight="1">
      <c r="A187" s="3" t="s">
        <v>15</v>
      </c>
      <c r="B187" s="3"/>
      <c r="C187" s="3">
        <v>11</v>
      </c>
      <c r="D187" s="11" t="s">
        <v>90</v>
      </c>
      <c r="E187" s="11" t="s">
        <v>467</v>
      </c>
      <c r="F187" s="11" t="s">
        <v>467</v>
      </c>
      <c r="G187" s="4">
        <v>154</v>
      </c>
      <c r="H187" s="11" t="s">
        <v>468</v>
      </c>
      <c r="I187" s="11" t="s">
        <v>468</v>
      </c>
      <c r="J187" s="17" t="s">
        <v>518</v>
      </c>
      <c r="K187" s="3" t="s">
        <v>506</v>
      </c>
      <c r="L187" s="5">
        <v>199800</v>
      </c>
      <c r="M187" s="1">
        <v>42429</v>
      </c>
      <c r="N187" s="60">
        <f t="shared" ca="1" si="12"/>
        <v>9</v>
      </c>
      <c r="O187" s="14">
        <v>5</v>
      </c>
      <c r="P187" s="14" t="s">
        <v>636</v>
      </c>
      <c r="Q187" s="14">
        <f t="shared" si="13"/>
        <v>8</v>
      </c>
      <c r="R187" s="14">
        <f t="shared" si="14"/>
        <v>11</v>
      </c>
      <c r="S187" s="1">
        <f t="shared" si="15"/>
        <v>46444</v>
      </c>
      <c r="T187" s="7"/>
      <c r="U187" s="3"/>
      <c r="V187" s="3"/>
      <c r="W187" s="62">
        <f t="shared" ca="1" si="16"/>
        <v>1.625</v>
      </c>
      <c r="X187" s="61">
        <f t="shared" ca="1" si="17"/>
        <v>2</v>
      </c>
      <c r="Y187" s="11" t="s">
        <v>565</v>
      </c>
      <c r="Z187" s="11" t="s">
        <v>193</v>
      </c>
      <c r="AA187" s="11"/>
      <c r="AB187" s="3"/>
      <c r="AC187" s="22" t="s">
        <v>758</v>
      </c>
    </row>
    <row r="188" spans="1:29" s="22" customFormat="1" ht="30" customHeight="1">
      <c r="A188" s="3" t="s">
        <v>15</v>
      </c>
      <c r="B188" s="3" t="s">
        <v>712</v>
      </c>
      <c r="C188" s="3">
        <v>11</v>
      </c>
      <c r="D188" s="11" t="s">
        <v>90</v>
      </c>
      <c r="E188" s="11" t="s">
        <v>469</v>
      </c>
      <c r="F188" s="11" t="s">
        <v>469</v>
      </c>
      <c r="G188" s="4">
        <v>82</v>
      </c>
      <c r="H188" s="11" t="s">
        <v>470</v>
      </c>
      <c r="I188" s="11" t="s">
        <v>470</v>
      </c>
      <c r="J188" s="17" t="s">
        <v>518</v>
      </c>
      <c r="K188" s="3" t="s">
        <v>506</v>
      </c>
      <c r="L188" s="5">
        <v>189000</v>
      </c>
      <c r="M188" s="1">
        <v>35879</v>
      </c>
      <c r="N188" s="60">
        <f t="shared" ca="1" si="12"/>
        <v>27</v>
      </c>
      <c r="O188" s="14">
        <v>5</v>
      </c>
      <c r="P188" s="14" t="s">
        <v>635</v>
      </c>
      <c r="Q188" s="14">
        <f t="shared" si="13"/>
        <v>16</v>
      </c>
      <c r="R188" s="14">
        <f t="shared" si="14"/>
        <v>21</v>
      </c>
      <c r="S188" s="1">
        <f t="shared" si="15"/>
        <v>43544</v>
      </c>
      <c r="T188" s="7"/>
      <c r="U188" s="3"/>
      <c r="V188" s="3" t="s">
        <v>264</v>
      </c>
      <c r="W188" s="62">
        <f t="shared" ca="1" si="16"/>
        <v>-6.25E-2</v>
      </c>
      <c r="X188" s="61">
        <f t="shared" ca="1" si="17"/>
        <v>1</v>
      </c>
      <c r="Y188" s="11" t="s">
        <v>565</v>
      </c>
      <c r="Z188" s="11" t="s">
        <v>24</v>
      </c>
      <c r="AA188" s="11"/>
      <c r="AB188" s="3"/>
    </row>
    <row r="189" spans="1:29" s="22" customFormat="1" ht="30" customHeight="1">
      <c r="A189" s="3" t="s">
        <v>15</v>
      </c>
      <c r="B189" s="3" t="s">
        <v>713</v>
      </c>
      <c r="C189" s="3">
        <v>11</v>
      </c>
      <c r="D189" s="11" t="s">
        <v>90</v>
      </c>
      <c r="E189" s="11" t="s">
        <v>150</v>
      </c>
      <c r="F189" s="11" t="s">
        <v>150</v>
      </c>
      <c r="G189" s="4">
        <v>129</v>
      </c>
      <c r="H189" s="11" t="s">
        <v>471</v>
      </c>
      <c r="I189" s="11" t="s">
        <v>471</v>
      </c>
      <c r="J189" s="17" t="s">
        <v>519</v>
      </c>
      <c r="K189" s="3" t="s">
        <v>507</v>
      </c>
      <c r="L189" s="5">
        <v>873600</v>
      </c>
      <c r="M189" s="1">
        <v>41408</v>
      </c>
      <c r="N189" s="60">
        <f t="shared" ca="1" si="12"/>
        <v>12</v>
      </c>
      <c r="O189" s="14">
        <v>5</v>
      </c>
      <c r="P189" s="14" t="s">
        <v>635</v>
      </c>
      <c r="Q189" s="14">
        <f t="shared" si="13"/>
        <v>16</v>
      </c>
      <c r="R189" s="14">
        <f t="shared" si="14"/>
        <v>21</v>
      </c>
      <c r="S189" s="1">
        <f t="shared" si="15"/>
        <v>47248</v>
      </c>
      <c r="T189" s="7"/>
      <c r="U189" s="3"/>
      <c r="V189" s="3"/>
      <c r="W189" s="62">
        <f t="shared" ca="1" si="16"/>
        <v>2.75</v>
      </c>
      <c r="X189" s="61">
        <f t="shared" ca="1" si="17"/>
        <v>3</v>
      </c>
      <c r="Y189" s="11" t="s">
        <v>565</v>
      </c>
      <c r="Z189" s="16" t="s">
        <v>24</v>
      </c>
      <c r="AA189" s="16"/>
      <c r="AB189" s="3"/>
    </row>
    <row r="190" spans="1:29" s="22" customFormat="1" ht="30" customHeight="1">
      <c r="A190" s="3" t="s">
        <v>15</v>
      </c>
      <c r="B190" s="3" t="s">
        <v>739</v>
      </c>
      <c r="C190" s="3">
        <v>11</v>
      </c>
      <c r="D190" s="11" t="s">
        <v>90</v>
      </c>
      <c r="E190" s="11" t="s">
        <v>332</v>
      </c>
      <c r="F190" s="11" t="s">
        <v>332</v>
      </c>
      <c r="G190" s="4">
        <v>161</v>
      </c>
      <c r="H190" s="11" t="s">
        <v>472</v>
      </c>
      <c r="I190" s="11" t="s">
        <v>472</v>
      </c>
      <c r="J190" s="17" t="s">
        <v>519</v>
      </c>
      <c r="K190" s="3" t="s">
        <v>507</v>
      </c>
      <c r="L190" s="5">
        <v>248400</v>
      </c>
      <c r="M190" s="1">
        <v>42704</v>
      </c>
      <c r="N190" s="60">
        <f t="shared" ca="1" si="12"/>
        <v>8</v>
      </c>
      <c r="O190" s="14">
        <v>5</v>
      </c>
      <c r="P190" s="14" t="s">
        <v>635</v>
      </c>
      <c r="Q190" s="14">
        <f t="shared" si="13"/>
        <v>16</v>
      </c>
      <c r="R190" s="14">
        <f t="shared" si="14"/>
        <v>21</v>
      </c>
      <c r="S190" s="1">
        <f t="shared" si="15"/>
        <v>48544</v>
      </c>
      <c r="T190" s="7"/>
      <c r="U190" s="3"/>
      <c r="V190" s="3"/>
      <c r="W190" s="62">
        <f t="shared" ca="1" si="16"/>
        <v>3.5</v>
      </c>
      <c r="X190" s="61">
        <f t="shared" ca="1" si="17"/>
        <v>4</v>
      </c>
      <c r="Y190" s="11" t="s">
        <v>565</v>
      </c>
      <c r="Z190" s="11" t="s">
        <v>24</v>
      </c>
      <c r="AA190" s="11"/>
      <c r="AB190" s="3"/>
    </row>
    <row r="191" spans="1:29" s="22" customFormat="1" ht="30" customHeight="1">
      <c r="A191" s="3" t="s">
        <v>15</v>
      </c>
      <c r="B191" s="3" t="s">
        <v>691</v>
      </c>
      <c r="C191" s="3">
        <v>11</v>
      </c>
      <c r="D191" s="11" t="s">
        <v>90</v>
      </c>
      <c r="E191" s="11" t="s">
        <v>333</v>
      </c>
      <c r="F191" s="11" t="s">
        <v>333</v>
      </c>
      <c r="G191" s="4">
        <v>131</v>
      </c>
      <c r="H191" s="11" t="s">
        <v>153</v>
      </c>
      <c r="I191" s="11" t="s">
        <v>153</v>
      </c>
      <c r="J191" s="17" t="s">
        <v>519</v>
      </c>
      <c r="K191" s="3" t="s">
        <v>509</v>
      </c>
      <c r="L191" s="5">
        <v>537180</v>
      </c>
      <c r="M191" s="1">
        <v>41507</v>
      </c>
      <c r="N191" s="60">
        <f t="shared" ca="1" si="12"/>
        <v>11</v>
      </c>
      <c r="O191" s="14">
        <v>5</v>
      </c>
      <c r="P191" s="14" t="s">
        <v>635</v>
      </c>
      <c r="Q191" s="14">
        <f t="shared" si="13"/>
        <v>16</v>
      </c>
      <c r="R191" s="14">
        <f t="shared" si="14"/>
        <v>21</v>
      </c>
      <c r="S191" s="1">
        <f t="shared" si="15"/>
        <v>47347</v>
      </c>
      <c r="T191" s="7"/>
      <c r="U191" s="3"/>
      <c r="V191" s="3"/>
      <c r="W191" s="62">
        <f t="shared" ca="1" si="16"/>
        <v>2.9375</v>
      </c>
      <c r="X191" s="61">
        <f t="shared" ca="1" si="17"/>
        <v>3</v>
      </c>
      <c r="Y191" s="11" t="s">
        <v>565</v>
      </c>
      <c r="Z191" s="16" t="s">
        <v>24</v>
      </c>
      <c r="AA191" s="16"/>
      <c r="AB191" s="3"/>
    </row>
    <row r="192" spans="1:29" s="22" customFormat="1" ht="30" customHeight="1">
      <c r="A192" s="3" t="s">
        <v>15</v>
      </c>
      <c r="B192" s="3" t="s">
        <v>714</v>
      </c>
      <c r="C192" s="3">
        <v>11</v>
      </c>
      <c r="D192" s="11" t="s">
        <v>90</v>
      </c>
      <c r="E192" s="11" t="s">
        <v>715</v>
      </c>
      <c r="F192" s="11" t="s">
        <v>714</v>
      </c>
      <c r="G192" s="4">
        <v>158</v>
      </c>
      <c r="H192" s="11" t="s">
        <v>474</v>
      </c>
      <c r="I192" s="11" t="s">
        <v>474</v>
      </c>
      <c r="J192" s="17" t="s">
        <v>519</v>
      </c>
      <c r="K192" s="3" t="s">
        <v>507</v>
      </c>
      <c r="L192" s="5">
        <v>138240</v>
      </c>
      <c r="M192" s="1">
        <v>41507</v>
      </c>
      <c r="N192" s="60">
        <f t="shared" ca="1" si="12"/>
        <v>11</v>
      </c>
      <c r="O192" s="14">
        <v>5</v>
      </c>
      <c r="P192" s="14" t="s">
        <v>635</v>
      </c>
      <c r="Q192" s="14">
        <f t="shared" si="13"/>
        <v>16</v>
      </c>
      <c r="R192" s="14">
        <f t="shared" si="14"/>
        <v>21</v>
      </c>
      <c r="S192" s="1">
        <f t="shared" si="15"/>
        <v>47347</v>
      </c>
      <c r="T192" s="7"/>
      <c r="U192" s="3"/>
      <c r="V192" s="3"/>
      <c r="W192" s="62">
        <f t="shared" ca="1" si="16"/>
        <v>2.9375</v>
      </c>
      <c r="X192" s="61">
        <f t="shared" ca="1" si="17"/>
        <v>3</v>
      </c>
      <c r="Y192" s="11" t="s">
        <v>565</v>
      </c>
      <c r="Z192" s="11" t="s">
        <v>24</v>
      </c>
      <c r="AA192" s="11"/>
      <c r="AB192" s="3"/>
    </row>
    <row r="193" spans="1:28" s="22" customFormat="1" ht="30" customHeight="1">
      <c r="A193" s="3"/>
      <c r="B193" s="3" t="s">
        <v>698</v>
      </c>
      <c r="C193" s="3">
        <v>11</v>
      </c>
      <c r="D193" s="11" t="s">
        <v>90</v>
      </c>
      <c r="E193" s="11" t="s">
        <v>572</v>
      </c>
      <c r="F193" s="11" t="s">
        <v>572</v>
      </c>
      <c r="G193" s="3" t="s">
        <v>504</v>
      </c>
      <c r="H193" s="11" t="s">
        <v>573</v>
      </c>
      <c r="I193" s="11" t="s">
        <v>573</v>
      </c>
      <c r="J193" s="17" t="s">
        <v>518</v>
      </c>
      <c r="K193" s="3" t="s">
        <v>506</v>
      </c>
      <c r="L193" s="3" t="s">
        <v>504</v>
      </c>
      <c r="M193" s="1">
        <v>40483</v>
      </c>
      <c r="N193" s="60">
        <f t="shared" ca="1" si="12"/>
        <v>14</v>
      </c>
      <c r="O193" s="14">
        <v>5</v>
      </c>
      <c r="P193" s="14" t="s">
        <v>635</v>
      </c>
      <c r="Q193" s="14">
        <f t="shared" si="13"/>
        <v>16</v>
      </c>
      <c r="R193" s="14">
        <f t="shared" si="14"/>
        <v>21</v>
      </c>
      <c r="S193" s="1">
        <f t="shared" si="15"/>
        <v>48148</v>
      </c>
      <c r="T193" s="7"/>
      <c r="U193" s="3"/>
      <c r="V193" s="3"/>
      <c r="W193" s="62">
        <f t="shared" ca="1" si="16"/>
        <v>2.375</v>
      </c>
      <c r="X193" s="61">
        <f t="shared" ca="1" si="17"/>
        <v>3</v>
      </c>
      <c r="Y193" s="11" t="s">
        <v>565</v>
      </c>
      <c r="Z193" s="11" t="s">
        <v>24</v>
      </c>
      <c r="AA193" s="11"/>
      <c r="AB193" s="3"/>
    </row>
    <row r="194" spans="1:28" s="22" customFormat="1" ht="30" customHeight="1">
      <c r="A194" s="3" t="s">
        <v>15</v>
      </c>
      <c r="B194" s="3" t="s">
        <v>693</v>
      </c>
      <c r="C194" s="3">
        <v>11</v>
      </c>
      <c r="D194" s="11" t="s">
        <v>90</v>
      </c>
      <c r="E194" s="11" t="s">
        <v>156</v>
      </c>
      <c r="F194" s="11" t="s">
        <v>156</v>
      </c>
      <c r="G194" s="4">
        <v>75</v>
      </c>
      <c r="H194" s="11" t="s">
        <v>475</v>
      </c>
      <c r="I194" s="11" t="s">
        <v>475</v>
      </c>
      <c r="J194" s="17" t="s">
        <v>519</v>
      </c>
      <c r="K194" s="3" t="s">
        <v>509</v>
      </c>
      <c r="L194" s="5">
        <v>362250</v>
      </c>
      <c r="M194" s="1">
        <v>35879</v>
      </c>
      <c r="N194" s="60">
        <f t="shared" ca="1" si="12"/>
        <v>27</v>
      </c>
      <c r="O194" s="14">
        <v>5</v>
      </c>
      <c r="P194" s="14" t="s">
        <v>635</v>
      </c>
      <c r="Q194" s="14">
        <f t="shared" si="13"/>
        <v>16</v>
      </c>
      <c r="R194" s="14">
        <f t="shared" si="14"/>
        <v>21</v>
      </c>
      <c r="S194" s="1">
        <f t="shared" si="15"/>
        <v>41719</v>
      </c>
      <c r="T194" s="7"/>
      <c r="U194" s="3"/>
      <c r="V194" s="3"/>
      <c r="W194" s="62">
        <f t="shared" ca="1" si="16"/>
        <v>-6.25E-2</v>
      </c>
      <c r="X194" s="61">
        <f t="shared" ca="1" si="17"/>
        <v>1</v>
      </c>
      <c r="Y194" s="11" t="s">
        <v>565</v>
      </c>
      <c r="Z194" s="16" t="s">
        <v>24</v>
      </c>
      <c r="AA194" s="16"/>
      <c r="AB194" s="3"/>
    </row>
    <row r="195" spans="1:28" s="22" customFormat="1" ht="30" customHeight="1">
      <c r="A195" s="3" t="s">
        <v>15</v>
      </c>
      <c r="B195" s="3" t="s">
        <v>694</v>
      </c>
      <c r="C195" s="3">
        <v>11</v>
      </c>
      <c r="D195" s="11" t="s">
        <v>90</v>
      </c>
      <c r="E195" s="11" t="s">
        <v>158</v>
      </c>
      <c r="F195" s="11" t="s">
        <v>158</v>
      </c>
      <c r="G195" s="4">
        <v>135</v>
      </c>
      <c r="H195" s="11" t="s">
        <v>476</v>
      </c>
      <c r="I195" s="11" t="s">
        <v>476</v>
      </c>
      <c r="J195" s="17" t="s">
        <v>519</v>
      </c>
      <c r="K195" s="3" t="s">
        <v>507</v>
      </c>
      <c r="L195" s="5">
        <v>238680</v>
      </c>
      <c r="M195" s="1">
        <v>41907</v>
      </c>
      <c r="N195" s="60">
        <f t="shared" ref="N195:N225" ca="1" si="18">DATEDIF(M195,TODAY(),"y")</f>
        <v>10</v>
      </c>
      <c r="O195" s="14">
        <v>5</v>
      </c>
      <c r="P195" s="14" t="s">
        <v>635</v>
      </c>
      <c r="Q195" s="14">
        <f t="shared" ref="Q195:Q225" si="19">O195*IF(P195="水質",3.2,(IF(P195="事務",2,IF(P195="電子",2.1,IF(P195="自動車",3.1,1.6)))))</f>
        <v>16</v>
      </c>
      <c r="R195" s="14">
        <f t="shared" ref="R195:R225" si="20">ROUND(4/3*Q195,0)</f>
        <v>21</v>
      </c>
      <c r="S195" s="1">
        <f t="shared" ref="S195:S225" si="21">M195+365*IF(J195="事後",R195,Q195)</f>
        <v>47747</v>
      </c>
      <c r="T195" s="7"/>
      <c r="U195" s="3"/>
      <c r="V195" s="3"/>
      <c r="W195" s="62">
        <f t="shared" ref="W195:W225" ca="1" si="22">(-3/Q195*N195+5)</f>
        <v>3.125</v>
      </c>
      <c r="X195" s="61">
        <f t="shared" ref="X195:X225" ca="1" si="23">IF(W195&gt;1,ROUNDUP(W195,0),1)</f>
        <v>4</v>
      </c>
      <c r="Y195" s="11" t="s">
        <v>565</v>
      </c>
      <c r="Z195" s="16" t="s">
        <v>24</v>
      </c>
      <c r="AA195" s="16"/>
      <c r="AB195" s="3"/>
    </row>
    <row r="196" spans="1:28" s="22" customFormat="1" ht="30" customHeight="1">
      <c r="A196" s="3"/>
      <c r="B196" s="3" t="s">
        <v>716</v>
      </c>
      <c r="C196" s="3">
        <v>11</v>
      </c>
      <c r="D196" s="11" t="s">
        <v>90</v>
      </c>
      <c r="E196" s="11" t="s">
        <v>566</v>
      </c>
      <c r="F196" s="11" t="s">
        <v>566</v>
      </c>
      <c r="G196" s="3" t="s">
        <v>504</v>
      </c>
      <c r="H196" s="11" t="s">
        <v>567</v>
      </c>
      <c r="I196" s="11" t="s">
        <v>567</v>
      </c>
      <c r="J196" s="17" t="s">
        <v>518</v>
      </c>
      <c r="K196" s="3" t="s">
        <v>506</v>
      </c>
      <c r="L196" s="5">
        <v>205200</v>
      </c>
      <c r="M196" s="1">
        <v>34983</v>
      </c>
      <c r="N196" s="60">
        <f t="shared" ca="1" si="18"/>
        <v>29</v>
      </c>
      <c r="O196" s="14">
        <v>5</v>
      </c>
      <c r="P196" s="14" t="s">
        <v>635</v>
      </c>
      <c r="Q196" s="14">
        <f t="shared" si="19"/>
        <v>16</v>
      </c>
      <c r="R196" s="14">
        <f t="shared" si="20"/>
        <v>21</v>
      </c>
      <c r="S196" s="1">
        <f t="shared" si="21"/>
        <v>42648</v>
      </c>
      <c r="T196" s="7"/>
      <c r="U196" s="3"/>
      <c r="V196" s="3"/>
      <c r="W196" s="62">
        <f t="shared" ca="1" si="22"/>
        <v>-0.4375</v>
      </c>
      <c r="X196" s="61">
        <f t="shared" ca="1" si="23"/>
        <v>1</v>
      </c>
      <c r="Y196" s="11" t="s">
        <v>565</v>
      </c>
      <c r="Z196" s="16" t="s">
        <v>24</v>
      </c>
      <c r="AA196" s="16"/>
      <c r="AB196" s="3" t="s">
        <v>510</v>
      </c>
    </row>
    <row r="197" spans="1:28" s="22" customFormat="1" ht="30" customHeight="1">
      <c r="A197" s="3"/>
      <c r="B197" s="3" t="s">
        <v>692</v>
      </c>
      <c r="C197" s="3">
        <v>11</v>
      </c>
      <c r="D197" s="11" t="s">
        <v>90</v>
      </c>
      <c r="E197" s="11" t="s">
        <v>566</v>
      </c>
      <c r="F197" s="11" t="s">
        <v>566</v>
      </c>
      <c r="G197" s="3" t="s">
        <v>504</v>
      </c>
      <c r="H197" s="11" t="s">
        <v>568</v>
      </c>
      <c r="I197" s="11" t="s">
        <v>568</v>
      </c>
      <c r="J197" s="17" t="s">
        <v>518</v>
      </c>
      <c r="K197" s="3" t="s">
        <v>506</v>
      </c>
      <c r="L197" s="5">
        <v>205200</v>
      </c>
      <c r="M197" s="1">
        <v>34983</v>
      </c>
      <c r="N197" s="60">
        <f t="shared" ca="1" si="18"/>
        <v>29</v>
      </c>
      <c r="O197" s="14">
        <v>5</v>
      </c>
      <c r="P197" s="14" t="s">
        <v>635</v>
      </c>
      <c r="Q197" s="14">
        <f t="shared" si="19"/>
        <v>16</v>
      </c>
      <c r="R197" s="14">
        <f t="shared" si="20"/>
        <v>21</v>
      </c>
      <c r="S197" s="1">
        <f t="shared" si="21"/>
        <v>42648</v>
      </c>
      <c r="T197" s="7"/>
      <c r="U197" s="3"/>
      <c r="V197" s="3"/>
      <c r="W197" s="62">
        <f t="shared" ca="1" si="22"/>
        <v>-0.4375</v>
      </c>
      <c r="X197" s="61">
        <f t="shared" ca="1" si="23"/>
        <v>1</v>
      </c>
      <c r="Y197" s="11" t="s">
        <v>565</v>
      </c>
      <c r="Z197" s="16" t="s">
        <v>24</v>
      </c>
      <c r="AA197" s="16"/>
      <c r="AB197" s="3" t="s">
        <v>510</v>
      </c>
    </row>
    <row r="198" spans="1:28" s="22" customFormat="1" ht="30" customHeight="1">
      <c r="A198" s="3" t="s">
        <v>15</v>
      </c>
      <c r="B198" s="3" t="s">
        <v>717</v>
      </c>
      <c r="C198" s="3">
        <v>11</v>
      </c>
      <c r="D198" s="11" t="s">
        <v>90</v>
      </c>
      <c r="E198" s="11" t="s">
        <v>335</v>
      </c>
      <c r="F198" s="11" t="s">
        <v>335</v>
      </c>
      <c r="G198" s="4">
        <v>146</v>
      </c>
      <c r="H198" s="11" t="s">
        <v>336</v>
      </c>
      <c r="I198" s="11" t="s">
        <v>336</v>
      </c>
      <c r="J198" s="17" t="s">
        <v>518</v>
      </c>
      <c r="K198" s="3" t="s">
        <v>506</v>
      </c>
      <c r="L198" s="5">
        <v>136080</v>
      </c>
      <c r="M198" s="1">
        <v>42397</v>
      </c>
      <c r="N198" s="60">
        <f t="shared" ca="1" si="18"/>
        <v>9</v>
      </c>
      <c r="O198" s="14">
        <v>5</v>
      </c>
      <c r="P198" s="14" t="s">
        <v>635</v>
      </c>
      <c r="Q198" s="14">
        <f t="shared" si="19"/>
        <v>16</v>
      </c>
      <c r="R198" s="14">
        <f t="shared" si="20"/>
        <v>21</v>
      </c>
      <c r="S198" s="1">
        <f t="shared" si="21"/>
        <v>50062</v>
      </c>
      <c r="T198" s="7"/>
      <c r="U198" s="3"/>
      <c r="V198" s="3"/>
      <c r="W198" s="62">
        <f t="shared" ca="1" si="22"/>
        <v>3.3125</v>
      </c>
      <c r="X198" s="61">
        <f t="shared" ca="1" si="23"/>
        <v>4</v>
      </c>
      <c r="Y198" s="11" t="s">
        <v>565</v>
      </c>
      <c r="Z198" s="11" t="s">
        <v>441</v>
      </c>
      <c r="AA198" s="11"/>
      <c r="AB198" s="3"/>
    </row>
    <row r="199" spans="1:28" s="22" customFormat="1" ht="30" customHeight="1">
      <c r="A199" s="3" t="s">
        <v>15</v>
      </c>
      <c r="B199" s="100"/>
      <c r="C199" s="100">
        <v>11</v>
      </c>
      <c r="D199" s="101" t="s">
        <v>90</v>
      </c>
      <c r="E199" s="101" t="s">
        <v>166</v>
      </c>
      <c r="F199" s="101" t="s">
        <v>166</v>
      </c>
      <c r="G199" s="102">
        <v>150</v>
      </c>
      <c r="H199" s="101" t="s">
        <v>477</v>
      </c>
      <c r="I199" s="101" t="s">
        <v>477</v>
      </c>
      <c r="J199" s="103" t="s">
        <v>518</v>
      </c>
      <c r="K199" s="100" t="s">
        <v>506</v>
      </c>
      <c r="L199" s="104">
        <v>98820</v>
      </c>
      <c r="M199" s="105">
        <v>42415</v>
      </c>
      <c r="N199" s="106">
        <f t="shared" ca="1" si="18"/>
        <v>9</v>
      </c>
      <c r="O199" s="107">
        <v>5</v>
      </c>
      <c r="P199" s="107" t="s">
        <v>635</v>
      </c>
      <c r="Q199" s="107">
        <f t="shared" si="19"/>
        <v>16</v>
      </c>
      <c r="R199" s="107">
        <f t="shared" si="20"/>
        <v>21</v>
      </c>
      <c r="S199" s="105">
        <f t="shared" si="21"/>
        <v>50080</v>
      </c>
      <c r="T199" s="7"/>
      <c r="U199" s="3"/>
      <c r="V199" s="3"/>
      <c r="W199" s="108">
        <f t="shared" ca="1" si="22"/>
        <v>3.3125</v>
      </c>
      <c r="X199" s="109">
        <f t="shared" ca="1" si="23"/>
        <v>4</v>
      </c>
      <c r="Y199" s="101" t="s">
        <v>565</v>
      </c>
      <c r="Z199" s="101" t="s">
        <v>17</v>
      </c>
      <c r="AA199" s="101"/>
      <c r="AB199" s="100" t="s">
        <v>664</v>
      </c>
    </row>
    <row r="200" spans="1:28" s="22" customFormat="1" ht="30" customHeight="1">
      <c r="A200" s="3" t="s">
        <v>15</v>
      </c>
      <c r="B200" s="3" t="s">
        <v>718</v>
      </c>
      <c r="C200" s="3">
        <v>11</v>
      </c>
      <c r="D200" s="11" t="s">
        <v>90</v>
      </c>
      <c r="E200" s="11" t="s">
        <v>478</v>
      </c>
      <c r="F200" s="11" t="s">
        <v>478</v>
      </c>
      <c r="G200" s="4">
        <v>153</v>
      </c>
      <c r="H200" s="11" t="s">
        <v>479</v>
      </c>
      <c r="I200" s="11" t="s">
        <v>479</v>
      </c>
      <c r="J200" s="17" t="s">
        <v>519</v>
      </c>
      <c r="K200" s="3" t="s">
        <v>509</v>
      </c>
      <c r="L200" s="5">
        <v>98820</v>
      </c>
      <c r="M200" s="1">
        <v>42429</v>
      </c>
      <c r="N200" s="60">
        <f t="shared" ca="1" si="18"/>
        <v>9</v>
      </c>
      <c r="O200" s="14">
        <v>5</v>
      </c>
      <c r="P200" s="14" t="s">
        <v>635</v>
      </c>
      <c r="Q200" s="14">
        <f t="shared" si="19"/>
        <v>16</v>
      </c>
      <c r="R200" s="14">
        <f t="shared" si="20"/>
        <v>21</v>
      </c>
      <c r="S200" s="1">
        <f t="shared" si="21"/>
        <v>48269</v>
      </c>
      <c r="T200" s="7"/>
      <c r="U200" s="3"/>
      <c r="V200" s="3"/>
      <c r="W200" s="62">
        <f t="shared" ca="1" si="22"/>
        <v>3.3125</v>
      </c>
      <c r="X200" s="61">
        <f t="shared" ca="1" si="23"/>
        <v>4</v>
      </c>
      <c r="Y200" s="11" t="s">
        <v>565</v>
      </c>
      <c r="Z200" s="11" t="s">
        <v>24</v>
      </c>
      <c r="AA200" s="11"/>
      <c r="AB200" s="3"/>
    </row>
    <row r="201" spans="1:28" s="22" customFormat="1" ht="30" customHeight="1">
      <c r="A201" s="3" t="s">
        <v>15</v>
      </c>
      <c r="B201" s="3" t="s">
        <v>719</v>
      </c>
      <c r="C201" s="3">
        <v>11</v>
      </c>
      <c r="D201" s="11" t="s">
        <v>90</v>
      </c>
      <c r="E201" s="11" t="s">
        <v>480</v>
      </c>
      <c r="F201" s="11" t="s">
        <v>480</v>
      </c>
      <c r="G201" s="4">
        <v>145</v>
      </c>
      <c r="H201" s="11" t="s">
        <v>481</v>
      </c>
      <c r="I201" s="11" t="s">
        <v>481</v>
      </c>
      <c r="J201" s="17" t="s">
        <v>519</v>
      </c>
      <c r="K201" s="3" t="s">
        <v>509</v>
      </c>
      <c r="L201" s="5">
        <v>88236</v>
      </c>
      <c r="M201" s="1">
        <v>42388</v>
      </c>
      <c r="N201" s="60">
        <f t="shared" ca="1" si="18"/>
        <v>9</v>
      </c>
      <c r="O201" s="14">
        <v>5</v>
      </c>
      <c r="P201" s="14" t="s">
        <v>635</v>
      </c>
      <c r="Q201" s="14">
        <f t="shared" si="19"/>
        <v>16</v>
      </c>
      <c r="R201" s="14">
        <f t="shared" si="20"/>
        <v>21</v>
      </c>
      <c r="S201" s="1">
        <f t="shared" si="21"/>
        <v>48228</v>
      </c>
      <c r="T201" s="7"/>
      <c r="U201" s="3"/>
      <c r="V201" s="3"/>
      <c r="W201" s="62">
        <f t="shared" ca="1" si="22"/>
        <v>3.3125</v>
      </c>
      <c r="X201" s="61">
        <f t="shared" ca="1" si="23"/>
        <v>4</v>
      </c>
      <c r="Y201" s="11" t="s">
        <v>565</v>
      </c>
      <c r="Z201" s="16" t="s">
        <v>24</v>
      </c>
      <c r="AA201" s="16"/>
      <c r="AB201" s="3"/>
    </row>
    <row r="202" spans="1:28" s="22" customFormat="1" ht="30" customHeight="1">
      <c r="A202" s="4"/>
      <c r="B202" s="4"/>
      <c r="C202" s="3">
        <v>19</v>
      </c>
      <c r="D202" s="11" t="s">
        <v>170</v>
      </c>
      <c r="E202" s="11" t="s">
        <v>171</v>
      </c>
      <c r="F202" s="11" t="s">
        <v>171</v>
      </c>
      <c r="G202" s="4">
        <v>2</v>
      </c>
      <c r="H202" s="11" t="s">
        <v>391</v>
      </c>
      <c r="I202" s="11" t="s">
        <v>391</v>
      </c>
      <c r="J202" s="17" t="s">
        <v>518</v>
      </c>
      <c r="K202" s="3" t="s">
        <v>506</v>
      </c>
      <c r="L202" s="5">
        <v>133900</v>
      </c>
      <c r="M202" s="1">
        <v>33833</v>
      </c>
      <c r="N202" s="60">
        <f t="shared" ca="1" si="18"/>
        <v>32</v>
      </c>
      <c r="O202" s="14">
        <v>7</v>
      </c>
      <c r="P202" s="14" t="s">
        <v>636</v>
      </c>
      <c r="Q202" s="14">
        <f t="shared" si="19"/>
        <v>11.200000000000001</v>
      </c>
      <c r="R202" s="14">
        <f t="shared" si="20"/>
        <v>15</v>
      </c>
      <c r="S202" s="1">
        <f t="shared" si="21"/>
        <v>39308</v>
      </c>
      <c r="T202" s="1"/>
      <c r="U202" s="3"/>
      <c r="V202" s="3" t="s">
        <v>264</v>
      </c>
      <c r="W202" s="62">
        <f t="shared" ca="1" si="22"/>
        <v>-3.5714285714285712</v>
      </c>
      <c r="X202" s="61">
        <f t="shared" ca="1" si="23"/>
        <v>1</v>
      </c>
      <c r="Y202" s="11" t="s">
        <v>565</v>
      </c>
      <c r="Z202" s="11" t="s">
        <v>392</v>
      </c>
      <c r="AA202" s="11"/>
      <c r="AB202" s="3"/>
    </row>
    <row r="203" spans="1:28" s="22" customFormat="1" ht="30" customHeight="1">
      <c r="A203" s="4"/>
      <c r="B203" s="4"/>
      <c r="C203" s="3">
        <v>19</v>
      </c>
      <c r="D203" s="11" t="s">
        <v>170</v>
      </c>
      <c r="E203" s="11" t="s">
        <v>171</v>
      </c>
      <c r="F203" s="11" t="s">
        <v>171</v>
      </c>
      <c r="G203" s="4">
        <v>3</v>
      </c>
      <c r="H203" s="11" t="s">
        <v>391</v>
      </c>
      <c r="I203" s="11" t="s">
        <v>391</v>
      </c>
      <c r="J203" s="17" t="s">
        <v>518</v>
      </c>
      <c r="K203" s="3" t="s">
        <v>506</v>
      </c>
      <c r="L203" s="5">
        <v>139050</v>
      </c>
      <c r="M203" s="1">
        <v>34038</v>
      </c>
      <c r="N203" s="60">
        <f t="shared" ca="1" si="18"/>
        <v>32</v>
      </c>
      <c r="O203" s="14">
        <v>7</v>
      </c>
      <c r="P203" s="14" t="s">
        <v>636</v>
      </c>
      <c r="Q203" s="14">
        <f t="shared" si="19"/>
        <v>11.200000000000001</v>
      </c>
      <c r="R203" s="14">
        <f t="shared" si="20"/>
        <v>15</v>
      </c>
      <c r="S203" s="1">
        <f t="shared" si="21"/>
        <v>39513</v>
      </c>
      <c r="T203" s="1"/>
      <c r="U203" s="6"/>
      <c r="V203" s="6" t="s">
        <v>264</v>
      </c>
      <c r="W203" s="62">
        <f t="shared" ca="1" si="22"/>
        <v>-3.5714285714285712</v>
      </c>
      <c r="X203" s="61">
        <f t="shared" ca="1" si="23"/>
        <v>1</v>
      </c>
      <c r="Y203" s="11" t="s">
        <v>565</v>
      </c>
      <c r="Z203" s="16" t="s">
        <v>392</v>
      </c>
      <c r="AA203" s="16"/>
      <c r="AB203" s="3"/>
    </row>
    <row r="204" spans="1:28" s="22" customFormat="1" ht="30" customHeight="1">
      <c r="A204" s="4"/>
      <c r="B204" s="4"/>
      <c r="C204" s="3">
        <v>19</v>
      </c>
      <c r="D204" s="11" t="s">
        <v>170</v>
      </c>
      <c r="E204" s="11" t="s">
        <v>171</v>
      </c>
      <c r="F204" s="11" t="s">
        <v>171</v>
      </c>
      <c r="G204" s="4">
        <v>4</v>
      </c>
      <c r="H204" s="11" t="s">
        <v>391</v>
      </c>
      <c r="I204" s="11" t="s">
        <v>391</v>
      </c>
      <c r="J204" s="17" t="s">
        <v>518</v>
      </c>
      <c r="K204" s="3" t="s">
        <v>506</v>
      </c>
      <c r="L204" s="5">
        <v>139050</v>
      </c>
      <c r="M204" s="1">
        <v>34180</v>
      </c>
      <c r="N204" s="60">
        <f t="shared" ca="1" si="18"/>
        <v>32</v>
      </c>
      <c r="O204" s="14">
        <v>7</v>
      </c>
      <c r="P204" s="14" t="s">
        <v>636</v>
      </c>
      <c r="Q204" s="14">
        <f t="shared" si="19"/>
        <v>11.200000000000001</v>
      </c>
      <c r="R204" s="14">
        <f t="shared" si="20"/>
        <v>15</v>
      </c>
      <c r="S204" s="1">
        <f t="shared" si="21"/>
        <v>39655</v>
      </c>
      <c r="T204" s="1"/>
      <c r="U204" s="6"/>
      <c r="V204" s="6" t="s">
        <v>264</v>
      </c>
      <c r="W204" s="62">
        <f t="shared" ca="1" si="22"/>
        <v>-3.5714285714285712</v>
      </c>
      <c r="X204" s="61">
        <f t="shared" ca="1" si="23"/>
        <v>1</v>
      </c>
      <c r="Y204" s="11" t="s">
        <v>565</v>
      </c>
      <c r="Z204" s="16" t="s">
        <v>392</v>
      </c>
      <c r="AA204" s="16"/>
      <c r="AB204" s="3"/>
    </row>
    <row r="205" spans="1:28" s="22" customFormat="1" ht="30" customHeight="1">
      <c r="A205" s="4"/>
      <c r="B205" s="4"/>
      <c r="C205" s="3">
        <v>19</v>
      </c>
      <c r="D205" s="11" t="s">
        <v>170</v>
      </c>
      <c r="E205" s="11" t="s">
        <v>171</v>
      </c>
      <c r="F205" s="11" t="s">
        <v>171</v>
      </c>
      <c r="G205" s="4">
        <v>12</v>
      </c>
      <c r="H205" s="11" t="s">
        <v>401</v>
      </c>
      <c r="I205" s="11" t="s">
        <v>401</v>
      </c>
      <c r="J205" s="17" t="s">
        <v>518</v>
      </c>
      <c r="K205" s="3" t="s">
        <v>506</v>
      </c>
      <c r="L205" s="5">
        <v>164800</v>
      </c>
      <c r="M205" s="1">
        <v>34778</v>
      </c>
      <c r="N205" s="60">
        <f t="shared" ca="1" si="18"/>
        <v>30</v>
      </c>
      <c r="O205" s="14">
        <v>7</v>
      </c>
      <c r="P205" s="14" t="s">
        <v>636</v>
      </c>
      <c r="Q205" s="14">
        <f t="shared" si="19"/>
        <v>11.200000000000001</v>
      </c>
      <c r="R205" s="14">
        <f t="shared" si="20"/>
        <v>15</v>
      </c>
      <c r="S205" s="1">
        <f t="shared" si="21"/>
        <v>40253</v>
      </c>
      <c r="T205" s="1"/>
      <c r="U205" s="6"/>
      <c r="V205" s="6" t="s">
        <v>264</v>
      </c>
      <c r="W205" s="62">
        <f t="shared" ca="1" si="22"/>
        <v>-3.0357142857142847</v>
      </c>
      <c r="X205" s="61">
        <f t="shared" ca="1" si="23"/>
        <v>1</v>
      </c>
      <c r="Y205" s="11" t="s">
        <v>565</v>
      </c>
      <c r="Z205" s="16" t="s">
        <v>392</v>
      </c>
      <c r="AA205" s="16"/>
      <c r="AB205" s="3"/>
    </row>
    <row r="206" spans="1:28" ht="30" customHeight="1">
      <c r="A206" s="4"/>
      <c r="B206" s="4"/>
      <c r="C206" s="3">
        <v>19</v>
      </c>
      <c r="D206" s="11" t="s">
        <v>170</v>
      </c>
      <c r="E206" s="11" t="s">
        <v>171</v>
      </c>
      <c r="F206" s="11" t="s">
        <v>171</v>
      </c>
      <c r="G206" s="4">
        <v>17</v>
      </c>
      <c r="H206" s="11" t="s">
        <v>402</v>
      </c>
      <c r="I206" s="11" t="s">
        <v>402</v>
      </c>
      <c r="J206" s="17" t="s">
        <v>518</v>
      </c>
      <c r="K206" s="3" t="s">
        <v>506</v>
      </c>
      <c r="L206" s="5">
        <v>139050</v>
      </c>
      <c r="M206" s="1">
        <v>35060</v>
      </c>
      <c r="N206" s="60">
        <f t="shared" ca="1" si="18"/>
        <v>29</v>
      </c>
      <c r="O206" s="14">
        <v>7</v>
      </c>
      <c r="P206" s="14" t="s">
        <v>636</v>
      </c>
      <c r="Q206" s="14">
        <f t="shared" si="19"/>
        <v>11.200000000000001</v>
      </c>
      <c r="R206" s="14">
        <f t="shared" si="20"/>
        <v>15</v>
      </c>
      <c r="S206" s="1">
        <f t="shared" si="21"/>
        <v>40535</v>
      </c>
      <c r="T206" s="1"/>
      <c r="U206" s="6"/>
      <c r="V206" s="6" t="s">
        <v>264</v>
      </c>
      <c r="W206" s="62">
        <f t="shared" ca="1" si="22"/>
        <v>-2.7678571428571423</v>
      </c>
      <c r="X206" s="61">
        <f t="shared" ca="1" si="23"/>
        <v>1</v>
      </c>
      <c r="Y206" s="11" t="s">
        <v>565</v>
      </c>
      <c r="Z206" s="16" t="s">
        <v>392</v>
      </c>
      <c r="AA206" s="16"/>
      <c r="AB206" s="3"/>
    </row>
    <row r="207" spans="1:28" ht="30" customHeight="1">
      <c r="A207" s="4"/>
      <c r="B207" s="4"/>
      <c r="C207" s="3">
        <v>21</v>
      </c>
      <c r="D207" s="11" t="s">
        <v>173</v>
      </c>
      <c r="E207" s="11" t="s">
        <v>174</v>
      </c>
      <c r="F207" s="11" t="s">
        <v>174</v>
      </c>
      <c r="G207" s="4">
        <v>17</v>
      </c>
      <c r="H207" s="11" t="s">
        <v>177</v>
      </c>
      <c r="I207" s="11" t="s">
        <v>177</v>
      </c>
      <c r="J207" s="17" t="s">
        <v>518</v>
      </c>
      <c r="K207" s="3" t="s">
        <v>506</v>
      </c>
      <c r="L207" s="5">
        <v>173250</v>
      </c>
      <c r="M207" s="1">
        <v>37678</v>
      </c>
      <c r="N207" s="60">
        <f t="shared" ca="1" si="18"/>
        <v>22</v>
      </c>
      <c r="O207" s="14">
        <v>5</v>
      </c>
      <c r="P207" s="14" t="s">
        <v>637</v>
      </c>
      <c r="Q207" s="14">
        <f t="shared" si="19"/>
        <v>10.5</v>
      </c>
      <c r="R207" s="14">
        <f t="shared" si="20"/>
        <v>14</v>
      </c>
      <c r="S207" s="1">
        <f t="shared" si="21"/>
        <v>42788</v>
      </c>
      <c r="T207" s="1"/>
      <c r="U207" s="3"/>
      <c r="V207" s="3"/>
      <c r="W207" s="62">
        <f t="shared" ca="1" si="22"/>
        <v>-1.2857142857142856</v>
      </c>
      <c r="X207" s="61">
        <f t="shared" ca="1" si="23"/>
        <v>1</v>
      </c>
      <c r="Y207" s="11" t="s">
        <v>565</v>
      </c>
      <c r="Z207" s="11" t="s">
        <v>234</v>
      </c>
      <c r="AA207" s="11"/>
      <c r="AB207" s="3"/>
    </row>
    <row r="208" spans="1:28" ht="30" customHeight="1">
      <c r="A208" s="4"/>
      <c r="B208" s="102"/>
      <c r="C208" s="100">
        <v>21</v>
      </c>
      <c r="D208" s="101" t="s">
        <v>173</v>
      </c>
      <c r="E208" s="101" t="s">
        <v>187</v>
      </c>
      <c r="F208" s="101" t="s">
        <v>187</v>
      </c>
      <c r="G208" s="102">
        <v>4</v>
      </c>
      <c r="H208" s="101" t="s">
        <v>403</v>
      </c>
      <c r="I208" s="101" t="s">
        <v>403</v>
      </c>
      <c r="J208" s="103" t="s">
        <v>518</v>
      </c>
      <c r="K208" s="100" t="s">
        <v>506</v>
      </c>
      <c r="L208" s="104">
        <v>108150</v>
      </c>
      <c r="M208" s="105">
        <v>34711</v>
      </c>
      <c r="N208" s="106">
        <f t="shared" ca="1" si="18"/>
        <v>30</v>
      </c>
      <c r="O208" s="107">
        <v>15</v>
      </c>
      <c r="P208" s="107" t="s">
        <v>636</v>
      </c>
      <c r="Q208" s="14">
        <f t="shared" si="19"/>
        <v>24</v>
      </c>
      <c r="R208" s="14">
        <f t="shared" si="20"/>
        <v>32</v>
      </c>
      <c r="S208" s="1">
        <f t="shared" si="21"/>
        <v>46391</v>
      </c>
      <c r="T208" s="1"/>
      <c r="U208" s="3"/>
      <c r="V208" s="6" t="s">
        <v>98</v>
      </c>
      <c r="W208" s="62">
        <f t="shared" ca="1" si="22"/>
        <v>1.25</v>
      </c>
      <c r="X208" s="61">
        <f t="shared" ca="1" si="23"/>
        <v>2</v>
      </c>
      <c r="Y208" s="101" t="s">
        <v>565</v>
      </c>
      <c r="Z208" s="101" t="s">
        <v>244</v>
      </c>
      <c r="AA208" s="101"/>
      <c r="AB208" s="100" t="s">
        <v>763</v>
      </c>
    </row>
    <row r="209" spans="1:29" ht="30" customHeight="1">
      <c r="A209" s="3" t="s">
        <v>15</v>
      </c>
      <c r="B209" s="3"/>
      <c r="C209" s="3">
        <v>21</v>
      </c>
      <c r="D209" s="11" t="s">
        <v>482</v>
      </c>
      <c r="E209" s="11" t="s">
        <v>483</v>
      </c>
      <c r="F209" s="11" t="s">
        <v>483</v>
      </c>
      <c r="G209" s="4">
        <v>9</v>
      </c>
      <c r="H209" s="11" t="s">
        <v>484</v>
      </c>
      <c r="I209" s="11" t="s">
        <v>484</v>
      </c>
      <c r="J209" s="17" t="s">
        <v>518</v>
      </c>
      <c r="K209" s="3" t="s">
        <v>506</v>
      </c>
      <c r="L209" s="5">
        <v>114450</v>
      </c>
      <c r="M209" s="1">
        <v>35879</v>
      </c>
      <c r="N209" s="60">
        <f t="shared" ca="1" si="18"/>
        <v>27</v>
      </c>
      <c r="O209" s="14">
        <v>5</v>
      </c>
      <c r="P209" s="14" t="s">
        <v>637</v>
      </c>
      <c r="Q209" s="14">
        <f t="shared" si="19"/>
        <v>10.5</v>
      </c>
      <c r="R209" s="14">
        <f t="shared" si="20"/>
        <v>14</v>
      </c>
      <c r="S209" s="1">
        <f t="shared" si="21"/>
        <v>40989</v>
      </c>
      <c r="T209" s="7"/>
      <c r="U209" s="3"/>
      <c r="V209" s="8" t="s">
        <v>108</v>
      </c>
      <c r="W209" s="62">
        <f t="shared" ca="1" si="22"/>
        <v>-2.7142857142857135</v>
      </c>
      <c r="X209" s="61">
        <f t="shared" ca="1" si="23"/>
        <v>1</v>
      </c>
      <c r="Y209" s="11" t="s">
        <v>565</v>
      </c>
      <c r="Z209" s="11" t="s">
        <v>24</v>
      </c>
      <c r="AA209" s="11"/>
      <c r="AB209" s="3"/>
    </row>
    <row r="210" spans="1:29" ht="30" customHeight="1">
      <c r="A210" s="3" t="s">
        <v>15</v>
      </c>
      <c r="B210" s="3"/>
      <c r="C210" s="3">
        <v>21</v>
      </c>
      <c r="D210" s="11" t="s">
        <v>187</v>
      </c>
      <c r="E210" s="11" t="s">
        <v>187</v>
      </c>
      <c r="F210" s="11" t="s">
        <v>187</v>
      </c>
      <c r="G210" s="4">
        <v>1</v>
      </c>
      <c r="H210" s="11" t="s">
        <v>485</v>
      </c>
      <c r="I210" s="11" t="s">
        <v>485</v>
      </c>
      <c r="J210" s="17" t="s">
        <v>518</v>
      </c>
      <c r="K210" s="3" t="s">
        <v>506</v>
      </c>
      <c r="L210" s="5">
        <v>214410</v>
      </c>
      <c r="M210" s="1">
        <v>35879</v>
      </c>
      <c r="N210" s="60">
        <f t="shared" ca="1" si="18"/>
        <v>27</v>
      </c>
      <c r="O210" s="14">
        <v>15</v>
      </c>
      <c r="P210" s="14" t="s">
        <v>636</v>
      </c>
      <c r="Q210" s="14">
        <f t="shared" si="19"/>
        <v>24</v>
      </c>
      <c r="R210" s="14">
        <f t="shared" si="20"/>
        <v>32</v>
      </c>
      <c r="S210" s="1">
        <f t="shared" si="21"/>
        <v>47559</v>
      </c>
      <c r="T210" s="7"/>
      <c r="U210" s="3"/>
      <c r="V210" s="9" t="s">
        <v>108</v>
      </c>
      <c r="W210" s="62">
        <f t="shared" ca="1" si="22"/>
        <v>1.625</v>
      </c>
      <c r="X210" s="61">
        <f t="shared" ca="1" si="23"/>
        <v>2</v>
      </c>
      <c r="Y210" s="11" t="s">
        <v>565</v>
      </c>
      <c r="Z210" s="11" t="s">
        <v>441</v>
      </c>
      <c r="AA210" s="11"/>
      <c r="AB210" s="3"/>
    </row>
    <row r="211" spans="1:29" ht="30" customHeight="1">
      <c r="A211" s="4"/>
      <c r="B211" s="4"/>
      <c r="C211" s="3">
        <v>21</v>
      </c>
      <c r="D211" s="11" t="s">
        <v>173</v>
      </c>
      <c r="E211" s="11" t="s">
        <v>187</v>
      </c>
      <c r="F211" s="11" t="s">
        <v>187</v>
      </c>
      <c r="G211" s="4"/>
      <c r="H211" s="11" t="s">
        <v>521</v>
      </c>
      <c r="I211" s="11" t="s">
        <v>521</v>
      </c>
      <c r="J211" s="17" t="s">
        <v>518</v>
      </c>
      <c r="K211" s="3" t="s">
        <v>506</v>
      </c>
      <c r="L211" s="5">
        <v>73440</v>
      </c>
      <c r="M211" s="1">
        <v>43113</v>
      </c>
      <c r="N211" s="60">
        <f t="shared" ca="1" si="18"/>
        <v>7</v>
      </c>
      <c r="O211" s="14">
        <v>15</v>
      </c>
      <c r="P211" s="14" t="s">
        <v>636</v>
      </c>
      <c r="Q211" s="14">
        <f t="shared" si="19"/>
        <v>24</v>
      </c>
      <c r="R211" s="14">
        <f t="shared" si="20"/>
        <v>32</v>
      </c>
      <c r="S211" s="1">
        <f t="shared" si="21"/>
        <v>54793</v>
      </c>
      <c r="T211" s="1"/>
      <c r="U211" s="3"/>
      <c r="V211" s="3"/>
      <c r="W211" s="62">
        <f t="shared" ca="1" si="22"/>
        <v>4.125</v>
      </c>
      <c r="X211" s="61">
        <f t="shared" ca="1" si="23"/>
        <v>5</v>
      </c>
      <c r="Y211" s="11" t="s">
        <v>565</v>
      </c>
      <c r="Z211" s="11"/>
      <c r="AA211" s="11"/>
      <c r="AB211" s="3" t="s">
        <v>522</v>
      </c>
    </row>
    <row r="212" spans="1:29" s="111" customFormat="1" ht="30" customHeight="1">
      <c r="A212" s="4"/>
      <c r="B212" s="4"/>
      <c r="C212" s="3">
        <v>22</v>
      </c>
      <c r="D212" s="11" t="s">
        <v>190</v>
      </c>
      <c r="E212" s="11" t="s">
        <v>191</v>
      </c>
      <c r="F212" s="11" t="s">
        <v>191</v>
      </c>
      <c r="G212" s="4">
        <v>36</v>
      </c>
      <c r="H212" s="11" t="s">
        <v>404</v>
      </c>
      <c r="I212" s="11" t="s">
        <v>404</v>
      </c>
      <c r="J212" s="17" t="s">
        <v>518</v>
      </c>
      <c r="K212" s="3" t="s">
        <v>506</v>
      </c>
      <c r="L212" s="5">
        <v>199500</v>
      </c>
      <c r="M212" s="1">
        <v>37771</v>
      </c>
      <c r="N212" s="60">
        <f t="shared" ca="1" si="18"/>
        <v>22</v>
      </c>
      <c r="O212" s="14">
        <v>5</v>
      </c>
      <c r="P212" s="14" t="s">
        <v>636</v>
      </c>
      <c r="Q212" s="14">
        <f t="shared" si="19"/>
        <v>8</v>
      </c>
      <c r="R212" s="14">
        <f t="shared" si="20"/>
        <v>11</v>
      </c>
      <c r="S212" s="1">
        <f t="shared" si="21"/>
        <v>41786</v>
      </c>
      <c r="T212" s="1"/>
      <c r="U212" s="3"/>
      <c r="V212" s="9" t="s">
        <v>108</v>
      </c>
      <c r="W212" s="62">
        <f t="shared" ca="1" si="22"/>
        <v>-3.25</v>
      </c>
      <c r="X212" s="61">
        <f t="shared" ca="1" si="23"/>
        <v>1</v>
      </c>
      <c r="Y212" s="11" t="s">
        <v>565</v>
      </c>
      <c r="Z212" s="11" t="s">
        <v>193</v>
      </c>
      <c r="AA212" s="11"/>
      <c r="AB212" s="3"/>
      <c r="AC212" s="110"/>
    </row>
    <row r="213" spans="1:29" ht="30" customHeight="1">
      <c r="A213" s="4"/>
      <c r="B213" s="4"/>
      <c r="C213" s="3">
        <v>22</v>
      </c>
      <c r="D213" s="11" t="s">
        <v>190</v>
      </c>
      <c r="E213" s="11" t="s">
        <v>191</v>
      </c>
      <c r="F213" s="11" t="s">
        <v>191</v>
      </c>
      <c r="G213" s="4">
        <v>40</v>
      </c>
      <c r="H213" s="11" t="s">
        <v>405</v>
      </c>
      <c r="I213" s="11" t="s">
        <v>405</v>
      </c>
      <c r="J213" s="17" t="s">
        <v>518</v>
      </c>
      <c r="K213" s="3" t="s">
        <v>506</v>
      </c>
      <c r="L213" s="5">
        <v>55650</v>
      </c>
      <c r="M213" s="1">
        <v>40087</v>
      </c>
      <c r="N213" s="60">
        <f t="shared" ca="1" si="18"/>
        <v>15</v>
      </c>
      <c r="O213" s="14">
        <v>15</v>
      </c>
      <c r="P213" s="14" t="s">
        <v>636</v>
      </c>
      <c r="Q213" s="14">
        <f t="shared" si="19"/>
        <v>24</v>
      </c>
      <c r="R213" s="14">
        <f t="shared" si="20"/>
        <v>32</v>
      </c>
      <c r="S213" s="1">
        <f t="shared" si="21"/>
        <v>51767</v>
      </c>
      <c r="T213" s="1"/>
      <c r="U213" s="3"/>
      <c r="V213" s="9"/>
      <c r="W213" s="62">
        <f t="shared" ca="1" si="22"/>
        <v>3.125</v>
      </c>
      <c r="X213" s="61">
        <f t="shared" ca="1" si="23"/>
        <v>4</v>
      </c>
      <c r="Y213" s="11" t="s">
        <v>565</v>
      </c>
      <c r="Z213" s="16" t="s">
        <v>406</v>
      </c>
      <c r="AA213" s="16"/>
      <c r="AB213" s="3"/>
    </row>
    <row r="214" spans="1:29" ht="30" customHeight="1">
      <c r="A214" s="3" t="s">
        <v>15</v>
      </c>
      <c r="B214" s="3"/>
      <c r="C214" s="3">
        <v>22</v>
      </c>
      <c r="D214" s="11" t="s">
        <v>486</v>
      </c>
      <c r="E214" s="11" t="s">
        <v>487</v>
      </c>
      <c r="F214" s="11" t="s">
        <v>487</v>
      </c>
      <c r="G214" s="4">
        <v>11</v>
      </c>
      <c r="H214" s="11" t="s">
        <v>488</v>
      </c>
      <c r="I214" s="11" t="s">
        <v>488</v>
      </c>
      <c r="J214" s="17" t="s">
        <v>518</v>
      </c>
      <c r="K214" s="3" t="s">
        <v>506</v>
      </c>
      <c r="L214" s="5">
        <v>215250</v>
      </c>
      <c r="M214" s="1">
        <v>35879</v>
      </c>
      <c r="N214" s="60">
        <f t="shared" ca="1" si="18"/>
        <v>27</v>
      </c>
      <c r="O214" s="14">
        <v>15</v>
      </c>
      <c r="P214" s="14" t="s">
        <v>636</v>
      </c>
      <c r="Q214" s="14">
        <f t="shared" si="19"/>
        <v>24</v>
      </c>
      <c r="R214" s="14">
        <f t="shared" si="20"/>
        <v>32</v>
      </c>
      <c r="S214" s="1">
        <f t="shared" si="21"/>
        <v>47559</v>
      </c>
      <c r="T214" s="7"/>
      <c r="U214" s="3"/>
      <c r="V214" s="9"/>
      <c r="W214" s="62">
        <f t="shared" ca="1" si="22"/>
        <v>1.625</v>
      </c>
      <c r="X214" s="61">
        <f t="shared" ca="1" si="23"/>
        <v>2</v>
      </c>
      <c r="Y214" s="11" t="s">
        <v>565</v>
      </c>
      <c r="Z214" s="11" t="s">
        <v>441</v>
      </c>
      <c r="AA214" s="11"/>
      <c r="AB214" s="3"/>
    </row>
    <row r="215" spans="1:29" ht="30" customHeight="1">
      <c r="A215" s="4"/>
      <c r="B215" s="4"/>
      <c r="C215" s="3">
        <v>25</v>
      </c>
      <c r="D215" s="11" t="s">
        <v>207</v>
      </c>
      <c r="E215" s="11" t="s">
        <v>359</v>
      </c>
      <c r="F215" s="11" t="s">
        <v>359</v>
      </c>
      <c r="G215" s="4">
        <v>11</v>
      </c>
      <c r="H215" s="11" t="s">
        <v>407</v>
      </c>
      <c r="I215" s="11" t="s">
        <v>407</v>
      </c>
      <c r="J215" s="17" t="s">
        <v>518</v>
      </c>
      <c r="K215" s="3" t="s">
        <v>506</v>
      </c>
      <c r="L215" s="5">
        <v>52530</v>
      </c>
      <c r="M215" s="1">
        <v>35489</v>
      </c>
      <c r="N215" s="60">
        <f t="shared" ca="1" si="18"/>
        <v>28</v>
      </c>
      <c r="O215" s="14">
        <v>15</v>
      </c>
      <c r="P215" s="14" t="s">
        <v>636</v>
      </c>
      <c r="Q215" s="14">
        <f t="shared" si="19"/>
        <v>24</v>
      </c>
      <c r="R215" s="14">
        <f t="shared" si="20"/>
        <v>32</v>
      </c>
      <c r="S215" s="1">
        <f t="shared" si="21"/>
        <v>47169</v>
      </c>
      <c r="T215" s="1"/>
      <c r="U215" s="3"/>
      <c r="V215" s="9" t="s">
        <v>108</v>
      </c>
      <c r="W215" s="62">
        <f t="shared" ca="1" si="22"/>
        <v>1.5</v>
      </c>
      <c r="X215" s="61">
        <f t="shared" ca="1" si="23"/>
        <v>2</v>
      </c>
      <c r="Y215" s="11" t="s">
        <v>565</v>
      </c>
      <c r="Z215" s="11" t="s">
        <v>408</v>
      </c>
      <c r="AA215" s="11"/>
      <c r="AB215" s="8" t="s">
        <v>764</v>
      </c>
    </row>
    <row r="216" spans="1:29" s="10" customFormat="1" ht="30" customHeight="1">
      <c r="A216" s="3" t="s">
        <v>15</v>
      </c>
      <c r="B216" s="3" t="s">
        <v>670</v>
      </c>
      <c r="C216" s="3">
        <v>25</v>
      </c>
      <c r="D216" s="11" t="s">
        <v>205</v>
      </c>
      <c r="E216" s="11" t="s">
        <v>205</v>
      </c>
      <c r="F216" s="11" t="s">
        <v>205</v>
      </c>
      <c r="G216" s="4">
        <v>10</v>
      </c>
      <c r="H216" s="11" t="s">
        <v>489</v>
      </c>
      <c r="I216" s="11" t="s">
        <v>489</v>
      </c>
      <c r="J216" s="17" t="s">
        <v>519</v>
      </c>
      <c r="K216" s="3" t="s">
        <v>507</v>
      </c>
      <c r="L216" s="5">
        <v>380160</v>
      </c>
      <c r="M216" s="1">
        <v>42754</v>
      </c>
      <c r="N216" s="60">
        <f t="shared" ca="1" si="18"/>
        <v>8</v>
      </c>
      <c r="O216" s="14">
        <v>8</v>
      </c>
      <c r="P216" s="14" t="s">
        <v>635</v>
      </c>
      <c r="Q216" s="14">
        <f t="shared" si="19"/>
        <v>25.6</v>
      </c>
      <c r="R216" s="14">
        <f t="shared" si="20"/>
        <v>34</v>
      </c>
      <c r="S216" s="1">
        <f t="shared" si="21"/>
        <v>52098</v>
      </c>
      <c r="T216" s="7"/>
      <c r="U216" s="3"/>
      <c r="V216" s="3"/>
      <c r="W216" s="62">
        <f t="shared" ca="1" si="22"/>
        <v>4.0625</v>
      </c>
      <c r="X216" s="61">
        <f t="shared" ca="1" si="23"/>
        <v>5</v>
      </c>
      <c r="Y216" s="11" t="s">
        <v>565</v>
      </c>
      <c r="Z216" s="11" t="s">
        <v>24</v>
      </c>
      <c r="AA216" s="11"/>
      <c r="AB216" s="3"/>
      <c r="AC216" s="20"/>
    </row>
    <row r="217" spans="1:29" s="10" customFormat="1" ht="30" customHeight="1">
      <c r="A217" s="3" t="s">
        <v>15</v>
      </c>
      <c r="B217" s="3"/>
      <c r="C217" s="3">
        <v>25</v>
      </c>
      <c r="D217" s="11" t="s">
        <v>490</v>
      </c>
      <c r="E217" s="11" t="s">
        <v>490</v>
      </c>
      <c r="F217" s="11" t="s">
        <v>490</v>
      </c>
      <c r="G217" s="4">
        <v>3</v>
      </c>
      <c r="H217" s="11" t="s">
        <v>491</v>
      </c>
      <c r="I217" s="11" t="s">
        <v>491</v>
      </c>
      <c r="J217" s="17" t="s">
        <v>518</v>
      </c>
      <c r="K217" s="3" t="s">
        <v>506</v>
      </c>
      <c r="L217" s="5">
        <v>201852</v>
      </c>
      <c r="M217" s="1">
        <v>42290</v>
      </c>
      <c r="N217" s="60">
        <f t="shared" ca="1" si="18"/>
        <v>9</v>
      </c>
      <c r="O217" s="14">
        <v>10</v>
      </c>
      <c r="P217" s="14" t="s">
        <v>636</v>
      </c>
      <c r="Q217" s="14">
        <f t="shared" si="19"/>
        <v>16</v>
      </c>
      <c r="R217" s="14">
        <f t="shared" si="20"/>
        <v>21</v>
      </c>
      <c r="S217" s="1">
        <f t="shared" si="21"/>
        <v>49955</v>
      </c>
      <c r="T217" s="7"/>
      <c r="U217" s="3"/>
      <c r="V217" s="3"/>
      <c r="W217" s="62">
        <f t="shared" ca="1" si="22"/>
        <v>3.3125</v>
      </c>
      <c r="X217" s="61">
        <f t="shared" ca="1" si="23"/>
        <v>4</v>
      </c>
      <c r="Y217" s="11" t="s">
        <v>565</v>
      </c>
      <c r="Z217" s="11" t="s">
        <v>492</v>
      </c>
      <c r="AA217" s="11"/>
      <c r="AB217" s="3"/>
      <c r="AC217" s="20"/>
    </row>
    <row r="218" spans="1:29" s="10" customFormat="1" ht="30" customHeight="1">
      <c r="A218" s="3" t="s">
        <v>15</v>
      </c>
      <c r="B218" s="3"/>
      <c r="C218" s="3">
        <v>25</v>
      </c>
      <c r="D218" s="11" t="s">
        <v>493</v>
      </c>
      <c r="E218" s="11" t="s">
        <v>494</v>
      </c>
      <c r="F218" s="11" t="s">
        <v>494</v>
      </c>
      <c r="G218" s="4">
        <v>1</v>
      </c>
      <c r="H218" s="11" t="s">
        <v>495</v>
      </c>
      <c r="I218" s="11" t="s">
        <v>495</v>
      </c>
      <c r="J218" s="17" t="s">
        <v>518</v>
      </c>
      <c r="K218" s="3" t="s">
        <v>506</v>
      </c>
      <c r="L218" s="5">
        <v>79380</v>
      </c>
      <c r="M218" s="1">
        <v>35879</v>
      </c>
      <c r="N218" s="60">
        <f t="shared" ca="1" si="18"/>
        <v>27</v>
      </c>
      <c r="O218" s="14">
        <v>10</v>
      </c>
      <c r="P218" s="14" t="s">
        <v>636</v>
      </c>
      <c r="Q218" s="14">
        <f t="shared" si="19"/>
        <v>16</v>
      </c>
      <c r="R218" s="14">
        <f t="shared" si="20"/>
        <v>21</v>
      </c>
      <c r="S218" s="1">
        <f t="shared" si="21"/>
        <v>43544</v>
      </c>
      <c r="T218" s="7"/>
      <c r="U218" s="3"/>
      <c r="V218" s="8" t="s">
        <v>108</v>
      </c>
      <c r="W218" s="62">
        <f t="shared" ca="1" si="22"/>
        <v>-6.25E-2</v>
      </c>
      <c r="X218" s="61">
        <f t="shared" ca="1" si="23"/>
        <v>1</v>
      </c>
      <c r="Y218" s="11" t="s">
        <v>565</v>
      </c>
      <c r="Z218" s="11" t="s">
        <v>496</v>
      </c>
      <c r="AA218" s="11"/>
      <c r="AB218" s="3"/>
      <c r="AC218" s="20"/>
    </row>
    <row r="219" spans="1:29" s="10" customFormat="1" ht="30" customHeight="1">
      <c r="A219" s="3" t="s">
        <v>15</v>
      </c>
      <c r="B219" s="3"/>
      <c r="C219" s="3">
        <v>25</v>
      </c>
      <c r="D219" s="11" t="s">
        <v>497</v>
      </c>
      <c r="E219" s="11" t="s">
        <v>498</v>
      </c>
      <c r="F219" s="11" t="s">
        <v>498</v>
      </c>
      <c r="G219" s="4">
        <v>1</v>
      </c>
      <c r="H219" s="11" t="s">
        <v>499</v>
      </c>
      <c r="I219" s="11" t="s">
        <v>499</v>
      </c>
      <c r="J219" s="17" t="s">
        <v>518</v>
      </c>
      <c r="K219" s="3" t="s">
        <v>506</v>
      </c>
      <c r="L219" s="5">
        <v>96096</v>
      </c>
      <c r="M219" s="1">
        <v>35879</v>
      </c>
      <c r="N219" s="60">
        <f t="shared" ca="1" si="18"/>
        <v>27</v>
      </c>
      <c r="O219" s="14">
        <v>5</v>
      </c>
      <c r="P219" s="14" t="s">
        <v>636</v>
      </c>
      <c r="Q219" s="14">
        <f t="shared" si="19"/>
        <v>8</v>
      </c>
      <c r="R219" s="14">
        <f t="shared" si="20"/>
        <v>11</v>
      </c>
      <c r="S219" s="1">
        <f t="shared" si="21"/>
        <v>39894</v>
      </c>
      <c r="T219" s="7"/>
      <c r="U219" s="3"/>
      <c r="V219" s="3"/>
      <c r="W219" s="62">
        <f t="shared" ca="1" si="22"/>
        <v>-5.125</v>
      </c>
      <c r="X219" s="61">
        <f t="shared" ca="1" si="23"/>
        <v>1</v>
      </c>
      <c r="Y219" s="11" t="s">
        <v>565</v>
      </c>
      <c r="Z219" s="11" t="s">
        <v>441</v>
      </c>
      <c r="AA219" s="11"/>
      <c r="AB219" s="3"/>
      <c r="AC219" s="20"/>
    </row>
    <row r="220" spans="1:29" ht="30" customHeight="1">
      <c r="A220" s="4"/>
      <c r="B220" s="4"/>
      <c r="C220" s="3">
        <v>26</v>
      </c>
      <c r="D220" s="11" t="s">
        <v>216</v>
      </c>
      <c r="E220" s="11" t="s">
        <v>217</v>
      </c>
      <c r="F220" s="11" t="s">
        <v>217</v>
      </c>
      <c r="G220" s="4">
        <v>1</v>
      </c>
      <c r="H220" s="11" t="s">
        <v>409</v>
      </c>
      <c r="I220" s="11" t="s">
        <v>409</v>
      </c>
      <c r="J220" s="17" t="s">
        <v>518</v>
      </c>
      <c r="K220" s="3" t="s">
        <v>506</v>
      </c>
      <c r="L220" s="5">
        <v>153470</v>
      </c>
      <c r="M220" s="1">
        <v>32598</v>
      </c>
      <c r="N220" s="60">
        <f t="shared" ca="1" si="18"/>
        <v>36</v>
      </c>
      <c r="O220" s="14">
        <v>15</v>
      </c>
      <c r="P220" s="14" t="s">
        <v>636</v>
      </c>
      <c r="Q220" s="14">
        <f t="shared" si="19"/>
        <v>24</v>
      </c>
      <c r="R220" s="14">
        <f t="shared" si="20"/>
        <v>32</v>
      </c>
      <c r="S220" s="1">
        <f t="shared" si="21"/>
        <v>44278</v>
      </c>
      <c r="T220" s="1"/>
      <c r="U220" s="6"/>
      <c r="V220" s="9" t="s">
        <v>108</v>
      </c>
      <c r="W220" s="62">
        <f t="shared" ca="1" si="22"/>
        <v>0.5</v>
      </c>
      <c r="X220" s="61">
        <f t="shared" ca="1" si="23"/>
        <v>1</v>
      </c>
      <c r="Y220" s="11" t="s">
        <v>565</v>
      </c>
      <c r="Z220" s="16" t="s">
        <v>193</v>
      </c>
      <c r="AA220" s="16"/>
      <c r="AB220" s="3"/>
    </row>
    <row r="221" spans="1:29" ht="30" customHeight="1">
      <c r="A221" s="4"/>
      <c r="B221" s="4"/>
      <c r="C221" s="3">
        <v>26</v>
      </c>
      <c r="D221" s="11" t="s">
        <v>216</v>
      </c>
      <c r="E221" s="11" t="s">
        <v>217</v>
      </c>
      <c r="F221" s="11" t="s">
        <v>217</v>
      </c>
      <c r="G221" s="4">
        <v>4</v>
      </c>
      <c r="H221" s="11" t="s">
        <v>410</v>
      </c>
      <c r="I221" s="11" t="s">
        <v>410</v>
      </c>
      <c r="J221" s="17" t="s">
        <v>518</v>
      </c>
      <c r="K221" s="3" t="s">
        <v>506</v>
      </c>
      <c r="L221" s="5">
        <v>58710</v>
      </c>
      <c r="M221" s="1">
        <v>34717</v>
      </c>
      <c r="N221" s="60">
        <f t="shared" ca="1" si="18"/>
        <v>30</v>
      </c>
      <c r="O221" s="14">
        <v>15</v>
      </c>
      <c r="P221" s="14" t="s">
        <v>636</v>
      </c>
      <c r="Q221" s="14">
        <f t="shared" si="19"/>
        <v>24</v>
      </c>
      <c r="R221" s="14">
        <f t="shared" si="20"/>
        <v>32</v>
      </c>
      <c r="S221" s="1">
        <f t="shared" si="21"/>
        <v>46397</v>
      </c>
      <c r="T221" s="1"/>
      <c r="U221" s="6"/>
      <c r="V221" s="9" t="s">
        <v>108</v>
      </c>
      <c r="W221" s="62">
        <f t="shared" ca="1" si="22"/>
        <v>1.25</v>
      </c>
      <c r="X221" s="61">
        <f t="shared" ca="1" si="23"/>
        <v>2</v>
      </c>
      <c r="Y221" s="11" t="s">
        <v>565</v>
      </c>
      <c r="Z221" s="16" t="s">
        <v>193</v>
      </c>
      <c r="AA221" s="16"/>
      <c r="AB221" s="3"/>
    </row>
    <row r="222" spans="1:29" ht="30" customHeight="1">
      <c r="A222" s="4"/>
      <c r="B222" s="4"/>
      <c r="C222" s="3">
        <v>26</v>
      </c>
      <c r="D222" s="11" t="s">
        <v>216</v>
      </c>
      <c r="E222" s="11" t="s">
        <v>217</v>
      </c>
      <c r="F222" s="11" t="s">
        <v>217</v>
      </c>
      <c r="G222" s="4">
        <v>5</v>
      </c>
      <c r="H222" s="11" t="s">
        <v>411</v>
      </c>
      <c r="I222" s="11" t="s">
        <v>411</v>
      </c>
      <c r="J222" s="17" t="s">
        <v>518</v>
      </c>
      <c r="K222" s="3" t="s">
        <v>506</v>
      </c>
      <c r="L222" s="5">
        <v>280160</v>
      </c>
      <c r="M222" s="1">
        <v>34744</v>
      </c>
      <c r="N222" s="60">
        <f t="shared" ca="1" si="18"/>
        <v>30</v>
      </c>
      <c r="O222" s="14">
        <v>15</v>
      </c>
      <c r="P222" s="14" t="s">
        <v>636</v>
      </c>
      <c r="Q222" s="14">
        <f t="shared" si="19"/>
        <v>24</v>
      </c>
      <c r="R222" s="14">
        <f t="shared" si="20"/>
        <v>32</v>
      </c>
      <c r="S222" s="1">
        <f t="shared" si="21"/>
        <v>46424</v>
      </c>
      <c r="T222" s="1"/>
      <c r="U222" s="6"/>
      <c r="V222" s="9" t="s">
        <v>108</v>
      </c>
      <c r="W222" s="62">
        <f t="shared" ca="1" si="22"/>
        <v>1.25</v>
      </c>
      <c r="X222" s="61">
        <f t="shared" ca="1" si="23"/>
        <v>2</v>
      </c>
      <c r="Y222" s="11" t="s">
        <v>565</v>
      </c>
      <c r="Z222" s="16" t="s">
        <v>244</v>
      </c>
      <c r="AA222" s="16"/>
      <c r="AB222" s="3"/>
    </row>
    <row r="223" spans="1:29" ht="30" customHeight="1">
      <c r="A223" s="3" t="s">
        <v>15</v>
      </c>
      <c r="B223" s="3"/>
      <c r="C223" s="3">
        <v>26</v>
      </c>
      <c r="D223" s="11" t="s">
        <v>500</v>
      </c>
      <c r="E223" s="11" t="s">
        <v>501</v>
      </c>
      <c r="F223" s="11" t="s">
        <v>501</v>
      </c>
      <c r="G223" s="4">
        <v>9</v>
      </c>
      <c r="H223" s="11" t="s">
        <v>502</v>
      </c>
      <c r="I223" s="11" t="s">
        <v>502</v>
      </c>
      <c r="J223" s="17" t="s">
        <v>518</v>
      </c>
      <c r="K223" s="3" t="s">
        <v>506</v>
      </c>
      <c r="L223" s="5">
        <v>59115</v>
      </c>
      <c r="M223" s="1">
        <v>35879</v>
      </c>
      <c r="N223" s="60">
        <f t="shared" ca="1" si="18"/>
        <v>27</v>
      </c>
      <c r="O223" s="14">
        <v>8</v>
      </c>
      <c r="P223" s="14" t="s">
        <v>634</v>
      </c>
      <c r="Q223" s="14">
        <f t="shared" si="19"/>
        <v>16</v>
      </c>
      <c r="R223" s="14">
        <f t="shared" si="20"/>
        <v>21</v>
      </c>
      <c r="S223" s="1">
        <f t="shared" si="21"/>
        <v>43544</v>
      </c>
      <c r="T223" s="7"/>
      <c r="U223" s="3"/>
      <c r="V223" s="3"/>
      <c r="W223" s="62">
        <f t="shared" ca="1" si="22"/>
        <v>-6.25E-2</v>
      </c>
      <c r="X223" s="61">
        <f t="shared" ca="1" si="23"/>
        <v>1</v>
      </c>
      <c r="Y223" s="11" t="s">
        <v>565</v>
      </c>
      <c r="Z223" s="11" t="s">
        <v>17</v>
      </c>
      <c r="AA223" s="11"/>
      <c r="AB223" s="3"/>
    </row>
    <row r="224" spans="1:29" ht="30" customHeight="1">
      <c r="A224" s="4"/>
      <c r="B224" s="4"/>
      <c r="C224" s="3">
        <v>26</v>
      </c>
      <c r="D224" s="11" t="s">
        <v>222</v>
      </c>
      <c r="E224" s="11" t="s">
        <v>523</v>
      </c>
      <c r="F224" s="11" t="s">
        <v>523</v>
      </c>
      <c r="G224" s="4"/>
      <c r="H224" s="11" t="s">
        <v>525</v>
      </c>
      <c r="I224" s="11" t="s">
        <v>525</v>
      </c>
      <c r="J224" s="17" t="s">
        <v>518</v>
      </c>
      <c r="K224" s="3" t="s">
        <v>506</v>
      </c>
      <c r="L224" s="5">
        <v>157680</v>
      </c>
      <c r="M224" s="1">
        <v>43113</v>
      </c>
      <c r="N224" s="60">
        <f t="shared" ca="1" si="18"/>
        <v>7</v>
      </c>
      <c r="O224" s="14">
        <v>15</v>
      </c>
      <c r="P224" s="14" t="s">
        <v>636</v>
      </c>
      <c r="Q224" s="14">
        <f t="shared" si="19"/>
        <v>24</v>
      </c>
      <c r="R224" s="14">
        <f t="shared" si="20"/>
        <v>32</v>
      </c>
      <c r="S224" s="1">
        <f t="shared" si="21"/>
        <v>54793</v>
      </c>
      <c r="T224" s="1"/>
      <c r="U224" s="3"/>
      <c r="V224" s="3"/>
      <c r="W224" s="62">
        <f t="shared" ca="1" si="22"/>
        <v>4.125</v>
      </c>
      <c r="X224" s="61">
        <f t="shared" ca="1" si="23"/>
        <v>5</v>
      </c>
      <c r="Y224" s="11" t="s">
        <v>565</v>
      </c>
      <c r="Z224" s="35"/>
      <c r="AA224" s="35"/>
      <c r="AB224" s="3" t="s">
        <v>522</v>
      </c>
      <c r="AC224" s="22" t="s">
        <v>593</v>
      </c>
    </row>
    <row r="225" spans="1:29" ht="30" customHeight="1">
      <c r="A225" s="4"/>
      <c r="B225" s="4"/>
      <c r="C225" s="3">
        <v>26</v>
      </c>
      <c r="D225" s="11" t="s">
        <v>222</v>
      </c>
      <c r="E225" s="11" t="s">
        <v>524</v>
      </c>
      <c r="F225" s="11" t="s">
        <v>524</v>
      </c>
      <c r="G225" s="4"/>
      <c r="H225" s="11" t="s">
        <v>526</v>
      </c>
      <c r="I225" s="11" t="s">
        <v>526</v>
      </c>
      <c r="J225" s="17" t="s">
        <v>518</v>
      </c>
      <c r="K225" s="3" t="s">
        <v>506</v>
      </c>
      <c r="L225" s="5">
        <v>101520</v>
      </c>
      <c r="M225" s="1">
        <v>43113</v>
      </c>
      <c r="N225" s="60">
        <f t="shared" ca="1" si="18"/>
        <v>7</v>
      </c>
      <c r="O225" s="14">
        <v>15</v>
      </c>
      <c r="P225" s="14" t="s">
        <v>636</v>
      </c>
      <c r="Q225" s="14">
        <f t="shared" si="19"/>
        <v>24</v>
      </c>
      <c r="R225" s="14">
        <f t="shared" si="20"/>
        <v>32</v>
      </c>
      <c r="S225" s="1">
        <f t="shared" si="21"/>
        <v>54793</v>
      </c>
      <c r="T225" s="1"/>
      <c r="U225" s="3"/>
      <c r="V225" s="3"/>
      <c r="W225" s="62">
        <f t="shared" ca="1" si="22"/>
        <v>4.125</v>
      </c>
      <c r="X225" s="61">
        <f t="shared" ca="1" si="23"/>
        <v>5</v>
      </c>
      <c r="Y225" s="11" t="s">
        <v>565</v>
      </c>
      <c r="Z225" s="35"/>
      <c r="AA225" s="35"/>
      <c r="AB225" s="3" t="s">
        <v>522</v>
      </c>
      <c r="AC225" s="22" t="s">
        <v>593</v>
      </c>
    </row>
  </sheetData>
  <autoFilter ref="A2:AB225" xr:uid="{00000000-0009-0000-0000-000004000000}">
    <sortState xmlns:xlrd2="http://schemas.microsoft.com/office/spreadsheetml/2017/richdata2" ref="A4:AB225">
      <sortCondition ref="C2:C225"/>
    </sortState>
  </autoFilter>
  <mergeCells count="17">
    <mergeCell ref="I1:I2"/>
    <mergeCell ref="AB1:AB2"/>
    <mergeCell ref="J1:J2"/>
    <mergeCell ref="K1:K2"/>
    <mergeCell ref="L1:L2"/>
    <mergeCell ref="P1:P2"/>
    <mergeCell ref="T1:U1"/>
    <mergeCell ref="Y1:Z1"/>
    <mergeCell ref="AA1:AA2"/>
    <mergeCell ref="H1:H2"/>
    <mergeCell ref="A1:A2"/>
    <mergeCell ref="C1:C2"/>
    <mergeCell ref="D1:D2"/>
    <mergeCell ref="E1:E2"/>
    <mergeCell ref="G1:G2"/>
    <mergeCell ref="B1:B2"/>
    <mergeCell ref="F1:F2"/>
  </mergeCells>
  <phoneticPr fontId="4"/>
  <dataValidations count="3">
    <dataValidation type="list" allowBlank="1" showInputMessage="1" showErrorMessage="1" sqref="P3:P225" xr:uid="{00000000-0002-0000-0400-000000000000}">
      <formula1>"水質,事務,電子,自動車,機械"</formula1>
    </dataValidation>
    <dataValidation type="list" allowBlank="1" showInputMessage="1" showErrorMessage="1" sqref="J3:J225" xr:uid="{00000000-0002-0000-0400-000001000000}">
      <formula1>"時間,事後"</formula1>
    </dataValidation>
    <dataValidation type="list" allowBlank="1" showInputMessage="1" showErrorMessage="1" sqref="K3:K225" xr:uid="{00000000-0002-0000-0400-000002000000}">
      <formula1>"高,中,低"</formula1>
    </dataValidation>
  </dataValidations>
  <pageMargins left="0.70866141732283472" right="0.39370078740157483" top="0.59055118110236227" bottom="0.59055118110236227" header="0.19685039370078741" footer="0.19685039370078741"/>
  <pageSetup paperSize="9" scale="1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AD238"/>
  <sheetViews>
    <sheetView view="pageBreakPreview" zoomScale="90" zoomScaleNormal="90" zoomScaleSheetLayoutView="90" workbookViewId="0">
      <pane xSplit="4" ySplit="2" topLeftCell="E3" activePane="bottomRight" state="frozen"/>
      <selection activeCell="G192" sqref="G192"/>
      <selection pane="topRight" activeCell="G192" sqref="G192"/>
      <selection pane="bottomLeft" activeCell="G192" sqref="G192"/>
      <selection pane="bottomRight" activeCell="E3" sqref="E3"/>
    </sheetView>
  </sheetViews>
  <sheetFormatPr defaultColWidth="9" defaultRowHeight="13"/>
  <cols>
    <col min="1" max="1" width="6.08984375" style="161" hidden="1" customWidth="1"/>
    <col min="2" max="2" width="11.08984375" style="200" hidden="1" customWidth="1"/>
    <col min="3" max="3" width="14" style="161" hidden="1" customWidth="1"/>
    <col min="4" max="4" width="7.6328125" style="200" customWidth="1"/>
    <col min="5" max="5" width="19.81640625" style="201" customWidth="1"/>
    <col min="6" max="6" width="22.54296875" style="201" bestFit="1" customWidth="1"/>
    <col min="7" max="7" width="19.81640625" style="201" hidden="1" customWidth="1"/>
    <col min="8" max="8" width="9" style="161"/>
    <col min="9" max="9" width="20.6328125" style="201" customWidth="1"/>
    <col min="10" max="10" width="20.6328125" style="201" hidden="1" customWidth="1"/>
    <col min="11" max="11" width="7.6328125" style="202" hidden="1" customWidth="1"/>
    <col min="12" max="12" width="7.6328125" style="200" customWidth="1"/>
    <col min="13" max="13" width="9.1796875" style="203" customWidth="1"/>
    <col min="14" max="14" width="8.90625" style="204" customWidth="1"/>
    <col min="15" max="15" width="8.90625" style="204" hidden="1" customWidth="1"/>
    <col min="16" max="16" width="8.90625" style="205" customWidth="1"/>
    <col min="17" max="20" width="8.90625" style="205" hidden="1" customWidth="1"/>
    <col min="21" max="21" width="8.90625" style="161" hidden="1" customWidth="1"/>
    <col min="22" max="22" width="8.453125" style="200" hidden="1" customWidth="1"/>
    <col min="23" max="23" width="15.36328125" style="200" hidden="1" customWidth="1"/>
    <col min="24" max="25" width="8.81640625" style="200" hidden="1" customWidth="1"/>
    <col min="26" max="26" width="18.08984375" style="201" customWidth="1"/>
    <col min="27" max="27" width="18" style="201" customWidth="1"/>
    <col min="28" max="28" width="27.81640625" style="201" hidden="1" customWidth="1"/>
    <col min="29" max="29" width="16.36328125" style="200" hidden="1" customWidth="1"/>
    <col min="30" max="16384" width="9" style="161"/>
  </cols>
  <sheetData>
    <row r="1" spans="1:30" ht="13.5" customHeight="1">
      <c r="A1" s="265"/>
      <c r="B1" s="265" t="s">
        <v>750</v>
      </c>
      <c r="C1" s="200" t="s">
        <v>1142</v>
      </c>
      <c r="D1" s="269" t="s">
        <v>0</v>
      </c>
      <c r="E1" s="271" t="s">
        <v>1</v>
      </c>
      <c r="F1" s="271" t="s">
        <v>2</v>
      </c>
      <c r="G1" s="273" t="s">
        <v>784</v>
      </c>
      <c r="H1" s="269" t="s">
        <v>3</v>
      </c>
      <c r="I1" s="271" t="s">
        <v>4</v>
      </c>
      <c r="J1" s="273" t="s">
        <v>785</v>
      </c>
      <c r="K1" s="275" t="s">
        <v>517</v>
      </c>
      <c r="L1" s="269" t="s">
        <v>505</v>
      </c>
      <c r="M1" s="267" t="s">
        <v>1123</v>
      </c>
      <c r="N1" s="158" t="s">
        <v>6</v>
      </c>
      <c r="O1" s="225" t="s">
        <v>640</v>
      </c>
      <c r="P1" s="159" t="s">
        <v>520</v>
      </c>
      <c r="Q1" s="260" t="s">
        <v>632</v>
      </c>
      <c r="R1" s="227" t="s">
        <v>588</v>
      </c>
      <c r="S1" s="227" t="s">
        <v>590</v>
      </c>
      <c r="T1" s="227" t="s">
        <v>8</v>
      </c>
      <c r="U1" s="262" t="s">
        <v>7</v>
      </c>
      <c r="V1" s="263"/>
      <c r="W1" s="228" t="s">
        <v>8</v>
      </c>
      <c r="X1" s="223" t="s">
        <v>645</v>
      </c>
      <c r="Y1" s="228" t="s">
        <v>958</v>
      </c>
      <c r="Z1" s="264" t="s">
        <v>9</v>
      </c>
      <c r="AA1" s="264"/>
      <c r="AB1" s="265" t="s">
        <v>959</v>
      </c>
      <c r="AC1" s="265" t="s">
        <v>10</v>
      </c>
      <c r="AD1" s="161" t="s">
        <v>1126</v>
      </c>
    </row>
    <row r="2" spans="1:30">
      <c r="A2" s="266"/>
      <c r="B2" s="266"/>
      <c r="C2" s="222"/>
      <c r="D2" s="270"/>
      <c r="E2" s="272"/>
      <c r="F2" s="272"/>
      <c r="G2" s="274"/>
      <c r="H2" s="270"/>
      <c r="I2" s="272"/>
      <c r="J2" s="274"/>
      <c r="K2" s="274"/>
      <c r="L2" s="270"/>
      <c r="M2" s="268"/>
      <c r="N2" s="162" t="s">
        <v>11</v>
      </c>
      <c r="O2" s="226" t="s">
        <v>503</v>
      </c>
      <c r="P2" s="163" t="s">
        <v>503</v>
      </c>
      <c r="Q2" s="261"/>
      <c r="R2" s="229" t="s">
        <v>503</v>
      </c>
      <c r="S2" s="229" t="s">
        <v>503</v>
      </c>
      <c r="T2" s="229" t="s">
        <v>592</v>
      </c>
      <c r="U2" s="230" t="s">
        <v>11</v>
      </c>
      <c r="V2" s="9" t="s">
        <v>12</v>
      </c>
      <c r="W2" s="222" t="s">
        <v>13</v>
      </c>
      <c r="X2" s="222" t="s">
        <v>642</v>
      </c>
      <c r="Y2" s="222" t="s">
        <v>638</v>
      </c>
      <c r="Z2" s="164" t="s">
        <v>562</v>
      </c>
      <c r="AA2" s="164" t="s">
        <v>14</v>
      </c>
      <c r="AB2" s="266"/>
      <c r="AC2" s="266"/>
    </row>
    <row r="3" spans="1:30" s="160" customFormat="1" ht="30" customHeight="1">
      <c r="A3" s="238"/>
      <c r="B3" s="6" t="s">
        <v>1303</v>
      </c>
      <c r="C3" s="36"/>
      <c r="D3" s="6">
        <v>1</v>
      </c>
      <c r="E3" s="16" t="s">
        <v>16</v>
      </c>
      <c r="F3" s="16" t="s">
        <v>18</v>
      </c>
      <c r="G3" s="16" t="s">
        <v>18</v>
      </c>
      <c r="H3" s="36">
        <v>1</v>
      </c>
      <c r="I3" s="16" t="s">
        <v>383</v>
      </c>
      <c r="J3" s="16" t="s">
        <v>383</v>
      </c>
      <c r="K3" s="164" t="s">
        <v>518</v>
      </c>
      <c r="L3" s="6" t="s">
        <v>506</v>
      </c>
      <c r="M3" s="13">
        <v>20857</v>
      </c>
      <c r="N3" s="165">
        <v>32525</v>
      </c>
      <c r="O3" s="166">
        <f t="shared" ref="O3:O72" ca="1" si="0">DATEDIF(N3,TODAY(),"y")</f>
        <v>36</v>
      </c>
      <c r="P3" s="167">
        <v>8</v>
      </c>
      <c r="Q3" s="167" t="s">
        <v>634</v>
      </c>
      <c r="R3" s="167">
        <f t="shared" ref="R3:R37" si="1">P3*IF(Q3="水質",3.2,(IF(Q3="事務",2,IF(Q3="電子",2.1,IF(Q3="自動車",3.1,1.6)))))</f>
        <v>16</v>
      </c>
      <c r="S3" s="167">
        <f t="shared" ref="S3:S37" si="2">ROUND(4/3*R3,0)</f>
        <v>21</v>
      </c>
      <c r="T3" s="165">
        <f t="shared" ref="T3:T37" si="3">N3+365*IF(K3="事後",S3,R3)</f>
        <v>40190</v>
      </c>
      <c r="U3" s="165"/>
      <c r="V3" s="6"/>
      <c r="W3" s="6"/>
      <c r="X3" s="168">
        <f t="shared" ref="X3:X37" ca="1" si="4">(-3/R3*O3+5)</f>
        <v>-1.75</v>
      </c>
      <c r="Y3" s="169">
        <f t="shared" ref="Y3:Y37" ca="1" si="5">IF(X3&gt;1,ROUNDUP(X3,0),1)</f>
        <v>1</v>
      </c>
      <c r="Z3" s="16" t="s">
        <v>565</v>
      </c>
      <c r="AA3" s="16" t="s">
        <v>234</v>
      </c>
      <c r="AB3" s="16"/>
      <c r="AC3" s="6"/>
    </row>
    <row r="4" spans="1:30" s="160" customFormat="1" ht="30" customHeight="1">
      <c r="A4" s="238"/>
      <c r="B4" s="6" t="s">
        <v>1303</v>
      </c>
      <c r="C4" s="36"/>
      <c r="D4" s="6">
        <v>1</v>
      </c>
      <c r="E4" s="16" t="s">
        <v>16</v>
      </c>
      <c r="F4" s="16" t="s">
        <v>18</v>
      </c>
      <c r="G4" s="16" t="s">
        <v>18</v>
      </c>
      <c r="H4" s="36">
        <v>2</v>
      </c>
      <c r="I4" s="16" t="s">
        <v>383</v>
      </c>
      <c r="J4" s="16" t="s">
        <v>383</v>
      </c>
      <c r="K4" s="164" t="s">
        <v>518</v>
      </c>
      <c r="L4" s="6" t="s">
        <v>506</v>
      </c>
      <c r="M4" s="13">
        <v>20857</v>
      </c>
      <c r="N4" s="165">
        <v>32525</v>
      </c>
      <c r="O4" s="166">
        <f t="shared" ca="1" si="0"/>
        <v>36</v>
      </c>
      <c r="P4" s="167">
        <v>8</v>
      </c>
      <c r="Q4" s="167" t="s">
        <v>634</v>
      </c>
      <c r="R4" s="167">
        <f t="shared" si="1"/>
        <v>16</v>
      </c>
      <c r="S4" s="167">
        <f t="shared" si="2"/>
        <v>21</v>
      </c>
      <c r="T4" s="165">
        <f t="shared" si="3"/>
        <v>40190</v>
      </c>
      <c r="U4" s="165"/>
      <c r="V4" s="6"/>
      <c r="W4" s="6"/>
      <c r="X4" s="168">
        <f t="shared" ca="1" si="4"/>
        <v>-1.75</v>
      </c>
      <c r="Y4" s="169">
        <f t="shared" ca="1" si="5"/>
        <v>1</v>
      </c>
      <c r="Z4" s="16" t="s">
        <v>565</v>
      </c>
      <c r="AA4" s="16" t="s">
        <v>234</v>
      </c>
      <c r="AB4" s="16"/>
      <c r="AC4" s="6"/>
    </row>
    <row r="5" spans="1:30" s="160" customFormat="1" ht="30" customHeight="1">
      <c r="A5" s="238"/>
      <c r="B5" s="6" t="s">
        <v>1303</v>
      </c>
      <c r="C5" s="36"/>
      <c r="D5" s="6">
        <v>1</v>
      </c>
      <c r="E5" s="16" t="s">
        <v>16</v>
      </c>
      <c r="F5" s="16" t="s">
        <v>18</v>
      </c>
      <c r="G5" s="16" t="s">
        <v>18</v>
      </c>
      <c r="H5" s="36">
        <v>3</v>
      </c>
      <c r="I5" s="16" t="s">
        <v>383</v>
      </c>
      <c r="J5" s="16" t="s">
        <v>383</v>
      </c>
      <c r="K5" s="164" t="s">
        <v>518</v>
      </c>
      <c r="L5" s="6" t="s">
        <v>506</v>
      </c>
      <c r="M5" s="13">
        <v>20857</v>
      </c>
      <c r="N5" s="165">
        <v>32525</v>
      </c>
      <c r="O5" s="166">
        <f t="shared" ca="1" si="0"/>
        <v>36</v>
      </c>
      <c r="P5" s="167">
        <v>8</v>
      </c>
      <c r="Q5" s="167" t="s">
        <v>634</v>
      </c>
      <c r="R5" s="167">
        <f t="shared" si="1"/>
        <v>16</v>
      </c>
      <c r="S5" s="167">
        <f t="shared" si="2"/>
        <v>21</v>
      </c>
      <c r="T5" s="165">
        <f t="shared" si="3"/>
        <v>40190</v>
      </c>
      <c r="U5" s="165"/>
      <c r="V5" s="6"/>
      <c r="W5" s="6"/>
      <c r="X5" s="168">
        <f t="shared" ca="1" si="4"/>
        <v>-1.75</v>
      </c>
      <c r="Y5" s="169">
        <f t="shared" ca="1" si="5"/>
        <v>1</v>
      </c>
      <c r="Z5" s="16" t="s">
        <v>565</v>
      </c>
      <c r="AA5" s="16" t="s">
        <v>384</v>
      </c>
      <c r="AB5" s="16"/>
      <c r="AC5" s="6"/>
    </row>
    <row r="6" spans="1:30" s="160" customFormat="1" ht="30" customHeight="1">
      <c r="A6" s="238"/>
      <c r="B6" s="6" t="s">
        <v>1303</v>
      </c>
      <c r="C6" s="36"/>
      <c r="D6" s="6">
        <v>1</v>
      </c>
      <c r="E6" s="16" t="s">
        <v>16</v>
      </c>
      <c r="F6" s="16" t="s">
        <v>28</v>
      </c>
      <c r="G6" s="16" t="s">
        <v>28</v>
      </c>
      <c r="H6" s="36">
        <v>1</v>
      </c>
      <c r="I6" s="16" t="s">
        <v>385</v>
      </c>
      <c r="J6" s="16" t="s">
        <v>385</v>
      </c>
      <c r="K6" s="164" t="s">
        <v>518</v>
      </c>
      <c r="L6" s="6" t="s">
        <v>506</v>
      </c>
      <c r="M6" s="13">
        <v>36771</v>
      </c>
      <c r="N6" s="165">
        <v>32525</v>
      </c>
      <c r="O6" s="166">
        <f t="shared" ca="1" si="0"/>
        <v>36</v>
      </c>
      <c r="P6" s="167">
        <v>8</v>
      </c>
      <c r="Q6" s="167" t="s">
        <v>634</v>
      </c>
      <c r="R6" s="167">
        <f t="shared" si="1"/>
        <v>16</v>
      </c>
      <c r="S6" s="167">
        <f t="shared" si="2"/>
        <v>21</v>
      </c>
      <c r="T6" s="165">
        <f t="shared" si="3"/>
        <v>40190</v>
      </c>
      <c r="U6" s="165"/>
      <c r="V6" s="6"/>
      <c r="W6" s="9"/>
      <c r="X6" s="168">
        <f t="shared" ca="1" si="4"/>
        <v>-1.75</v>
      </c>
      <c r="Y6" s="169">
        <f t="shared" ca="1" si="5"/>
        <v>1</v>
      </c>
      <c r="Z6" s="16" t="s">
        <v>565</v>
      </c>
      <c r="AA6" s="16" t="s">
        <v>17</v>
      </c>
      <c r="AB6" s="16"/>
      <c r="AC6" s="6"/>
    </row>
    <row r="7" spans="1:30" s="160" customFormat="1" ht="30" customHeight="1">
      <c r="A7" s="238"/>
      <c r="B7" s="6" t="s">
        <v>1303</v>
      </c>
      <c r="C7" s="36"/>
      <c r="D7" s="6">
        <v>1</v>
      </c>
      <c r="E7" s="16" t="s">
        <v>16</v>
      </c>
      <c r="F7" s="16" t="s">
        <v>28</v>
      </c>
      <c r="G7" s="16" t="s">
        <v>28</v>
      </c>
      <c r="H7" s="36">
        <v>2</v>
      </c>
      <c r="I7" s="16" t="s">
        <v>385</v>
      </c>
      <c r="J7" s="16" t="s">
        <v>385</v>
      </c>
      <c r="K7" s="164" t="s">
        <v>518</v>
      </c>
      <c r="L7" s="6" t="s">
        <v>506</v>
      </c>
      <c r="M7" s="13">
        <v>36771</v>
      </c>
      <c r="N7" s="165">
        <v>32525</v>
      </c>
      <c r="O7" s="166">
        <f t="shared" ca="1" si="0"/>
        <v>36</v>
      </c>
      <c r="P7" s="167">
        <v>8</v>
      </c>
      <c r="Q7" s="167" t="s">
        <v>634</v>
      </c>
      <c r="R7" s="167">
        <f t="shared" si="1"/>
        <v>16</v>
      </c>
      <c r="S7" s="167">
        <f t="shared" si="2"/>
        <v>21</v>
      </c>
      <c r="T7" s="165">
        <f t="shared" si="3"/>
        <v>40190</v>
      </c>
      <c r="U7" s="165"/>
      <c r="V7" s="6"/>
      <c r="W7" s="9"/>
      <c r="X7" s="168">
        <f t="shared" ca="1" si="4"/>
        <v>-1.75</v>
      </c>
      <c r="Y7" s="169">
        <f t="shared" ca="1" si="5"/>
        <v>1</v>
      </c>
      <c r="Z7" s="16" t="s">
        <v>565</v>
      </c>
      <c r="AA7" s="16" t="s">
        <v>17</v>
      </c>
      <c r="AB7" s="16"/>
      <c r="AC7" s="6"/>
    </row>
    <row r="8" spans="1:30" s="160" customFormat="1" ht="30" customHeight="1">
      <c r="A8" s="238"/>
      <c r="B8" s="6" t="s">
        <v>1303</v>
      </c>
      <c r="C8" s="36"/>
      <c r="D8" s="6">
        <v>1</v>
      </c>
      <c r="E8" s="16" t="s">
        <v>16</v>
      </c>
      <c r="F8" s="16" t="s">
        <v>28</v>
      </c>
      <c r="G8" s="16" t="s">
        <v>28</v>
      </c>
      <c r="H8" s="36">
        <v>3</v>
      </c>
      <c r="I8" s="16" t="s">
        <v>385</v>
      </c>
      <c r="J8" s="16" t="s">
        <v>385</v>
      </c>
      <c r="K8" s="164" t="s">
        <v>518</v>
      </c>
      <c r="L8" s="6" t="s">
        <v>506</v>
      </c>
      <c r="M8" s="13">
        <v>36771</v>
      </c>
      <c r="N8" s="165">
        <v>32525</v>
      </c>
      <c r="O8" s="166">
        <f t="shared" ca="1" si="0"/>
        <v>36</v>
      </c>
      <c r="P8" s="167">
        <v>8</v>
      </c>
      <c r="Q8" s="167" t="s">
        <v>634</v>
      </c>
      <c r="R8" s="167">
        <f t="shared" si="1"/>
        <v>16</v>
      </c>
      <c r="S8" s="167">
        <f t="shared" si="2"/>
        <v>21</v>
      </c>
      <c r="T8" s="165">
        <f t="shared" si="3"/>
        <v>40190</v>
      </c>
      <c r="U8" s="165"/>
      <c r="V8" s="6"/>
      <c r="W8" s="9"/>
      <c r="X8" s="168">
        <f t="shared" ca="1" si="4"/>
        <v>-1.75</v>
      </c>
      <c r="Y8" s="169">
        <f t="shared" ca="1" si="5"/>
        <v>1</v>
      </c>
      <c r="Z8" s="16" t="s">
        <v>565</v>
      </c>
      <c r="AA8" s="16" t="s">
        <v>17</v>
      </c>
      <c r="AB8" s="16"/>
      <c r="AC8" s="6"/>
    </row>
    <row r="9" spans="1:30" s="160" customFormat="1" ht="30" customHeight="1">
      <c r="A9" s="238"/>
      <c r="B9" s="6" t="s">
        <v>1303</v>
      </c>
      <c r="C9" s="36"/>
      <c r="D9" s="6">
        <v>1</v>
      </c>
      <c r="E9" s="16" t="s">
        <v>16</v>
      </c>
      <c r="F9" s="16" t="s">
        <v>28</v>
      </c>
      <c r="G9" s="16" t="s">
        <v>28</v>
      </c>
      <c r="H9" s="36">
        <v>4</v>
      </c>
      <c r="I9" s="16" t="s">
        <v>385</v>
      </c>
      <c r="J9" s="16" t="s">
        <v>385</v>
      </c>
      <c r="K9" s="164" t="s">
        <v>518</v>
      </c>
      <c r="L9" s="6" t="s">
        <v>506</v>
      </c>
      <c r="M9" s="13">
        <v>36771</v>
      </c>
      <c r="N9" s="165">
        <v>32525</v>
      </c>
      <c r="O9" s="166">
        <f t="shared" ca="1" si="0"/>
        <v>36</v>
      </c>
      <c r="P9" s="167">
        <v>8</v>
      </c>
      <c r="Q9" s="167" t="s">
        <v>634</v>
      </c>
      <c r="R9" s="167">
        <f t="shared" si="1"/>
        <v>16</v>
      </c>
      <c r="S9" s="167">
        <f t="shared" si="2"/>
        <v>21</v>
      </c>
      <c r="T9" s="165">
        <f t="shared" si="3"/>
        <v>40190</v>
      </c>
      <c r="U9" s="165"/>
      <c r="V9" s="6"/>
      <c r="W9" s="9"/>
      <c r="X9" s="168">
        <f t="shared" ca="1" si="4"/>
        <v>-1.75</v>
      </c>
      <c r="Y9" s="169">
        <f t="shared" ca="1" si="5"/>
        <v>1</v>
      </c>
      <c r="Z9" s="16" t="s">
        <v>565</v>
      </c>
      <c r="AA9" s="16" t="s">
        <v>17</v>
      </c>
      <c r="AB9" s="16"/>
      <c r="AC9" s="6"/>
    </row>
    <row r="10" spans="1:30" s="160" customFormat="1" ht="30" customHeight="1">
      <c r="A10" s="238"/>
      <c r="B10" s="6" t="s">
        <v>1303</v>
      </c>
      <c r="C10" s="36"/>
      <c r="D10" s="6">
        <v>1</v>
      </c>
      <c r="E10" s="16" t="s">
        <v>16</v>
      </c>
      <c r="F10" s="16" t="s">
        <v>34</v>
      </c>
      <c r="G10" s="16" t="s">
        <v>34</v>
      </c>
      <c r="H10" s="36">
        <v>1</v>
      </c>
      <c r="I10" s="16" t="s">
        <v>386</v>
      </c>
      <c r="J10" s="16" t="s">
        <v>386</v>
      </c>
      <c r="K10" s="164" t="s">
        <v>518</v>
      </c>
      <c r="L10" s="6" t="s">
        <v>506</v>
      </c>
      <c r="M10" s="13">
        <v>49955</v>
      </c>
      <c r="N10" s="165">
        <v>32539</v>
      </c>
      <c r="O10" s="166">
        <f t="shared" ca="1" si="0"/>
        <v>36</v>
      </c>
      <c r="P10" s="167">
        <v>8</v>
      </c>
      <c r="Q10" s="167" t="s">
        <v>634</v>
      </c>
      <c r="R10" s="167">
        <f t="shared" si="1"/>
        <v>16</v>
      </c>
      <c r="S10" s="167">
        <f t="shared" si="2"/>
        <v>21</v>
      </c>
      <c r="T10" s="165">
        <f t="shared" si="3"/>
        <v>40204</v>
      </c>
      <c r="U10" s="165"/>
      <c r="V10" s="6"/>
      <c r="W10" s="9"/>
      <c r="X10" s="168">
        <f t="shared" ca="1" si="4"/>
        <v>-1.75</v>
      </c>
      <c r="Y10" s="169">
        <f t="shared" ca="1" si="5"/>
        <v>1</v>
      </c>
      <c r="Z10" s="16" t="s">
        <v>565</v>
      </c>
      <c r="AA10" s="16" t="s">
        <v>24</v>
      </c>
      <c r="AB10" s="16"/>
      <c r="AC10" s="6"/>
    </row>
    <row r="11" spans="1:30" s="160" customFormat="1" ht="30" customHeight="1">
      <c r="A11" s="238"/>
      <c r="B11" s="6" t="s">
        <v>1303</v>
      </c>
      <c r="C11" s="36"/>
      <c r="D11" s="6">
        <v>1</v>
      </c>
      <c r="E11" s="16" t="s">
        <v>16</v>
      </c>
      <c r="F11" s="16" t="s">
        <v>45</v>
      </c>
      <c r="G11" s="16" t="s">
        <v>45</v>
      </c>
      <c r="H11" s="36">
        <v>1</v>
      </c>
      <c r="I11" s="16" t="s">
        <v>387</v>
      </c>
      <c r="J11" s="16" t="s">
        <v>387</v>
      </c>
      <c r="K11" s="164" t="s">
        <v>518</v>
      </c>
      <c r="L11" s="6" t="s">
        <v>506</v>
      </c>
      <c r="M11" s="13">
        <v>27192</v>
      </c>
      <c r="N11" s="165">
        <v>32598</v>
      </c>
      <c r="O11" s="166">
        <f t="shared" ca="1" si="0"/>
        <v>36</v>
      </c>
      <c r="P11" s="167">
        <v>8</v>
      </c>
      <c r="Q11" s="167" t="s">
        <v>634</v>
      </c>
      <c r="R11" s="167">
        <f t="shared" si="1"/>
        <v>16</v>
      </c>
      <c r="S11" s="167">
        <f t="shared" si="2"/>
        <v>21</v>
      </c>
      <c r="T11" s="165">
        <f t="shared" si="3"/>
        <v>40263</v>
      </c>
      <c r="U11" s="165"/>
      <c r="V11" s="6"/>
      <c r="W11" s="9"/>
      <c r="X11" s="168">
        <f t="shared" ca="1" si="4"/>
        <v>-1.75</v>
      </c>
      <c r="Y11" s="169">
        <f t="shared" ca="1" si="5"/>
        <v>1</v>
      </c>
      <c r="Z11" s="16" t="s">
        <v>565</v>
      </c>
      <c r="AA11" s="16" t="s">
        <v>17</v>
      </c>
      <c r="AB11" s="16"/>
      <c r="AC11" s="6"/>
    </row>
    <row r="12" spans="1:30" s="160" customFormat="1" ht="30" customHeight="1">
      <c r="A12" s="238"/>
      <c r="B12" s="6" t="s">
        <v>1303</v>
      </c>
      <c r="C12" s="36"/>
      <c r="D12" s="6">
        <v>1</v>
      </c>
      <c r="E12" s="16" t="s">
        <v>16</v>
      </c>
      <c r="F12" s="16" t="s">
        <v>45</v>
      </c>
      <c r="G12" s="16" t="s">
        <v>45</v>
      </c>
      <c r="H12" s="36">
        <v>2</v>
      </c>
      <c r="I12" s="16" t="s">
        <v>387</v>
      </c>
      <c r="J12" s="16" t="s">
        <v>387</v>
      </c>
      <c r="K12" s="164" t="s">
        <v>518</v>
      </c>
      <c r="L12" s="6" t="s">
        <v>506</v>
      </c>
      <c r="M12" s="13">
        <v>27192</v>
      </c>
      <c r="N12" s="165">
        <v>32598</v>
      </c>
      <c r="O12" s="166">
        <f t="shared" ca="1" si="0"/>
        <v>36</v>
      </c>
      <c r="P12" s="167">
        <v>8</v>
      </c>
      <c r="Q12" s="167" t="s">
        <v>634</v>
      </c>
      <c r="R12" s="167">
        <f t="shared" si="1"/>
        <v>16</v>
      </c>
      <c r="S12" s="167">
        <f t="shared" si="2"/>
        <v>21</v>
      </c>
      <c r="T12" s="165">
        <f t="shared" si="3"/>
        <v>40263</v>
      </c>
      <c r="U12" s="165"/>
      <c r="V12" s="6"/>
      <c r="W12" s="9"/>
      <c r="X12" s="168">
        <f t="shared" ca="1" si="4"/>
        <v>-1.75</v>
      </c>
      <c r="Y12" s="169">
        <f t="shared" ca="1" si="5"/>
        <v>1</v>
      </c>
      <c r="Z12" s="16" t="s">
        <v>565</v>
      </c>
      <c r="AA12" s="16" t="s">
        <v>17</v>
      </c>
      <c r="AB12" s="16"/>
      <c r="AC12" s="6"/>
    </row>
    <row r="13" spans="1:30" s="160" customFormat="1" ht="30" customHeight="1">
      <c r="A13" s="238"/>
      <c r="B13" s="6" t="s">
        <v>1303</v>
      </c>
      <c r="C13" s="36"/>
      <c r="D13" s="6">
        <v>1</v>
      </c>
      <c r="E13" s="16" t="s">
        <v>16</v>
      </c>
      <c r="F13" s="16" t="s">
        <v>45</v>
      </c>
      <c r="G13" s="16" t="s">
        <v>45</v>
      </c>
      <c r="H13" s="36">
        <v>3</v>
      </c>
      <c r="I13" s="16" t="s">
        <v>387</v>
      </c>
      <c r="J13" s="16" t="s">
        <v>387</v>
      </c>
      <c r="K13" s="164" t="s">
        <v>518</v>
      </c>
      <c r="L13" s="6" t="s">
        <v>506</v>
      </c>
      <c r="M13" s="13">
        <v>27192</v>
      </c>
      <c r="N13" s="165">
        <v>32598</v>
      </c>
      <c r="O13" s="166">
        <f t="shared" ca="1" si="0"/>
        <v>36</v>
      </c>
      <c r="P13" s="167">
        <v>8</v>
      </c>
      <c r="Q13" s="167" t="s">
        <v>634</v>
      </c>
      <c r="R13" s="167">
        <f t="shared" si="1"/>
        <v>16</v>
      </c>
      <c r="S13" s="167">
        <f t="shared" si="2"/>
        <v>21</v>
      </c>
      <c r="T13" s="165">
        <f t="shared" si="3"/>
        <v>40263</v>
      </c>
      <c r="U13" s="165"/>
      <c r="V13" s="6"/>
      <c r="W13" s="9"/>
      <c r="X13" s="168">
        <f t="shared" ca="1" si="4"/>
        <v>-1.75</v>
      </c>
      <c r="Y13" s="169">
        <f t="shared" ca="1" si="5"/>
        <v>1</v>
      </c>
      <c r="Z13" s="16" t="s">
        <v>565</v>
      </c>
      <c r="AA13" s="16" t="s">
        <v>17</v>
      </c>
      <c r="AB13" s="16"/>
      <c r="AC13" s="6"/>
    </row>
    <row r="14" spans="1:30" s="160" customFormat="1" ht="30" customHeight="1">
      <c r="A14" s="238"/>
      <c r="B14" s="6" t="s">
        <v>1303</v>
      </c>
      <c r="C14" s="36"/>
      <c r="D14" s="6">
        <v>1</v>
      </c>
      <c r="E14" s="16" t="s">
        <v>16</v>
      </c>
      <c r="F14" s="16" t="s">
        <v>45</v>
      </c>
      <c r="G14" s="16" t="s">
        <v>45</v>
      </c>
      <c r="H14" s="36">
        <v>4</v>
      </c>
      <c r="I14" s="16" t="s">
        <v>387</v>
      </c>
      <c r="J14" s="16" t="s">
        <v>387</v>
      </c>
      <c r="K14" s="164" t="s">
        <v>518</v>
      </c>
      <c r="L14" s="6" t="s">
        <v>506</v>
      </c>
      <c r="M14" s="13">
        <v>27192</v>
      </c>
      <c r="N14" s="165">
        <v>32598</v>
      </c>
      <c r="O14" s="166">
        <f t="shared" ca="1" si="0"/>
        <v>36</v>
      </c>
      <c r="P14" s="167">
        <v>8</v>
      </c>
      <c r="Q14" s="167" t="s">
        <v>634</v>
      </c>
      <c r="R14" s="167">
        <f t="shared" si="1"/>
        <v>16</v>
      </c>
      <c r="S14" s="167">
        <f t="shared" si="2"/>
        <v>21</v>
      </c>
      <c r="T14" s="165">
        <f t="shared" si="3"/>
        <v>40263</v>
      </c>
      <c r="U14" s="165"/>
      <c r="V14" s="6"/>
      <c r="W14" s="9"/>
      <c r="X14" s="168">
        <f t="shared" ca="1" si="4"/>
        <v>-1.75</v>
      </c>
      <c r="Y14" s="169">
        <f t="shared" ca="1" si="5"/>
        <v>1</v>
      </c>
      <c r="Z14" s="16" t="s">
        <v>565</v>
      </c>
      <c r="AA14" s="16" t="s">
        <v>17</v>
      </c>
      <c r="AB14" s="16"/>
      <c r="AC14" s="6"/>
    </row>
    <row r="15" spans="1:30" s="160" customFormat="1" ht="30" customHeight="1">
      <c r="A15" s="239" t="s">
        <v>15</v>
      </c>
      <c r="B15" s="6" t="s">
        <v>1303</v>
      </c>
      <c r="C15" s="6"/>
      <c r="D15" s="6">
        <v>1</v>
      </c>
      <c r="E15" s="16" t="s">
        <v>16</v>
      </c>
      <c r="F15" s="16" t="s">
        <v>28</v>
      </c>
      <c r="G15" s="16" t="s">
        <v>28</v>
      </c>
      <c r="H15" s="36">
        <v>39</v>
      </c>
      <c r="I15" s="16" t="s">
        <v>420</v>
      </c>
      <c r="J15" s="16" t="s">
        <v>420</v>
      </c>
      <c r="K15" s="164" t="s">
        <v>518</v>
      </c>
      <c r="L15" s="6" t="s">
        <v>506</v>
      </c>
      <c r="M15" s="13">
        <v>33075</v>
      </c>
      <c r="N15" s="165">
        <v>35879</v>
      </c>
      <c r="O15" s="166">
        <f ca="1">DATEDIF(N15,TODAY(),"y")</f>
        <v>27</v>
      </c>
      <c r="P15" s="167">
        <v>8</v>
      </c>
      <c r="Q15" s="167" t="s">
        <v>634</v>
      </c>
      <c r="R15" s="167">
        <f>P15*IF(Q15="水質",3.2,(IF(Q15="事務",2,IF(Q15="電子",2.1,IF(Q15="自動車",3.1,1.6)))))</f>
        <v>16</v>
      </c>
      <c r="S15" s="167">
        <f>ROUND(4/3*R15,0)</f>
        <v>21</v>
      </c>
      <c r="T15" s="165">
        <f>N15+365*IF(K15="事後",S15,R15)</f>
        <v>43544</v>
      </c>
      <c r="U15" s="170"/>
      <c r="V15" s="6"/>
      <c r="W15" s="6"/>
      <c r="X15" s="168">
        <f ca="1">(-3/R15*O15+5)</f>
        <v>-6.25E-2</v>
      </c>
      <c r="Y15" s="169">
        <f ca="1">IF(X15&gt;1,ROUNDUP(X15,0),1)</f>
        <v>1</v>
      </c>
      <c r="Z15" s="16" t="s">
        <v>565</v>
      </c>
      <c r="AA15" s="16" t="s">
        <v>17</v>
      </c>
      <c r="AB15" s="16"/>
      <c r="AC15" s="6"/>
    </row>
    <row r="16" spans="1:30" s="160" customFormat="1" ht="30" customHeight="1">
      <c r="A16" s="239" t="s">
        <v>15</v>
      </c>
      <c r="B16" s="6" t="s">
        <v>1303</v>
      </c>
      <c r="C16" s="6"/>
      <c r="D16" s="6">
        <v>1</v>
      </c>
      <c r="E16" s="16" t="s">
        <v>16</v>
      </c>
      <c r="F16" s="16" t="s">
        <v>412</v>
      </c>
      <c r="G16" s="16" t="s">
        <v>412</v>
      </c>
      <c r="H16" s="36">
        <v>40</v>
      </c>
      <c r="I16" s="16" t="s">
        <v>413</v>
      </c>
      <c r="J16" s="16" t="s">
        <v>413</v>
      </c>
      <c r="K16" s="164" t="s">
        <v>518</v>
      </c>
      <c r="L16" s="6" t="s">
        <v>506</v>
      </c>
      <c r="M16" s="13">
        <v>33075</v>
      </c>
      <c r="N16" s="165">
        <v>35879</v>
      </c>
      <c r="O16" s="166">
        <f t="shared" ca="1" si="0"/>
        <v>27</v>
      </c>
      <c r="P16" s="167">
        <v>8</v>
      </c>
      <c r="Q16" s="167" t="s">
        <v>634</v>
      </c>
      <c r="R16" s="167">
        <f t="shared" si="1"/>
        <v>16</v>
      </c>
      <c r="S16" s="167">
        <f t="shared" si="2"/>
        <v>21</v>
      </c>
      <c r="T16" s="165">
        <f t="shared" si="3"/>
        <v>43544</v>
      </c>
      <c r="U16" s="170"/>
      <c r="V16" s="6"/>
      <c r="W16" s="6"/>
      <c r="X16" s="168">
        <f t="shared" ca="1" si="4"/>
        <v>-6.25E-2</v>
      </c>
      <c r="Y16" s="169">
        <f t="shared" ca="1" si="5"/>
        <v>1</v>
      </c>
      <c r="Z16" s="16" t="s">
        <v>565</v>
      </c>
      <c r="AA16" s="16" t="s">
        <v>17</v>
      </c>
      <c r="AB16" s="16"/>
      <c r="AC16" s="6"/>
    </row>
    <row r="17" spans="1:29" s="160" customFormat="1" ht="30" customHeight="1">
      <c r="A17" s="239" t="s">
        <v>15</v>
      </c>
      <c r="B17" s="6" t="s">
        <v>1303</v>
      </c>
      <c r="C17" s="6"/>
      <c r="D17" s="6">
        <v>1</v>
      </c>
      <c r="E17" s="16" t="s">
        <v>16</v>
      </c>
      <c r="F17" s="16" t="s">
        <v>27</v>
      </c>
      <c r="G17" s="16" t="s">
        <v>27</v>
      </c>
      <c r="H17" s="36">
        <v>41</v>
      </c>
      <c r="I17" s="16" t="s">
        <v>414</v>
      </c>
      <c r="J17" s="16" t="s">
        <v>414</v>
      </c>
      <c r="K17" s="164" t="s">
        <v>518</v>
      </c>
      <c r="L17" s="6" t="s">
        <v>506</v>
      </c>
      <c r="M17" s="13">
        <v>47250</v>
      </c>
      <c r="N17" s="165">
        <v>35879</v>
      </c>
      <c r="O17" s="166">
        <f t="shared" ca="1" si="0"/>
        <v>27</v>
      </c>
      <c r="P17" s="167">
        <v>8</v>
      </c>
      <c r="Q17" s="167" t="s">
        <v>634</v>
      </c>
      <c r="R17" s="167">
        <f t="shared" si="1"/>
        <v>16</v>
      </c>
      <c r="S17" s="167">
        <f t="shared" si="2"/>
        <v>21</v>
      </c>
      <c r="T17" s="165">
        <f t="shared" si="3"/>
        <v>43544</v>
      </c>
      <c r="U17" s="170"/>
      <c r="V17" s="6"/>
      <c r="W17" s="6"/>
      <c r="X17" s="168">
        <f t="shared" ca="1" si="4"/>
        <v>-6.25E-2</v>
      </c>
      <c r="Y17" s="169">
        <f t="shared" ca="1" si="5"/>
        <v>1</v>
      </c>
      <c r="Z17" s="16" t="s">
        <v>565</v>
      </c>
      <c r="AA17" s="16" t="s">
        <v>960</v>
      </c>
      <c r="AB17" s="16"/>
      <c r="AC17" s="6"/>
    </row>
    <row r="18" spans="1:29" s="160" customFormat="1" ht="30" customHeight="1">
      <c r="A18" s="239" t="s">
        <v>15</v>
      </c>
      <c r="B18" s="6" t="s">
        <v>1303</v>
      </c>
      <c r="C18" s="6"/>
      <c r="D18" s="6">
        <v>1</v>
      </c>
      <c r="E18" s="16" t="s">
        <v>16</v>
      </c>
      <c r="F18" s="16" t="s">
        <v>27</v>
      </c>
      <c r="G18" s="16" t="s">
        <v>27</v>
      </c>
      <c r="H18" s="36">
        <v>42</v>
      </c>
      <c r="I18" s="16" t="s">
        <v>414</v>
      </c>
      <c r="J18" s="16" t="s">
        <v>414</v>
      </c>
      <c r="K18" s="164" t="s">
        <v>518</v>
      </c>
      <c r="L18" s="6" t="s">
        <v>506</v>
      </c>
      <c r="M18" s="13">
        <v>47250</v>
      </c>
      <c r="N18" s="165">
        <v>35879</v>
      </c>
      <c r="O18" s="166">
        <f ca="1">DATEDIF(N18,TODAY(),"y")</f>
        <v>27</v>
      </c>
      <c r="P18" s="167">
        <v>8</v>
      </c>
      <c r="Q18" s="167" t="s">
        <v>634</v>
      </c>
      <c r="R18" s="167">
        <f>P18*IF(Q18="水質",3.2,(IF(Q18="事務",2,IF(Q18="電子",2.1,IF(Q18="自動車",3.1,1.6)))))</f>
        <v>16</v>
      </c>
      <c r="S18" s="167">
        <f>ROUND(4/3*R18,0)</f>
        <v>21</v>
      </c>
      <c r="T18" s="165">
        <f>N18+365*IF(K18="事後",S18,R18)</f>
        <v>43544</v>
      </c>
      <c r="U18" s="170"/>
      <c r="V18" s="6"/>
      <c r="W18" s="6"/>
      <c r="X18" s="168">
        <f ca="1">(-3/R18*O18+5)</f>
        <v>-6.25E-2</v>
      </c>
      <c r="Y18" s="169">
        <f ca="1">IF(X18&gt;1,ROUNDUP(X18,0),1)</f>
        <v>1</v>
      </c>
      <c r="Z18" s="16" t="s">
        <v>565</v>
      </c>
      <c r="AA18" s="16" t="s">
        <v>17</v>
      </c>
      <c r="AB18" s="16"/>
      <c r="AC18" s="6"/>
    </row>
    <row r="19" spans="1:29" s="160" customFormat="1" ht="30" customHeight="1">
      <c r="A19" s="239" t="s">
        <v>15</v>
      </c>
      <c r="B19" s="6" t="s">
        <v>1303</v>
      </c>
      <c r="C19" s="6"/>
      <c r="D19" s="6">
        <v>1</v>
      </c>
      <c r="E19" s="16" t="s">
        <v>16</v>
      </c>
      <c r="F19" s="16" t="s">
        <v>27</v>
      </c>
      <c r="G19" s="16" t="s">
        <v>27</v>
      </c>
      <c r="H19" s="36">
        <v>43</v>
      </c>
      <c r="I19" s="16" t="s">
        <v>417</v>
      </c>
      <c r="J19" s="16" t="s">
        <v>417</v>
      </c>
      <c r="K19" s="164" t="s">
        <v>518</v>
      </c>
      <c r="L19" s="6" t="s">
        <v>506</v>
      </c>
      <c r="M19" s="13">
        <v>40320</v>
      </c>
      <c r="N19" s="165">
        <v>35879</v>
      </c>
      <c r="O19" s="166">
        <f ca="1">DATEDIF(N19,TODAY(),"y")</f>
        <v>27</v>
      </c>
      <c r="P19" s="167">
        <v>8</v>
      </c>
      <c r="Q19" s="167" t="s">
        <v>634</v>
      </c>
      <c r="R19" s="167">
        <f>P19*IF(Q19="水質",3.2,(IF(Q19="事務",2,IF(Q19="電子",2.1,IF(Q19="自動車",3.1,1.6)))))</f>
        <v>16</v>
      </c>
      <c r="S19" s="167">
        <f>ROUND(4/3*R19,0)</f>
        <v>21</v>
      </c>
      <c r="T19" s="165">
        <f>N19+365*IF(K19="事後",S19,R19)</f>
        <v>43544</v>
      </c>
      <c r="U19" s="170"/>
      <c r="V19" s="6"/>
      <c r="W19" s="6"/>
      <c r="X19" s="168">
        <f ca="1">(-3/R19*O19+5)</f>
        <v>-6.25E-2</v>
      </c>
      <c r="Y19" s="169">
        <f ca="1">IF(X19&gt;1,ROUNDUP(X19,0),1)</f>
        <v>1</v>
      </c>
      <c r="Z19" s="16" t="s">
        <v>565</v>
      </c>
      <c r="AA19" s="16" t="s">
        <v>26</v>
      </c>
      <c r="AB19" s="16"/>
      <c r="AC19" s="6"/>
    </row>
    <row r="20" spans="1:29" s="160" customFormat="1" ht="30" customHeight="1">
      <c r="A20" s="239" t="s">
        <v>15</v>
      </c>
      <c r="B20" s="6" t="s">
        <v>1303</v>
      </c>
      <c r="C20" s="6"/>
      <c r="D20" s="6">
        <v>1</v>
      </c>
      <c r="E20" s="16" t="s">
        <v>16</v>
      </c>
      <c r="F20" s="16" t="s">
        <v>27</v>
      </c>
      <c r="G20" s="16" t="s">
        <v>27</v>
      </c>
      <c r="H20" s="36">
        <v>44</v>
      </c>
      <c r="I20" s="16" t="s">
        <v>416</v>
      </c>
      <c r="J20" s="16" t="s">
        <v>416</v>
      </c>
      <c r="K20" s="164" t="s">
        <v>518</v>
      </c>
      <c r="L20" s="6" t="s">
        <v>506</v>
      </c>
      <c r="M20" s="13">
        <v>26250</v>
      </c>
      <c r="N20" s="165">
        <v>35879</v>
      </c>
      <c r="O20" s="166">
        <f t="shared" ca="1" si="0"/>
        <v>27</v>
      </c>
      <c r="P20" s="167">
        <v>8</v>
      </c>
      <c r="Q20" s="167" t="s">
        <v>634</v>
      </c>
      <c r="R20" s="167">
        <f t="shared" si="1"/>
        <v>16</v>
      </c>
      <c r="S20" s="167">
        <f t="shared" si="2"/>
        <v>21</v>
      </c>
      <c r="T20" s="165">
        <f t="shared" si="3"/>
        <v>43544</v>
      </c>
      <c r="U20" s="170"/>
      <c r="V20" s="6"/>
      <c r="W20" s="6"/>
      <c r="X20" s="168">
        <f t="shared" ca="1" si="4"/>
        <v>-6.25E-2</v>
      </c>
      <c r="Y20" s="169">
        <f t="shared" ca="1" si="5"/>
        <v>1</v>
      </c>
      <c r="Z20" s="16" t="s">
        <v>565</v>
      </c>
      <c r="AA20" s="16" t="s">
        <v>234</v>
      </c>
      <c r="AB20" s="16"/>
      <c r="AC20" s="6"/>
    </row>
    <row r="21" spans="1:29" s="160" customFormat="1" ht="30" customHeight="1">
      <c r="A21" s="239" t="s">
        <v>15</v>
      </c>
      <c r="B21" s="6" t="s">
        <v>1303</v>
      </c>
      <c r="C21" s="6"/>
      <c r="D21" s="6">
        <v>1</v>
      </c>
      <c r="E21" s="16" t="s">
        <v>16</v>
      </c>
      <c r="F21" s="16" t="s">
        <v>27</v>
      </c>
      <c r="G21" s="16" t="s">
        <v>27</v>
      </c>
      <c r="H21" s="36">
        <v>45</v>
      </c>
      <c r="I21" s="16" t="s">
        <v>416</v>
      </c>
      <c r="J21" s="16" t="s">
        <v>416</v>
      </c>
      <c r="K21" s="164" t="s">
        <v>518</v>
      </c>
      <c r="L21" s="6" t="s">
        <v>506</v>
      </c>
      <c r="M21" s="13">
        <v>26250</v>
      </c>
      <c r="N21" s="165">
        <v>35879</v>
      </c>
      <c r="O21" s="166">
        <f t="shared" ca="1" si="0"/>
        <v>27</v>
      </c>
      <c r="P21" s="167">
        <v>8</v>
      </c>
      <c r="Q21" s="167" t="s">
        <v>634</v>
      </c>
      <c r="R21" s="167">
        <f t="shared" si="1"/>
        <v>16</v>
      </c>
      <c r="S21" s="167">
        <f t="shared" si="2"/>
        <v>21</v>
      </c>
      <c r="T21" s="165">
        <f t="shared" si="3"/>
        <v>43544</v>
      </c>
      <c r="U21" s="170"/>
      <c r="V21" s="6"/>
      <c r="W21" s="6"/>
      <c r="X21" s="168">
        <f t="shared" ca="1" si="4"/>
        <v>-6.25E-2</v>
      </c>
      <c r="Y21" s="169">
        <f t="shared" ca="1" si="5"/>
        <v>1</v>
      </c>
      <c r="Z21" s="16" t="s">
        <v>565</v>
      </c>
      <c r="AA21" s="16" t="s">
        <v>234</v>
      </c>
      <c r="AB21" s="16"/>
      <c r="AC21" s="6"/>
    </row>
    <row r="22" spans="1:29" s="160" customFormat="1" ht="30" customHeight="1">
      <c r="A22" s="239" t="s">
        <v>15</v>
      </c>
      <c r="B22" s="6" t="s">
        <v>1303</v>
      </c>
      <c r="C22" s="6"/>
      <c r="D22" s="6">
        <v>1</v>
      </c>
      <c r="E22" s="16" t="s">
        <v>16</v>
      </c>
      <c r="F22" s="16" t="s">
        <v>27</v>
      </c>
      <c r="G22" s="16" t="s">
        <v>27</v>
      </c>
      <c r="H22" s="36">
        <v>46</v>
      </c>
      <c r="I22" s="16" t="s">
        <v>416</v>
      </c>
      <c r="J22" s="16" t="s">
        <v>416</v>
      </c>
      <c r="K22" s="164" t="s">
        <v>518</v>
      </c>
      <c r="L22" s="6" t="s">
        <v>506</v>
      </c>
      <c r="M22" s="13">
        <v>26250</v>
      </c>
      <c r="N22" s="165">
        <v>35879</v>
      </c>
      <c r="O22" s="166">
        <f t="shared" ca="1" si="0"/>
        <v>27</v>
      </c>
      <c r="P22" s="167">
        <v>8</v>
      </c>
      <c r="Q22" s="167" t="s">
        <v>634</v>
      </c>
      <c r="R22" s="167">
        <f t="shared" si="1"/>
        <v>16</v>
      </c>
      <c r="S22" s="167">
        <f t="shared" si="2"/>
        <v>21</v>
      </c>
      <c r="T22" s="165">
        <f t="shared" si="3"/>
        <v>43544</v>
      </c>
      <c r="U22" s="170"/>
      <c r="V22" s="6"/>
      <c r="W22" s="6"/>
      <c r="X22" s="168">
        <f t="shared" ca="1" si="4"/>
        <v>-6.25E-2</v>
      </c>
      <c r="Y22" s="169">
        <f t="shared" ca="1" si="5"/>
        <v>1</v>
      </c>
      <c r="Z22" s="16" t="s">
        <v>565</v>
      </c>
      <c r="AA22" s="16" t="s">
        <v>234</v>
      </c>
      <c r="AB22" s="16"/>
      <c r="AC22" s="6"/>
    </row>
    <row r="23" spans="1:29" s="160" customFormat="1" ht="30" customHeight="1">
      <c r="A23" s="239" t="s">
        <v>15</v>
      </c>
      <c r="B23" s="6" t="s">
        <v>1303</v>
      </c>
      <c r="C23" s="6"/>
      <c r="D23" s="6">
        <v>1</v>
      </c>
      <c r="E23" s="16" t="s">
        <v>16</v>
      </c>
      <c r="F23" s="16" t="s">
        <v>27</v>
      </c>
      <c r="G23" s="16" t="s">
        <v>27</v>
      </c>
      <c r="H23" s="36">
        <v>47</v>
      </c>
      <c r="I23" s="16" t="s">
        <v>416</v>
      </c>
      <c r="J23" s="16" t="s">
        <v>416</v>
      </c>
      <c r="K23" s="164" t="s">
        <v>518</v>
      </c>
      <c r="L23" s="6" t="s">
        <v>506</v>
      </c>
      <c r="M23" s="13">
        <v>26250</v>
      </c>
      <c r="N23" s="165">
        <v>35879</v>
      </c>
      <c r="O23" s="166">
        <f t="shared" ca="1" si="0"/>
        <v>27</v>
      </c>
      <c r="P23" s="167">
        <v>8</v>
      </c>
      <c r="Q23" s="167" t="s">
        <v>634</v>
      </c>
      <c r="R23" s="167">
        <f t="shared" si="1"/>
        <v>16</v>
      </c>
      <c r="S23" s="167">
        <f t="shared" si="2"/>
        <v>21</v>
      </c>
      <c r="T23" s="165">
        <f t="shared" si="3"/>
        <v>43544</v>
      </c>
      <c r="U23" s="170"/>
      <c r="V23" s="6"/>
      <c r="W23" s="6"/>
      <c r="X23" s="168">
        <f t="shared" ca="1" si="4"/>
        <v>-6.25E-2</v>
      </c>
      <c r="Y23" s="169">
        <f t="shared" ca="1" si="5"/>
        <v>1</v>
      </c>
      <c r="Z23" s="16" t="s">
        <v>565</v>
      </c>
      <c r="AA23" s="16" t="s">
        <v>234</v>
      </c>
      <c r="AB23" s="16"/>
      <c r="AC23" s="6"/>
    </row>
    <row r="24" spans="1:29" s="160" customFormat="1" ht="30" customHeight="1">
      <c r="A24" s="239" t="s">
        <v>15</v>
      </c>
      <c r="B24" s="6" t="s">
        <v>1303</v>
      </c>
      <c r="C24" s="6"/>
      <c r="D24" s="6">
        <v>1</v>
      </c>
      <c r="E24" s="16" t="s">
        <v>16</v>
      </c>
      <c r="F24" s="16" t="s">
        <v>27</v>
      </c>
      <c r="G24" s="16" t="s">
        <v>27</v>
      </c>
      <c r="H24" s="36">
        <v>48</v>
      </c>
      <c r="I24" s="16" t="s">
        <v>416</v>
      </c>
      <c r="J24" s="16" t="s">
        <v>416</v>
      </c>
      <c r="K24" s="164" t="s">
        <v>518</v>
      </c>
      <c r="L24" s="6" t="s">
        <v>506</v>
      </c>
      <c r="M24" s="13">
        <v>26250</v>
      </c>
      <c r="N24" s="165">
        <v>35879</v>
      </c>
      <c r="O24" s="166">
        <f t="shared" ca="1" si="0"/>
        <v>27</v>
      </c>
      <c r="P24" s="167">
        <v>8</v>
      </c>
      <c r="Q24" s="167" t="s">
        <v>634</v>
      </c>
      <c r="R24" s="167">
        <f t="shared" si="1"/>
        <v>16</v>
      </c>
      <c r="S24" s="167">
        <f t="shared" si="2"/>
        <v>21</v>
      </c>
      <c r="T24" s="165">
        <f t="shared" si="3"/>
        <v>43544</v>
      </c>
      <c r="U24" s="170"/>
      <c r="V24" s="6"/>
      <c r="W24" s="6"/>
      <c r="X24" s="168">
        <f t="shared" ca="1" si="4"/>
        <v>-6.25E-2</v>
      </c>
      <c r="Y24" s="169">
        <f t="shared" ca="1" si="5"/>
        <v>1</v>
      </c>
      <c r="Z24" s="16" t="s">
        <v>565</v>
      </c>
      <c r="AA24" s="16" t="s">
        <v>234</v>
      </c>
      <c r="AB24" s="16"/>
      <c r="AC24" s="6"/>
    </row>
    <row r="25" spans="1:29" s="160" customFormat="1" ht="30" customHeight="1">
      <c r="A25" s="239" t="s">
        <v>15</v>
      </c>
      <c r="B25" s="6" t="s">
        <v>1303</v>
      </c>
      <c r="C25" s="6"/>
      <c r="D25" s="6">
        <v>1</v>
      </c>
      <c r="E25" s="16" t="s">
        <v>16</v>
      </c>
      <c r="F25" s="16" t="s">
        <v>27</v>
      </c>
      <c r="G25" s="16" t="s">
        <v>27</v>
      </c>
      <c r="H25" s="36">
        <v>49</v>
      </c>
      <c r="I25" s="16" t="s">
        <v>416</v>
      </c>
      <c r="J25" s="16" t="s">
        <v>416</v>
      </c>
      <c r="K25" s="164" t="s">
        <v>518</v>
      </c>
      <c r="L25" s="6" t="s">
        <v>506</v>
      </c>
      <c r="M25" s="13">
        <v>26250</v>
      </c>
      <c r="N25" s="165">
        <v>35879</v>
      </c>
      <c r="O25" s="166">
        <f t="shared" ca="1" si="0"/>
        <v>27</v>
      </c>
      <c r="P25" s="167">
        <v>8</v>
      </c>
      <c r="Q25" s="167" t="s">
        <v>634</v>
      </c>
      <c r="R25" s="167">
        <f t="shared" si="1"/>
        <v>16</v>
      </c>
      <c r="S25" s="167">
        <f t="shared" si="2"/>
        <v>21</v>
      </c>
      <c r="T25" s="165">
        <f t="shared" si="3"/>
        <v>43544</v>
      </c>
      <c r="U25" s="170"/>
      <c r="V25" s="6"/>
      <c r="W25" s="6"/>
      <c r="X25" s="168">
        <f t="shared" ca="1" si="4"/>
        <v>-6.25E-2</v>
      </c>
      <c r="Y25" s="169">
        <f t="shared" ca="1" si="5"/>
        <v>1</v>
      </c>
      <c r="Z25" s="16" t="s">
        <v>565</v>
      </c>
      <c r="AA25" s="16" t="s">
        <v>234</v>
      </c>
      <c r="AB25" s="16"/>
      <c r="AC25" s="6"/>
    </row>
    <row r="26" spans="1:29" s="160" customFormat="1" ht="30" customHeight="1">
      <c r="A26" s="239" t="s">
        <v>15</v>
      </c>
      <c r="B26" s="6" t="s">
        <v>1303</v>
      </c>
      <c r="C26" s="6"/>
      <c r="D26" s="6">
        <v>1</v>
      </c>
      <c r="E26" s="16" t="s">
        <v>16</v>
      </c>
      <c r="F26" s="16" t="s">
        <v>27</v>
      </c>
      <c r="G26" s="16" t="s">
        <v>27</v>
      </c>
      <c r="H26" s="36">
        <v>50</v>
      </c>
      <c r="I26" s="16" t="s">
        <v>416</v>
      </c>
      <c r="J26" s="16" t="s">
        <v>416</v>
      </c>
      <c r="K26" s="164" t="s">
        <v>518</v>
      </c>
      <c r="L26" s="6" t="s">
        <v>506</v>
      </c>
      <c r="M26" s="13">
        <v>26250</v>
      </c>
      <c r="N26" s="165">
        <v>35879</v>
      </c>
      <c r="O26" s="166">
        <f t="shared" ca="1" si="0"/>
        <v>27</v>
      </c>
      <c r="P26" s="167">
        <v>8</v>
      </c>
      <c r="Q26" s="167" t="s">
        <v>634</v>
      </c>
      <c r="R26" s="167">
        <f t="shared" si="1"/>
        <v>16</v>
      </c>
      <c r="S26" s="167">
        <f t="shared" si="2"/>
        <v>21</v>
      </c>
      <c r="T26" s="165">
        <f t="shared" si="3"/>
        <v>43544</v>
      </c>
      <c r="U26" s="170"/>
      <c r="V26" s="6"/>
      <c r="W26" s="6"/>
      <c r="X26" s="168">
        <f t="shared" ca="1" si="4"/>
        <v>-6.25E-2</v>
      </c>
      <c r="Y26" s="169">
        <f t="shared" ca="1" si="5"/>
        <v>1</v>
      </c>
      <c r="Z26" s="16" t="s">
        <v>565</v>
      </c>
      <c r="AA26" s="16" t="s">
        <v>234</v>
      </c>
      <c r="AB26" s="16"/>
      <c r="AC26" s="6"/>
    </row>
    <row r="27" spans="1:29" s="160" customFormat="1" ht="30" customHeight="1">
      <c r="A27" s="239" t="s">
        <v>15</v>
      </c>
      <c r="B27" s="6" t="s">
        <v>1303</v>
      </c>
      <c r="C27" s="6"/>
      <c r="D27" s="6">
        <v>1</v>
      </c>
      <c r="E27" s="16" t="s">
        <v>16</v>
      </c>
      <c r="F27" s="16" t="s">
        <v>27</v>
      </c>
      <c r="G27" s="16" t="s">
        <v>27</v>
      </c>
      <c r="H27" s="36">
        <v>51</v>
      </c>
      <c r="I27" s="16" t="s">
        <v>416</v>
      </c>
      <c r="J27" s="16" t="s">
        <v>416</v>
      </c>
      <c r="K27" s="164" t="s">
        <v>518</v>
      </c>
      <c r="L27" s="6" t="s">
        <v>506</v>
      </c>
      <c r="M27" s="13">
        <v>26250</v>
      </c>
      <c r="N27" s="165">
        <v>35879</v>
      </c>
      <c r="O27" s="166">
        <f t="shared" ca="1" si="0"/>
        <v>27</v>
      </c>
      <c r="P27" s="167">
        <v>8</v>
      </c>
      <c r="Q27" s="167" t="s">
        <v>634</v>
      </c>
      <c r="R27" s="167">
        <f t="shared" si="1"/>
        <v>16</v>
      </c>
      <c r="S27" s="167">
        <f t="shared" si="2"/>
        <v>21</v>
      </c>
      <c r="T27" s="165">
        <f t="shared" si="3"/>
        <v>43544</v>
      </c>
      <c r="U27" s="170"/>
      <c r="V27" s="6"/>
      <c r="W27" s="6"/>
      <c r="X27" s="168">
        <f t="shared" ca="1" si="4"/>
        <v>-6.25E-2</v>
      </c>
      <c r="Y27" s="169">
        <f t="shared" ca="1" si="5"/>
        <v>1</v>
      </c>
      <c r="Z27" s="16" t="s">
        <v>565</v>
      </c>
      <c r="AA27" s="16" t="s">
        <v>234</v>
      </c>
      <c r="AB27" s="16"/>
      <c r="AC27" s="6"/>
    </row>
    <row r="28" spans="1:29" s="160" customFormat="1" ht="30" customHeight="1">
      <c r="A28" s="239" t="s">
        <v>15</v>
      </c>
      <c r="B28" s="6" t="s">
        <v>1303</v>
      </c>
      <c r="C28" s="6"/>
      <c r="D28" s="6">
        <v>1</v>
      </c>
      <c r="E28" s="16" t="s">
        <v>16</v>
      </c>
      <c r="F28" s="16" t="s">
        <v>27</v>
      </c>
      <c r="G28" s="16" t="s">
        <v>27</v>
      </c>
      <c r="H28" s="36">
        <v>52</v>
      </c>
      <c r="I28" s="16" t="s">
        <v>416</v>
      </c>
      <c r="J28" s="16" t="s">
        <v>416</v>
      </c>
      <c r="K28" s="164" t="s">
        <v>518</v>
      </c>
      <c r="L28" s="6" t="s">
        <v>506</v>
      </c>
      <c r="M28" s="13">
        <v>26250</v>
      </c>
      <c r="N28" s="165">
        <v>35879</v>
      </c>
      <c r="O28" s="166">
        <f t="shared" ca="1" si="0"/>
        <v>27</v>
      </c>
      <c r="P28" s="167">
        <v>8</v>
      </c>
      <c r="Q28" s="167" t="s">
        <v>634</v>
      </c>
      <c r="R28" s="167">
        <f t="shared" si="1"/>
        <v>16</v>
      </c>
      <c r="S28" s="167">
        <f t="shared" si="2"/>
        <v>21</v>
      </c>
      <c r="T28" s="165">
        <f t="shared" si="3"/>
        <v>43544</v>
      </c>
      <c r="U28" s="170"/>
      <c r="V28" s="6"/>
      <c r="W28" s="6"/>
      <c r="X28" s="168">
        <f t="shared" ca="1" si="4"/>
        <v>-6.25E-2</v>
      </c>
      <c r="Y28" s="169">
        <f t="shared" ca="1" si="5"/>
        <v>1</v>
      </c>
      <c r="Z28" s="16" t="s">
        <v>565</v>
      </c>
      <c r="AA28" s="16" t="s">
        <v>234</v>
      </c>
      <c r="AB28" s="16"/>
      <c r="AC28" s="6"/>
    </row>
    <row r="29" spans="1:29" s="160" customFormat="1" ht="30" customHeight="1">
      <c r="A29" s="239" t="s">
        <v>15</v>
      </c>
      <c r="B29" s="6" t="s">
        <v>1303</v>
      </c>
      <c r="C29" s="6"/>
      <c r="D29" s="6">
        <v>1</v>
      </c>
      <c r="E29" s="16" t="s">
        <v>16</v>
      </c>
      <c r="F29" s="16" t="s">
        <v>27</v>
      </c>
      <c r="G29" s="16" t="s">
        <v>27</v>
      </c>
      <c r="H29" s="36">
        <v>53</v>
      </c>
      <c r="I29" s="16" t="s">
        <v>416</v>
      </c>
      <c r="J29" s="16" t="s">
        <v>416</v>
      </c>
      <c r="K29" s="164" t="s">
        <v>518</v>
      </c>
      <c r="L29" s="6" t="s">
        <v>506</v>
      </c>
      <c r="M29" s="13">
        <v>26250</v>
      </c>
      <c r="N29" s="165">
        <v>35879</v>
      </c>
      <c r="O29" s="166">
        <f t="shared" ca="1" si="0"/>
        <v>27</v>
      </c>
      <c r="P29" s="167">
        <v>8</v>
      </c>
      <c r="Q29" s="167" t="s">
        <v>634</v>
      </c>
      <c r="R29" s="167">
        <f t="shared" si="1"/>
        <v>16</v>
      </c>
      <c r="S29" s="167">
        <f t="shared" si="2"/>
        <v>21</v>
      </c>
      <c r="T29" s="165">
        <f t="shared" si="3"/>
        <v>43544</v>
      </c>
      <c r="U29" s="170"/>
      <c r="V29" s="6"/>
      <c r="W29" s="6"/>
      <c r="X29" s="168">
        <f t="shared" ca="1" si="4"/>
        <v>-6.25E-2</v>
      </c>
      <c r="Y29" s="169">
        <f t="shared" ca="1" si="5"/>
        <v>1</v>
      </c>
      <c r="Z29" s="16" t="s">
        <v>565</v>
      </c>
      <c r="AA29" s="16" t="s">
        <v>234</v>
      </c>
      <c r="AB29" s="16"/>
      <c r="AC29" s="6"/>
    </row>
    <row r="30" spans="1:29" s="206" customFormat="1" ht="30" customHeight="1">
      <c r="A30" s="239" t="s">
        <v>15</v>
      </c>
      <c r="B30" s="6" t="s">
        <v>1303</v>
      </c>
      <c r="C30" s="6"/>
      <c r="D30" s="6">
        <v>1</v>
      </c>
      <c r="E30" s="16" t="s">
        <v>16</v>
      </c>
      <c r="F30" s="16" t="s">
        <v>27</v>
      </c>
      <c r="G30" s="16" t="s">
        <v>27</v>
      </c>
      <c r="H30" s="36">
        <v>54</v>
      </c>
      <c r="I30" s="16" t="s">
        <v>416</v>
      </c>
      <c r="J30" s="16" t="s">
        <v>416</v>
      </c>
      <c r="K30" s="164" t="s">
        <v>518</v>
      </c>
      <c r="L30" s="6" t="s">
        <v>506</v>
      </c>
      <c r="M30" s="13">
        <v>26250</v>
      </c>
      <c r="N30" s="165">
        <v>35879</v>
      </c>
      <c r="O30" s="166">
        <f t="shared" ca="1" si="0"/>
        <v>27</v>
      </c>
      <c r="P30" s="167">
        <v>8</v>
      </c>
      <c r="Q30" s="167" t="s">
        <v>634</v>
      </c>
      <c r="R30" s="167">
        <f t="shared" si="1"/>
        <v>16</v>
      </c>
      <c r="S30" s="167">
        <f t="shared" si="2"/>
        <v>21</v>
      </c>
      <c r="T30" s="165">
        <f t="shared" si="3"/>
        <v>43544</v>
      </c>
      <c r="U30" s="170"/>
      <c r="V30" s="6"/>
      <c r="W30" s="6"/>
      <c r="X30" s="168">
        <f t="shared" ca="1" si="4"/>
        <v>-6.25E-2</v>
      </c>
      <c r="Y30" s="169">
        <f t="shared" ca="1" si="5"/>
        <v>1</v>
      </c>
      <c r="Z30" s="16" t="s">
        <v>565</v>
      </c>
      <c r="AA30" s="16" t="s">
        <v>234</v>
      </c>
      <c r="AB30" s="16"/>
      <c r="AC30" s="6"/>
    </row>
    <row r="31" spans="1:29" s="160" customFormat="1" ht="30" customHeight="1">
      <c r="A31" s="239" t="s">
        <v>15</v>
      </c>
      <c r="B31" s="6" t="s">
        <v>1303</v>
      </c>
      <c r="C31" s="6"/>
      <c r="D31" s="6">
        <v>1</v>
      </c>
      <c r="E31" s="16" t="s">
        <v>16</v>
      </c>
      <c r="F31" s="16" t="s">
        <v>27</v>
      </c>
      <c r="G31" s="16" t="s">
        <v>27</v>
      </c>
      <c r="H31" s="36">
        <v>55</v>
      </c>
      <c r="I31" s="16" t="s">
        <v>416</v>
      </c>
      <c r="J31" s="16" t="s">
        <v>416</v>
      </c>
      <c r="K31" s="164" t="s">
        <v>518</v>
      </c>
      <c r="L31" s="6" t="s">
        <v>506</v>
      </c>
      <c r="M31" s="13">
        <v>26250</v>
      </c>
      <c r="N31" s="165">
        <v>35879</v>
      </c>
      <c r="O31" s="166">
        <f t="shared" ca="1" si="0"/>
        <v>27</v>
      </c>
      <c r="P31" s="167">
        <v>8</v>
      </c>
      <c r="Q31" s="167" t="s">
        <v>634</v>
      </c>
      <c r="R31" s="167">
        <f t="shared" si="1"/>
        <v>16</v>
      </c>
      <c r="S31" s="167">
        <f t="shared" si="2"/>
        <v>21</v>
      </c>
      <c r="T31" s="165">
        <f t="shared" si="3"/>
        <v>43544</v>
      </c>
      <c r="U31" s="170"/>
      <c r="V31" s="6"/>
      <c r="W31" s="6"/>
      <c r="X31" s="168">
        <f t="shared" ca="1" si="4"/>
        <v>-6.25E-2</v>
      </c>
      <c r="Y31" s="169">
        <f t="shared" ca="1" si="5"/>
        <v>1</v>
      </c>
      <c r="Z31" s="16" t="s">
        <v>565</v>
      </c>
      <c r="AA31" s="16" t="s">
        <v>234</v>
      </c>
      <c r="AB31" s="16"/>
      <c r="AC31" s="6"/>
    </row>
    <row r="32" spans="1:29" s="160" customFormat="1" ht="30" customHeight="1">
      <c r="A32" s="239" t="s">
        <v>15</v>
      </c>
      <c r="B32" s="6" t="s">
        <v>1303</v>
      </c>
      <c r="C32" s="6"/>
      <c r="D32" s="6">
        <v>1</v>
      </c>
      <c r="E32" s="16" t="s">
        <v>16</v>
      </c>
      <c r="F32" s="16" t="s">
        <v>27</v>
      </c>
      <c r="G32" s="16" t="s">
        <v>27</v>
      </c>
      <c r="H32" s="36">
        <v>56</v>
      </c>
      <c r="I32" s="16" t="s">
        <v>416</v>
      </c>
      <c r="J32" s="16" t="s">
        <v>416</v>
      </c>
      <c r="K32" s="164" t="s">
        <v>518</v>
      </c>
      <c r="L32" s="6" t="s">
        <v>506</v>
      </c>
      <c r="M32" s="13">
        <v>26250</v>
      </c>
      <c r="N32" s="165">
        <v>35879</v>
      </c>
      <c r="O32" s="166">
        <f t="shared" ca="1" si="0"/>
        <v>27</v>
      </c>
      <c r="P32" s="167">
        <v>8</v>
      </c>
      <c r="Q32" s="167" t="s">
        <v>634</v>
      </c>
      <c r="R32" s="167">
        <f t="shared" si="1"/>
        <v>16</v>
      </c>
      <c r="S32" s="167">
        <f t="shared" si="2"/>
        <v>21</v>
      </c>
      <c r="T32" s="165">
        <f t="shared" si="3"/>
        <v>43544</v>
      </c>
      <c r="U32" s="170"/>
      <c r="V32" s="6"/>
      <c r="W32" s="6"/>
      <c r="X32" s="168">
        <f t="shared" ca="1" si="4"/>
        <v>-6.25E-2</v>
      </c>
      <c r="Y32" s="169">
        <f t="shared" ca="1" si="5"/>
        <v>1</v>
      </c>
      <c r="Z32" s="16" t="s">
        <v>565</v>
      </c>
      <c r="AA32" s="16" t="s">
        <v>234</v>
      </c>
      <c r="AB32" s="16"/>
      <c r="AC32" s="6"/>
    </row>
    <row r="33" spans="1:29" s="160" customFormat="1" ht="30" customHeight="1">
      <c r="A33" s="239" t="s">
        <v>15</v>
      </c>
      <c r="B33" s="6" t="s">
        <v>1303</v>
      </c>
      <c r="C33" s="6"/>
      <c r="D33" s="6">
        <v>1</v>
      </c>
      <c r="E33" s="16" t="s">
        <v>16</v>
      </c>
      <c r="F33" s="16" t="s">
        <v>27</v>
      </c>
      <c r="G33" s="16" t="s">
        <v>27</v>
      </c>
      <c r="H33" s="36">
        <v>57</v>
      </c>
      <c r="I33" s="16" t="s">
        <v>416</v>
      </c>
      <c r="J33" s="16" t="s">
        <v>416</v>
      </c>
      <c r="K33" s="164" t="s">
        <v>518</v>
      </c>
      <c r="L33" s="6" t="s">
        <v>506</v>
      </c>
      <c r="M33" s="13">
        <v>26250</v>
      </c>
      <c r="N33" s="165">
        <v>35879</v>
      </c>
      <c r="O33" s="166">
        <f t="shared" ca="1" si="0"/>
        <v>27</v>
      </c>
      <c r="P33" s="167">
        <v>8</v>
      </c>
      <c r="Q33" s="167" t="s">
        <v>634</v>
      </c>
      <c r="R33" s="167">
        <f t="shared" si="1"/>
        <v>16</v>
      </c>
      <c r="S33" s="167">
        <f t="shared" si="2"/>
        <v>21</v>
      </c>
      <c r="T33" s="165">
        <f t="shared" si="3"/>
        <v>43544</v>
      </c>
      <c r="U33" s="170"/>
      <c r="V33" s="6"/>
      <c r="W33" s="6"/>
      <c r="X33" s="168">
        <f t="shared" ca="1" si="4"/>
        <v>-6.25E-2</v>
      </c>
      <c r="Y33" s="169">
        <f t="shared" ca="1" si="5"/>
        <v>1</v>
      </c>
      <c r="Z33" s="16" t="s">
        <v>565</v>
      </c>
      <c r="AA33" s="16" t="s">
        <v>234</v>
      </c>
      <c r="AB33" s="16"/>
      <c r="AC33" s="6"/>
    </row>
    <row r="34" spans="1:29" s="160" customFormat="1" ht="30" customHeight="1">
      <c r="A34" s="239" t="s">
        <v>15</v>
      </c>
      <c r="B34" s="6" t="s">
        <v>1303</v>
      </c>
      <c r="C34" s="6"/>
      <c r="D34" s="6">
        <v>1</v>
      </c>
      <c r="E34" s="16" t="s">
        <v>16</v>
      </c>
      <c r="F34" s="16" t="s">
        <v>27</v>
      </c>
      <c r="G34" s="16" t="s">
        <v>27</v>
      </c>
      <c r="H34" s="36">
        <v>58</v>
      </c>
      <c r="I34" s="16" t="s">
        <v>416</v>
      </c>
      <c r="J34" s="16" t="s">
        <v>416</v>
      </c>
      <c r="K34" s="164" t="s">
        <v>518</v>
      </c>
      <c r="L34" s="6" t="s">
        <v>506</v>
      </c>
      <c r="M34" s="13">
        <v>26250</v>
      </c>
      <c r="N34" s="165">
        <v>35879</v>
      </c>
      <c r="O34" s="166">
        <f t="shared" ca="1" si="0"/>
        <v>27</v>
      </c>
      <c r="P34" s="167">
        <v>8</v>
      </c>
      <c r="Q34" s="167" t="s">
        <v>634</v>
      </c>
      <c r="R34" s="167">
        <f t="shared" si="1"/>
        <v>16</v>
      </c>
      <c r="S34" s="167">
        <f t="shared" si="2"/>
        <v>21</v>
      </c>
      <c r="T34" s="165">
        <f t="shared" si="3"/>
        <v>43544</v>
      </c>
      <c r="U34" s="170"/>
      <c r="V34" s="6"/>
      <c r="W34" s="6"/>
      <c r="X34" s="168">
        <f t="shared" ca="1" si="4"/>
        <v>-6.25E-2</v>
      </c>
      <c r="Y34" s="169">
        <f t="shared" ca="1" si="5"/>
        <v>1</v>
      </c>
      <c r="Z34" s="16" t="s">
        <v>565</v>
      </c>
      <c r="AA34" s="16" t="s">
        <v>234</v>
      </c>
      <c r="AB34" s="16"/>
      <c r="AC34" s="6"/>
    </row>
    <row r="35" spans="1:29" s="160" customFormat="1" ht="30" customHeight="1">
      <c r="A35" s="239" t="s">
        <v>15</v>
      </c>
      <c r="B35" s="6" t="s">
        <v>1303</v>
      </c>
      <c r="C35" s="6"/>
      <c r="D35" s="6">
        <v>1</v>
      </c>
      <c r="E35" s="16" t="s">
        <v>16</v>
      </c>
      <c r="F35" s="16" t="s">
        <v>27</v>
      </c>
      <c r="G35" s="16" t="s">
        <v>27</v>
      </c>
      <c r="H35" s="36">
        <v>59</v>
      </c>
      <c r="I35" s="16" t="s">
        <v>416</v>
      </c>
      <c r="J35" s="16" t="s">
        <v>416</v>
      </c>
      <c r="K35" s="164" t="s">
        <v>518</v>
      </c>
      <c r="L35" s="6" t="s">
        <v>506</v>
      </c>
      <c r="M35" s="13">
        <v>26250</v>
      </c>
      <c r="N35" s="165">
        <v>35879</v>
      </c>
      <c r="O35" s="166">
        <f t="shared" ca="1" si="0"/>
        <v>27</v>
      </c>
      <c r="P35" s="167">
        <v>8</v>
      </c>
      <c r="Q35" s="167" t="s">
        <v>634</v>
      </c>
      <c r="R35" s="167">
        <f t="shared" si="1"/>
        <v>16</v>
      </c>
      <c r="S35" s="167">
        <f t="shared" si="2"/>
        <v>21</v>
      </c>
      <c r="T35" s="165">
        <f t="shared" si="3"/>
        <v>43544</v>
      </c>
      <c r="U35" s="170"/>
      <c r="V35" s="6"/>
      <c r="W35" s="6"/>
      <c r="X35" s="168">
        <f t="shared" ca="1" si="4"/>
        <v>-6.25E-2</v>
      </c>
      <c r="Y35" s="169">
        <f t="shared" ca="1" si="5"/>
        <v>1</v>
      </c>
      <c r="Z35" s="16" t="s">
        <v>565</v>
      </c>
      <c r="AA35" s="16" t="s">
        <v>234</v>
      </c>
      <c r="AB35" s="16"/>
      <c r="AC35" s="6"/>
    </row>
    <row r="36" spans="1:29" s="160" customFormat="1" ht="30" customHeight="1">
      <c r="A36" s="239" t="s">
        <v>15</v>
      </c>
      <c r="B36" s="6" t="s">
        <v>1303</v>
      </c>
      <c r="C36" s="6"/>
      <c r="D36" s="6">
        <v>1</v>
      </c>
      <c r="E36" s="16" t="s">
        <v>16</v>
      </c>
      <c r="F36" s="16" t="s">
        <v>27</v>
      </c>
      <c r="G36" s="16" t="s">
        <v>27</v>
      </c>
      <c r="H36" s="36">
        <v>60</v>
      </c>
      <c r="I36" s="16" t="s">
        <v>416</v>
      </c>
      <c r="J36" s="16" t="s">
        <v>416</v>
      </c>
      <c r="K36" s="164" t="s">
        <v>518</v>
      </c>
      <c r="L36" s="6" t="s">
        <v>506</v>
      </c>
      <c r="M36" s="13">
        <v>26250</v>
      </c>
      <c r="N36" s="165">
        <v>35879</v>
      </c>
      <c r="O36" s="166">
        <f t="shared" ca="1" si="0"/>
        <v>27</v>
      </c>
      <c r="P36" s="167">
        <v>8</v>
      </c>
      <c r="Q36" s="167" t="s">
        <v>634</v>
      </c>
      <c r="R36" s="167">
        <f t="shared" si="1"/>
        <v>16</v>
      </c>
      <c r="S36" s="167">
        <f t="shared" si="2"/>
        <v>21</v>
      </c>
      <c r="T36" s="165">
        <f t="shared" si="3"/>
        <v>43544</v>
      </c>
      <c r="U36" s="170"/>
      <c r="V36" s="6"/>
      <c r="W36" s="6"/>
      <c r="X36" s="168">
        <f t="shared" ca="1" si="4"/>
        <v>-6.25E-2</v>
      </c>
      <c r="Y36" s="169">
        <f t="shared" ca="1" si="5"/>
        <v>1</v>
      </c>
      <c r="Z36" s="16" t="s">
        <v>565</v>
      </c>
      <c r="AA36" s="16" t="s">
        <v>234</v>
      </c>
      <c r="AB36" s="16"/>
      <c r="AC36" s="6"/>
    </row>
    <row r="37" spans="1:29" s="160" customFormat="1" ht="30" customHeight="1">
      <c r="A37" s="239" t="s">
        <v>15</v>
      </c>
      <c r="B37" s="6" t="s">
        <v>1303</v>
      </c>
      <c r="C37" s="6"/>
      <c r="D37" s="6">
        <v>1</v>
      </c>
      <c r="E37" s="16" t="s">
        <v>16</v>
      </c>
      <c r="F37" s="16" t="s">
        <v>27</v>
      </c>
      <c r="G37" s="16" t="s">
        <v>27</v>
      </c>
      <c r="H37" s="36">
        <v>61</v>
      </c>
      <c r="I37" s="16" t="s">
        <v>416</v>
      </c>
      <c r="J37" s="16" t="s">
        <v>416</v>
      </c>
      <c r="K37" s="164" t="s">
        <v>518</v>
      </c>
      <c r="L37" s="6" t="s">
        <v>506</v>
      </c>
      <c r="M37" s="13">
        <v>26250</v>
      </c>
      <c r="N37" s="165">
        <v>35879</v>
      </c>
      <c r="O37" s="166">
        <f t="shared" ca="1" si="0"/>
        <v>27</v>
      </c>
      <c r="P37" s="167">
        <v>8</v>
      </c>
      <c r="Q37" s="167" t="s">
        <v>634</v>
      </c>
      <c r="R37" s="167">
        <f t="shared" si="1"/>
        <v>16</v>
      </c>
      <c r="S37" s="167">
        <f t="shared" si="2"/>
        <v>21</v>
      </c>
      <c r="T37" s="165">
        <f t="shared" si="3"/>
        <v>43544</v>
      </c>
      <c r="U37" s="170"/>
      <c r="V37" s="6"/>
      <c r="W37" s="6"/>
      <c r="X37" s="168">
        <f t="shared" ca="1" si="4"/>
        <v>-6.25E-2</v>
      </c>
      <c r="Y37" s="169">
        <f t="shared" ca="1" si="5"/>
        <v>1</v>
      </c>
      <c r="Z37" s="16" t="s">
        <v>565</v>
      </c>
      <c r="AA37" s="16" t="s">
        <v>234</v>
      </c>
      <c r="AB37" s="16"/>
      <c r="AC37" s="6"/>
    </row>
    <row r="38" spans="1:29" s="160" customFormat="1" ht="30" customHeight="1">
      <c r="A38" s="239" t="s">
        <v>15</v>
      </c>
      <c r="B38" s="6" t="s">
        <v>1303</v>
      </c>
      <c r="C38" s="6"/>
      <c r="D38" s="6">
        <v>1</v>
      </c>
      <c r="E38" s="16" t="s">
        <v>16</v>
      </c>
      <c r="F38" s="16" t="s">
        <v>27</v>
      </c>
      <c r="G38" s="16" t="s">
        <v>27</v>
      </c>
      <c r="H38" s="36">
        <v>62</v>
      </c>
      <c r="I38" s="16" t="s">
        <v>416</v>
      </c>
      <c r="J38" s="16" t="s">
        <v>416</v>
      </c>
      <c r="K38" s="164" t="s">
        <v>518</v>
      </c>
      <c r="L38" s="6" t="s">
        <v>506</v>
      </c>
      <c r="M38" s="13">
        <v>26250</v>
      </c>
      <c r="N38" s="165">
        <v>35879</v>
      </c>
      <c r="O38" s="166">
        <f t="shared" ca="1" si="0"/>
        <v>27</v>
      </c>
      <c r="P38" s="167">
        <v>8</v>
      </c>
      <c r="Q38" s="167" t="s">
        <v>634</v>
      </c>
      <c r="R38" s="167">
        <f t="shared" ref="R38:R72" si="6">P38*IF(Q38="水質",3.2,(IF(Q38="事務",2,IF(Q38="電子",2.1,IF(Q38="自動車",3.1,1.6)))))</f>
        <v>16</v>
      </c>
      <c r="S38" s="167">
        <f t="shared" ref="S38:S72" si="7">ROUND(4/3*R38,0)</f>
        <v>21</v>
      </c>
      <c r="T38" s="165">
        <f t="shared" ref="T38:T72" si="8">N38+365*IF(K38="事後",S38,R38)</f>
        <v>43544</v>
      </c>
      <c r="U38" s="170"/>
      <c r="V38" s="6"/>
      <c r="W38" s="6"/>
      <c r="X38" s="168">
        <f t="shared" ref="X38:X72" ca="1" si="9">(-3/R38*O38+5)</f>
        <v>-6.25E-2</v>
      </c>
      <c r="Y38" s="169">
        <f t="shared" ref="Y38:Y72" ca="1" si="10">IF(X38&gt;1,ROUNDUP(X38,0),1)</f>
        <v>1</v>
      </c>
      <c r="Z38" s="16" t="s">
        <v>565</v>
      </c>
      <c r="AA38" s="16" t="s">
        <v>234</v>
      </c>
      <c r="AB38" s="16"/>
      <c r="AC38" s="6"/>
    </row>
    <row r="39" spans="1:29" s="160" customFormat="1" ht="30" customHeight="1">
      <c r="A39" s="239" t="s">
        <v>15</v>
      </c>
      <c r="B39" s="6" t="s">
        <v>1303</v>
      </c>
      <c r="C39" s="6"/>
      <c r="D39" s="6">
        <v>1</v>
      </c>
      <c r="E39" s="16" t="s">
        <v>16</v>
      </c>
      <c r="F39" s="16" t="s">
        <v>27</v>
      </c>
      <c r="G39" s="16" t="s">
        <v>27</v>
      </c>
      <c r="H39" s="36">
        <v>63</v>
      </c>
      <c r="I39" s="16" t="s">
        <v>416</v>
      </c>
      <c r="J39" s="16" t="s">
        <v>416</v>
      </c>
      <c r="K39" s="164" t="s">
        <v>518</v>
      </c>
      <c r="L39" s="6" t="s">
        <v>506</v>
      </c>
      <c r="M39" s="13">
        <v>26250</v>
      </c>
      <c r="N39" s="165">
        <v>35879</v>
      </c>
      <c r="O39" s="166">
        <f t="shared" ca="1" si="0"/>
        <v>27</v>
      </c>
      <c r="P39" s="167">
        <v>8</v>
      </c>
      <c r="Q39" s="167" t="s">
        <v>634</v>
      </c>
      <c r="R39" s="167">
        <f t="shared" si="6"/>
        <v>16</v>
      </c>
      <c r="S39" s="167">
        <f t="shared" si="7"/>
        <v>21</v>
      </c>
      <c r="T39" s="165">
        <f t="shared" si="8"/>
        <v>43544</v>
      </c>
      <c r="U39" s="170"/>
      <c r="V39" s="6"/>
      <c r="W39" s="6"/>
      <c r="X39" s="168">
        <f t="shared" ca="1" si="9"/>
        <v>-6.25E-2</v>
      </c>
      <c r="Y39" s="169">
        <f t="shared" ca="1" si="10"/>
        <v>1</v>
      </c>
      <c r="Z39" s="16" t="s">
        <v>565</v>
      </c>
      <c r="AA39" s="16" t="s">
        <v>234</v>
      </c>
      <c r="AB39" s="16"/>
      <c r="AC39" s="6"/>
    </row>
    <row r="40" spans="1:29" s="160" customFormat="1" ht="30" customHeight="1">
      <c r="A40" s="239" t="s">
        <v>15</v>
      </c>
      <c r="B40" s="6" t="s">
        <v>1303</v>
      </c>
      <c r="C40" s="6"/>
      <c r="D40" s="6">
        <v>1</v>
      </c>
      <c r="E40" s="16" t="s">
        <v>16</v>
      </c>
      <c r="F40" s="16" t="s">
        <v>27</v>
      </c>
      <c r="G40" s="16" t="s">
        <v>27</v>
      </c>
      <c r="H40" s="36">
        <v>64</v>
      </c>
      <c r="I40" s="16" t="s">
        <v>416</v>
      </c>
      <c r="J40" s="16" t="s">
        <v>416</v>
      </c>
      <c r="K40" s="164" t="s">
        <v>518</v>
      </c>
      <c r="L40" s="6" t="s">
        <v>506</v>
      </c>
      <c r="M40" s="13">
        <v>26250</v>
      </c>
      <c r="N40" s="165">
        <v>35879</v>
      </c>
      <c r="O40" s="166">
        <f t="shared" ca="1" si="0"/>
        <v>27</v>
      </c>
      <c r="P40" s="167">
        <v>8</v>
      </c>
      <c r="Q40" s="167" t="s">
        <v>634</v>
      </c>
      <c r="R40" s="167">
        <f t="shared" si="6"/>
        <v>16</v>
      </c>
      <c r="S40" s="167">
        <f t="shared" si="7"/>
        <v>21</v>
      </c>
      <c r="T40" s="165">
        <f t="shared" si="8"/>
        <v>43544</v>
      </c>
      <c r="U40" s="170"/>
      <c r="V40" s="6"/>
      <c r="W40" s="6"/>
      <c r="X40" s="168">
        <f t="shared" ca="1" si="9"/>
        <v>-6.25E-2</v>
      </c>
      <c r="Y40" s="169">
        <f t="shared" ca="1" si="10"/>
        <v>1</v>
      </c>
      <c r="Z40" s="16" t="s">
        <v>565</v>
      </c>
      <c r="AA40" s="16" t="s">
        <v>234</v>
      </c>
      <c r="AB40" s="16"/>
      <c r="AC40" s="6"/>
    </row>
    <row r="41" spans="1:29" s="206" customFormat="1" ht="30" customHeight="1">
      <c r="A41" s="239" t="s">
        <v>15</v>
      </c>
      <c r="B41" s="6" t="s">
        <v>1303</v>
      </c>
      <c r="C41" s="6"/>
      <c r="D41" s="6">
        <v>1</v>
      </c>
      <c r="E41" s="16" t="s">
        <v>16</v>
      </c>
      <c r="F41" s="16" t="s">
        <v>27</v>
      </c>
      <c r="G41" s="16" t="s">
        <v>27</v>
      </c>
      <c r="H41" s="36">
        <v>65</v>
      </c>
      <c r="I41" s="16" t="s">
        <v>416</v>
      </c>
      <c r="J41" s="16" t="s">
        <v>416</v>
      </c>
      <c r="K41" s="164" t="s">
        <v>518</v>
      </c>
      <c r="L41" s="6" t="s">
        <v>506</v>
      </c>
      <c r="M41" s="13">
        <v>26250</v>
      </c>
      <c r="N41" s="165">
        <v>35879</v>
      </c>
      <c r="O41" s="166">
        <f t="shared" ca="1" si="0"/>
        <v>27</v>
      </c>
      <c r="P41" s="167">
        <v>8</v>
      </c>
      <c r="Q41" s="167" t="s">
        <v>634</v>
      </c>
      <c r="R41" s="167">
        <f t="shared" si="6"/>
        <v>16</v>
      </c>
      <c r="S41" s="167">
        <f t="shared" si="7"/>
        <v>21</v>
      </c>
      <c r="T41" s="165">
        <f t="shared" si="8"/>
        <v>43544</v>
      </c>
      <c r="U41" s="170"/>
      <c r="V41" s="6"/>
      <c r="W41" s="6"/>
      <c r="X41" s="168">
        <f t="shared" ca="1" si="9"/>
        <v>-6.25E-2</v>
      </c>
      <c r="Y41" s="169">
        <f t="shared" ca="1" si="10"/>
        <v>1</v>
      </c>
      <c r="Z41" s="16" t="s">
        <v>565</v>
      </c>
      <c r="AA41" s="16" t="s">
        <v>234</v>
      </c>
      <c r="AB41" s="16"/>
      <c r="AC41" s="6"/>
    </row>
    <row r="42" spans="1:29" s="160" customFormat="1" ht="30" customHeight="1">
      <c r="A42" s="239" t="s">
        <v>15</v>
      </c>
      <c r="B42" s="6" t="s">
        <v>1303</v>
      </c>
      <c r="C42" s="6"/>
      <c r="D42" s="6">
        <v>1</v>
      </c>
      <c r="E42" s="16" t="s">
        <v>16</v>
      </c>
      <c r="F42" s="16" t="s">
        <v>418</v>
      </c>
      <c r="G42" s="16" t="s">
        <v>418</v>
      </c>
      <c r="H42" s="36">
        <v>66</v>
      </c>
      <c r="I42" s="16" t="s">
        <v>419</v>
      </c>
      <c r="J42" s="16" t="s">
        <v>419</v>
      </c>
      <c r="K42" s="164" t="s">
        <v>518</v>
      </c>
      <c r="L42" s="6" t="s">
        <v>506</v>
      </c>
      <c r="M42" s="13">
        <v>35910</v>
      </c>
      <c r="N42" s="165">
        <v>35879</v>
      </c>
      <c r="O42" s="166">
        <f t="shared" ca="1" si="0"/>
        <v>27</v>
      </c>
      <c r="P42" s="167">
        <v>8</v>
      </c>
      <c r="Q42" s="167" t="s">
        <v>634</v>
      </c>
      <c r="R42" s="167">
        <f t="shared" si="6"/>
        <v>16</v>
      </c>
      <c r="S42" s="167">
        <f t="shared" si="7"/>
        <v>21</v>
      </c>
      <c r="T42" s="165">
        <f t="shared" si="8"/>
        <v>43544</v>
      </c>
      <c r="U42" s="170"/>
      <c r="V42" s="6"/>
      <c r="W42" s="6"/>
      <c r="X42" s="168">
        <f t="shared" ca="1" si="9"/>
        <v>-6.25E-2</v>
      </c>
      <c r="Y42" s="169">
        <f t="shared" ca="1" si="10"/>
        <v>1</v>
      </c>
      <c r="Z42" s="16" t="s">
        <v>565</v>
      </c>
      <c r="AA42" s="16" t="s">
        <v>234</v>
      </c>
      <c r="AB42" s="16"/>
      <c r="AC42" s="6"/>
    </row>
    <row r="43" spans="1:29" s="160" customFormat="1" ht="30" customHeight="1">
      <c r="A43" s="239" t="s">
        <v>15</v>
      </c>
      <c r="B43" s="6" t="s">
        <v>1303</v>
      </c>
      <c r="C43" s="6"/>
      <c r="D43" s="6">
        <v>1</v>
      </c>
      <c r="E43" s="16" t="s">
        <v>16</v>
      </c>
      <c r="F43" s="16" t="s">
        <v>418</v>
      </c>
      <c r="G43" s="16" t="s">
        <v>418</v>
      </c>
      <c r="H43" s="36">
        <v>67</v>
      </c>
      <c r="I43" s="16" t="s">
        <v>419</v>
      </c>
      <c r="J43" s="16" t="s">
        <v>419</v>
      </c>
      <c r="K43" s="164" t="s">
        <v>518</v>
      </c>
      <c r="L43" s="6" t="s">
        <v>506</v>
      </c>
      <c r="M43" s="13">
        <v>35910</v>
      </c>
      <c r="N43" s="165">
        <v>35879</v>
      </c>
      <c r="O43" s="166">
        <f t="shared" ca="1" si="0"/>
        <v>27</v>
      </c>
      <c r="P43" s="167">
        <v>8</v>
      </c>
      <c r="Q43" s="167" t="s">
        <v>634</v>
      </c>
      <c r="R43" s="167">
        <f t="shared" si="6"/>
        <v>16</v>
      </c>
      <c r="S43" s="167">
        <f t="shared" si="7"/>
        <v>21</v>
      </c>
      <c r="T43" s="165">
        <f t="shared" si="8"/>
        <v>43544</v>
      </c>
      <c r="U43" s="170"/>
      <c r="V43" s="6"/>
      <c r="W43" s="6"/>
      <c r="X43" s="168">
        <f t="shared" ca="1" si="9"/>
        <v>-6.25E-2</v>
      </c>
      <c r="Y43" s="169">
        <f t="shared" ca="1" si="10"/>
        <v>1</v>
      </c>
      <c r="Z43" s="16" t="s">
        <v>565</v>
      </c>
      <c r="AA43" s="16" t="s">
        <v>234</v>
      </c>
      <c r="AB43" s="16"/>
      <c r="AC43" s="6"/>
    </row>
    <row r="44" spans="1:29" s="160" customFormat="1" ht="30" customHeight="1">
      <c r="A44" s="239" t="s">
        <v>15</v>
      </c>
      <c r="B44" s="6" t="s">
        <v>1303</v>
      </c>
      <c r="C44" s="6"/>
      <c r="D44" s="6">
        <v>1</v>
      </c>
      <c r="E44" s="16" t="s">
        <v>16</v>
      </c>
      <c r="F44" s="16" t="s">
        <v>418</v>
      </c>
      <c r="G44" s="16" t="s">
        <v>418</v>
      </c>
      <c r="H44" s="36">
        <v>68</v>
      </c>
      <c r="I44" s="16" t="s">
        <v>419</v>
      </c>
      <c r="J44" s="16" t="s">
        <v>419</v>
      </c>
      <c r="K44" s="164" t="s">
        <v>518</v>
      </c>
      <c r="L44" s="6" t="s">
        <v>506</v>
      </c>
      <c r="M44" s="13">
        <v>35910</v>
      </c>
      <c r="N44" s="165">
        <v>35879</v>
      </c>
      <c r="O44" s="166">
        <f t="shared" ca="1" si="0"/>
        <v>27</v>
      </c>
      <c r="P44" s="167">
        <v>8</v>
      </c>
      <c r="Q44" s="167" t="s">
        <v>634</v>
      </c>
      <c r="R44" s="167">
        <f t="shared" si="6"/>
        <v>16</v>
      </c>
      <c r="S44" s="167">
        <f t="shared" si="7"/>
        <v>21</v>
      </c>
      <c r="T44" s="165">
        <f t="shared" si="8"/>
        <v>43544</v>
      </c>
      <c r="U44" s="170"/>
      <c r="V44" s="6"/>
      <c r="W44" s="6"/>
      <c r="X44" s="168">
        <f t="shared" ca="1" si="9"/>
        <v>-6.25E-2</v>
      </c>
      <c r="Y44" s="169">
        <f t="shared" ca="1" si="10"/>
        <v>1</v>
      </c>
      <c r="Z44" s="16" t="s">
        <v>565</v>
      </c>
      <c r="AA44" s="16" t="s">
        <v>234</v>
      </c>
      <c r="AB44" s="16"/>
      <c r="AC44" s="6"/>
    </row>
    <row r="45" spans="1:29" s="160" customFormat="1" ht="30" customHeight="1">
      <c r="A45" s="239" t="s">
        <v>15</v>
      </c>
      <c r="B45" s="6" t="s">
        <v>1303</v>
      </c>
      <c r="C45" s="6"/>
      <c r="D45" s="6">
        <v>1</v>
      </c>
      <c r="E45" s="16" t="s">
        <v>16</v>
      </c>
      <c r="F45" s="16" t="s">
        <v>418</v>
      </c>
      <c r="G45" s="16" t="s">
        <v>418</v>
      </c>
      <c r="H45" s="36">
        <v>69</v>
      </c>
      <c r="I45" s="16" t="s">
        <v>419</v>
      </c>
      <c r="J45" s="16" t="s">
        <v>419</v>
      </c>
      <c r="K45" s="164" t="s">
        <v>518</v>
      </c>
      <c r="L45" s="6" t="s">
        <v>506</v>
      </c>
      <c r="M45" s="13">
        <v>35910</v>
      </c>
      <c r="N45" s="165">
        <v>35879</v>
      </c>
      <c r="O45" s="166">
        <f t="shared" ca="1" si="0"/>
        <v>27</v>
      </c>
      <c r="P45" s="167">
        <v>8</v>
      </c>
      <c r="Q45" s="167" t="s">
        <v>634</v>
      </c>
      <c r="R45" s="167">
        <f t="shared" si="6"/>
        <v>16</v>
      </c>
      <c r="S45" s="167">
        <f t="shared" si="7"/>
        <v>21</v>
      </c>
      <c r="T45" s="165">
        <f t="shared" si="8"/>
        <v>43544</v>
      </c>
      <c r="U45" s="170"/>
      <c r="V45" s="6"/>
      <c r="W45" s="6"/>
      <c r="X45" s="168">
        <f t="shared" ca="1" si="9"/>
        <v>-6.25E-2</v>
      </c>
      <c r="Y45" s="169">
        <f t="shared" ca="1" si="10"/>
        <v>1</v>
      </c>
      <c r="Z45" s="16" t="s">
        <v>565</v>
      </c>
      <c r="AA45" s="16" t="s">
        <v>234</v>
      </c>
      <c r="AB45" s="16"/>
      <c r="AC45" s="6"/>
    </row>
    <row r="46" spans="1:29" s="160" customFormat="1" ht="30" customHeight="1">
      <c r="A46" s="239" t="s">
        <v>15</v>
      </c>
      <c r="B46" s="6" t="s">
        <v>1303</v>
      </c>
      <c r="C46" s="6"/>
      <c r="D46" s="6">
        <v>1</v>
      </c>
      <c r="E46" s="16" t="s">
        <v>16</v>
      </c>
      <c r="F46" s="16" t="s">
        <v>418</v>
      </c>
      <c r="G46" s="16" t="s">
        <v>418</v>
      </c>
      <c r="H46" s="36">
        <v>70</v>
      </c>
      <c r="I46" s="16" t="s">
        <v>419</v>
      </c>
      <c r="J46" s="16" t="s">
        <v>419</v>
      </c>
      <c r="K46" s="164" t="s">
        <v>518</v>
      </c>
      <c r="L46" s="6" t="s">
        <v>506</v>
      </c>
      <c r="M46" s="13">
        <v>35910</v>
      </c>
      <c r="N46" s="165">
        <v>35879</v>
      </c>
      <c r="O46" s="166">
        <f t="shared" ca="1" si="0"/>
        <v>27</v>
      </c>
      <c r="P46" s="167">
        <v>8</v>
      </c>
      <c r="Q46" s="167" t="s">
        <v>634</v>
      </c>
      <c r="R46" s="167">
        <f t="shared" si="6"/>
        <v>16</v>
      </c>
      <c r="S46" s="167">
        <f t="shared" si="7"/>
        <v>21</v>
      </c>
      <c r="T46" s="165">
        <f t="shared" si="8"/>
        <v>43544</v>
      </c>
      <c r="U46" s="170"/>
      <c r="V46" s="6"/>
      <c r="W46" s="6"/>
      <c r="X46" s="168">
        <f t="shared" ca="1" si="9"/>
        <v>-6.25E-2</v>
      </c>
      <c r="Y46" s="169">
        <f t="shared" ca="1" si="10"/>
        <v>1</v>
      </c>
      <c r="Z46" s="16" t="s">
        <v>565</v>
      </c>
      <c r="AA46" s="16" t="s">
        <v>234</v>
      </c>
      <c r="AB46" s="16"/>
      <c r="AC46" s="6"/>
    </row>
    <row r="47" spans="1:29" s="160" customFormat="1" ht="30" customHeight="1">
      <c r="A47" s="239" t="s">
        <v>15</v>
      </c>
      <c r="B47" s="6" t="s">
        <v>1303</v>
      </c>
      <c r="C47" s="6"/>
      <c r="D47" s="6">
        <v>1</v>
      </c>
      <c r="E47" s="16" t="s">
        <v>16</v>
      </c>
      <c r="F47" s="16" t="s">
        <v>418</v>
      </c>
      <c r="G47" s="16" t="s">
        <v>418</v>
      </c>
      <c r="H47" s="36">
        <v>71</v>
      </c>
      <c r="I47" s="16" t="s">
        <v>419</v>
      </c>
      <c r="J47" s="16" t="s">
        <v>419</v>
      </c>
      <c r="K47" s="164" t="s">
        <v>518</v>
      </c>
      <c r="L47" s="6" t="s">
        <v>506</v>
      </c>
      <c r="M47" s="13">
        <v>35910</v>
      </c>
      <c r="N47" s="165">
        <v>35879</v>
      </c>
      <c r="O47" s="166">
        <f t="shared" ca="1" si="0"/>
        <v>27</v>
      </c>
      <c r="P47" s="167">
        <v>8</v>
      </c>
      <c r="Q47" s="167" t="s">
        <v>634</v>
      </c>
      <c r="R47" s="167">
        <f t="shared" si="6"/>
        <v>16</v>
      </c>
      <c r="S47" s="167">
        <f t="shared" si="7"/>
        <v>21</v>
      </c>
      <c r="T47" s="165">
        <f t="shared" si="8"/>
        <v>43544</v>
      </c>
      <c r="U47" s="170"/>
      <c r="V47" s="6"/>
      <c r="W47" s="6"/>
      <c r="X47" s="168">
        <f t="shared" ca="1" si="9"/>
        <v>-6.25E-2</v>
      </c>
      <c r="Y47" s="169">
        <f t="shared" ca="1" si="10"/>
        <v>1</v>
      </c>
      <c r="Z47" s="16" t="s">
        <v>565</v>
      </c>
      <c r="AA47" s="16" t="s">
        <v>234</v>
      </c>
      <c r="AB47" s="16"/>
      <c r="AC47" s="6"/>
    </row>
    <row r="48" spans="1:29" s="160" customFormat="1" ht="30" customHeight="1">
      <c r="A48" s="239" t="s">
        <v>15</v>
      </c>
      <c r="B48" s="6" t="s">
        <v>1303</v>
      </c>
      <c r="C48" s="6"/>
      <c r="D48" s="6">
        <v>1</v>
      </c>
      <c r="E48" s="16" t="s">
        <v>16</v>
      </c>
      <c r="F48" s="16" t="s">
        <v>418</v>
      </c>
      <c r="G48" s="16" t="s">
        <v>418</v>
      </c>
      <c r="H48" s="36">
        <v>72</v>
      </c>
      <c r="I48" s="16" t="s">
        <v>419</v>
      </c>
      <c r="J48" s="16" t="s">
        <v>419</v>
      </c>
      <c r="K48" s="164" t="s">
        <v>518</v>
      </c>
      <c r="L48" s="6" t="s">
        <v>506</v>
      </c>
      <c r="M48" s="13">
        <v>35910</v>
      </c>
      <c r="N48" s="165">
        <v>35879</v>
      </c>
      <c r="O48" s="166">
        <f t="shared" ca="1" si="0"/>
        <v>27</v>
      </c>
      <c r="P48" s="167">
        <v>8</v>
      </c>
      <c r="Q48" s="167" t="s">
        <v>634</v>
      </c>
      <c r="R48" s="167">
        <f t="shared" si="6"/>
        <v>16</v>
      </c>
      <c r="S48" s="167">
        <f t="shared" si="7"/>
        <v>21</v>
      </c>
      <c r="T48" s="165">
        <f t="shared" si="8"/>
        <v>43544</v>
      </c>
      <c r="U48" s="170"/>
      <c r="V48" s="6"/>
      <c r="W48" s="6"/>
      <c r="X48" s="168">
        <f t="shared" ca="1" si="9"/>
        <v>-6.25E-2</v>
      </c>
      <c r="Y48" s="169">
        <f t="shared" ca="1" si="10"/>
        <v>1</v>
      </c>
      <c r="Z48" s="16" t="s">
        <v>565</v>
      </c>
      <c r="AA48" s="16" t="s">
        <v>234</v>
      </c>
      <c r="AB48" s="16"/>
      <c r="AC48" s="6"/>
    </row>
    <row r="49" spans="1:29" s="160" customFormat="1" ht="30" customHeight="1">
      <c r="A49" s="239" t="s">
        <v>15</v>
      </c>
      <c r="B49" s="6" t="s">
        <v>1303</v>
      </c>
      <c r="C49" s="6"/>
      <c r="D49" s="6">
        <v>1</v>
      </c>
      <c r="E49" s="16" t="s">
        <v>16</v>
      </c>
      <c r="F49" s="16" t="s">
        <v>418</v>
      </c>
      <c r="G49" s="16" t="s">
        <v>418</v>
      </c>
      <c r="H49" s="36">
        <v>73</v>
      </c>
      <c r="I49" s="16" t="s">
        <v>419</v>
      </c>
      <c r="J49" s="16" t="s">
        <v>419</v>
      </c>
      <c r="K49" s="164" t="s">
        <v>518</v>
      </c>
      <c r="L49" s="6" t="s">
        <v>506</v>
      </c>
      <c r="M49" s="13">
        <v>35910</v>
      </c>
      <c r="N49" s="165">
        <v>35879</v>
      </c>
      <c r="O49" s="166">
        <f t="shared" ca="1" si="0"/>
        <v>27</v>
      </c>
      <c r="P49" s="167">
        <v>8</v>
      </c>
      <c r="Q49" s="167" t="s">
        <v>634</v>
      </c>
      <c r="R49" s="167">
        <f t="shared" si="6"/>
        <v>16</v>
      </c>
      <c r="S49" s="167">
        <f t="shared" si="7"/>
        <v>21</v>
      </c>
      <c r="T49" s="165">
        <f t="shared" si="8"/>
        <v>43544</v>
      </c>
      <c r="U49" s="170"/>
      <c r="V49" s="6"/>
      <c r="W49" s="6"/>
      <c r="X49" s="168">
        <f t="shared" ca="1" si="9"/>
        <v>-6.25E-2</v>
      </c>
      <c r="Y49" s="169">
        <f t="shared" ca="1" si="10"/>
        <v>1</v>
      </c>
      <c r="Z49" s="16" t="s">
        <v>565</v>
      </c>
      <c r="AA49" s="16" t="s">
        <v>234</v>
      </c>
      <c r="AB49" s="16"/>
      <c r="AC49" s="6"/>
    </row>
    <row r="50" spans="1:29" s="160" customFormat="1" ht="30" customHeight="1">
      <c r="A50" s="239" t="s">
        <v>15</v>
      </c>
      <c r="B50" s="6" t="s">
        <v>1303</v>
      </c>
      <c r="C50" s="6"/>
      <c r="D50" s="6">
        <v>1</v>
      </c>
      <c r="E50" s="16" t="s">
        <v>16</v>
      </c>
      <c r="F50" s="16" t="s">
        <v>418</v>
      </c>
      <c r="G50" s="16" t="s">
        <v>418</v>
      </c>
      <c r="H50" s="36">
        <v>74</v>
      </c>
      <c r="I50" s="16" t="s">
        <v>419</v>
      </c>
      <c r="J50" s="16" t="s">
        <v>419</v>
      </c>
      <c r="K50" s="164" t="s">
        <v>518</v>
      </c>
      <c r="L50" s="6" t="s">
        <v>506</v>
      </c>
      <c r="M50" s="13">
        <v>35910</v>
      </c>
      <c r="N50" s="165">
        <v>35879</v>
      </c>
      <c r="O50" s="166">
        <f t="shared" ca="1" si="0"/>
        <v>27</v>
      </c>
      <c r="P50" s="167">
        <v>8</v>
      </c>
      <c r="Q50" s="167" t="s">
        <v>634</v>
      </c>
      <c r="R50" s="167">
        <f t="shared" si="6"/>
        <v>16</v>
      </c>
      <c r="S50" s="167">
        <f t="shared" si="7"/>
        <v>21</v>
      </c>
      <c r="T50" s="165">
        <f t="shared" si="8"/>
        <v>43544</v>
      </c>
      <c r="U50" s="170"/>
      <c r="V50" s="6"/>
      <c r="W50" s="6"/>
      <c r="X50" s="168">
        <f t="shared" ca="1" si="9"/>
        <v>-6.25E-2</v>
      </c>
      <c r="Y50" s="169">
        <f t="shared" ca="1" si="10"/>
        <v>1</v>
      </c>
      <c r="Z50" s="16" t="s">
        <v>565</v>
      </c>
      <c r="AA50" s="16" t="s">
        <v>234</v>
      </c>
      <c r="AB50" s="16"/>
      <c r="AC50" s="6"/>
    </row>
    <row r="51" spans="1:29" s="160" customFormat="1" ht="30" customHeight="1">
      <c r="A51" s="239" t="s">
        <v>15</v>
      </c>
      <c r="B51" s="6" t="s">
        <v>1303</v>
      </c>
      <c r="C51" s="6"/>
      <c r="D51" s="6">
        <v>1</v>
      </c>
      <c r="E51" s="16" t="s">
        <v>16</v>
      </c>
      <c r="F51" s="16" t="s">
        <v>418</v>
      </c>
      <c r="G51" s="16" t="s">
        <v>418</v>
      </c>
      <c r="H51" s="36">
        <v>75</v>
      </c>
      <c r="I51" s="16" t="s">
        <v>419</v>
      </c>
      <c r="J51" s="16" t="s">
        <v>419</v>
      </c>
      <c r="K51" s="164" t="s">
        <v>518</v>
      </c>
      <c r="L51" s="6" t="s">
        <v>506</v>
      </c>
      <c r="M51" s="13">
        <v>35910</v>
      </c>
      <c r="N51" s="165">
        <v>35879</v>
      </c>
      <c r="O51" s="166">
        <f t="shared" ca="1" si="0"/>
        <v>27</v>
      </c>
      <c r="P51" s="167">
        <v>8</v>
      </c>
      <c r="Q51" s="167" t="s">
        <v>634</v>
      </c>
      <c r="R51" s="167">
        <f t="shared" si="6"/>
        <v>16</v>
      </c>
      <c r="S51" s="167">
        <f t="shared" si="7"/>
        <v>21</v>
      </c>
      <c r="T51" s="165">
        <f t="shared" si="8"/>
        <v>43544</v>
      </c>
      <c r="U51" s="170"/>
      <c r="V51" s="6"/>
      <c r="W51" s="6"/>
      <c r="X51" s="168">
        <f t="shared" ca="1" si="9"/>
        <v>-6.25E-2</v>
      </c>
      <c r="Y51" s="169">
        <f t="shared" ca="1" si="10"/>
        <v>1</v>
      </c>
      <c r="Z51" s="16" t="s">
        <v>565</v>
      </c>
      <c r="AA51" s="16" t="s">
        <v>234</v>
      </c>
      <c r="AB51" s="16"/>
      <c r="AC51" s="6"/>
    </row>
    <row r="52" spans="1:29" s="160" customFormat="1" ht="30" customHeight="1">
      <c r="A52" s="238"/>
      <c r="B52" s="151" t="s">
        <v>1301</v>
      </c>
      <c r="C52" s="36"/>
      <c r="D52" s="6">
        <v>2</v>
      </c>
      <c r="E52" s="16" t="s">
        <v>47</v>
      </c>
      <c r="F52" s="16" t="s">
        <v>50</v>
      </c>
      <c r="G52" s="16" t="s">
        <v>50</v>
      </c>
      <c r="H52" s="36">
        <v>1</v>
      </c>
      <c r="I52" s="16" t="s">
        <v>390</v>
      </c>
      <c r="J52" s="16" t="s">
        <v>390</v>
      </c>
      <c r="K52" s="164" t="s">
        <v>518</v>
      </c>
      <c r="L52" s="6" t="s">
        <v>506</v>
      </c>
      <c r="M52" s="13">
        <v>90022</v>
      </c>
      <c r="N52" s="165">
        <v>32598</v>
      </c>
      <c r="O52" s="166">
        <f t="shared" ca="1" si="0"/>
        <v>36</v>
      </c>
      <c r="P52" s="167">
        <v>8</v>
      </c>
      <c r="Q52" s="167" t="s">
        <v>634</v>
      </c>
      <c r="R52" s="167">
        <f t="shared" si="6"/>
        <v>16</v>
      </c>
      <c r="S52" s="167">
        <f t="shared" si="7"/>
        <v>21</v>
      </c>
      <c r="T52" s="165">
        <f t="shared" si="8"/>
        <v>40263</v>
      </c>
      <c r="U52" s="165"/>
      <c r="V52" s="6"/>
      <c r="W52" s="9"/>
      <c r="X52" s="168">
        <f t="shared" ca="1" si="9"/>
        <v>-1.75</v>
      </c>
      <c r="Y52" s="169">
        <f t="shared" ca="1" si="10"/>
        <v>1</v>
      </c>
      <c r="Z52" s="16" t="s">
        <v>565</v>
      </c>
      <c r="AA52" s="16" t="s">
        <v>24</v>
      </c>
      <c r="AB52" s="16"/>
      <c r="AC52" s="6"/>
    </row>
    <row r="53" spans="1:29" s="160" customFormat="1" ht="30" customHeight="1">
      <c r="A53" s="238"/>
      <c r="B53" s="151" t="s">
        <v>1301</v>
      </c>
      <c r="C53" s="36"/>
      <c r="D53" s="6">
        <v>2</v>
      </c>
      <c r="E53" s="16" t="s">
        <v>47</v>
      </c>
      <c r="F53" s="16" t="s">
        <v>50</v>
      </c>
      <c r="G53" s="16" t="s">
        <v>50</v>
      </c>
      <c r="H53" s="36">
        <v>2</v>
      </c>
      <c r="I53" s="16" t="s">
        <v>390</v>
      </c>
      <c r="J53" s="16" t="s">
        <v>390</v>
      </c>
      <c r="K53" s="164" t="s">
        <v>518</v>
      </c>
      <c r="L53" s="6" t="s">
        <v>506</v>
      </c>
      <c r="M53" s="13">
        <v>90022</v>
      </c>
      <c r="N53" s="165">
        <v>32598</v>
      </c>
      <c r="O53" s="166">
        <f t="shared" ca="1" si="0"/>
        <v>36</v>
      </c>
      <c r="P53" s="167">
        <v>8</v>
      </c>
      <c r="Q53" s="167" t="s">
        <v>634</v>
      </c>
      <c r="R53" s="167">
        <f t="shared" si="6"/>
        <v>16</v>
      </c>
      <c r="S53" s="167">
        <f t="shared" si="7"/>
        <v>21</v>
      </c>
      <c r="T53" s="165">
        <f t="shared" si="8"/>
        <v>40263</v>
      </c>
      <c r="U53" s="165"/>
      <c r="V53" s="6"/>
      <c r="W53" s="9"/>
      <c r="X53" s="168">
        <f t="shared" ca="1" si="9"/>
        <v>-1.75</v>
      </c>
      <c r="Y53" s="169">
        <f t="shared" ca="1" si="10"/>
        <v>1</v>
      </c>
      <c r="Z53" s="16" t="s">
        <v>565</v>
      </c>
      <c r="AA53" s="16" t="s">
        <v>24</v>
      </c>
      <c r="AB53" s="16"/>
      <c r="AC53" s="6"/>
    </row>
    <row r="54" spans="1:29" s="160" customFormat="1" ht="30" customHeight="1">
      <c r="A54" s="238"/>
      <c r="B54" s="151" t="s">
        <v>1301</v>
      </c>
      <c r="C54" s="36"/>
      <c r="D54" s="6">
        <v>2</v>
      </c>
      <c r="E54" s="16" t="s">
        <v>47</v>
      </c>
      <c r="F54" s="16" t="s">
        <v>50</v>
      </c>
      <c r="G54" s="16" t="s">
        <v>50</v>
      </c>
      <c r="H54" s="36">
        <v>3</v>
      </c>
      <c r="I54" s="16" t="s">
        <v>388</v>
      </c>
      <c r="J54" s="16" t="s">
        <v>388</v>
      </c>
      <c r="K54" s="164" t="s">
        <v>518</v>
      </c>
      <c r="L54" s="6" t="s">
        <v>506</v>
      </c>
      <c r="M54" s="13">
        <v>72924</v>
      </c>
      <c r="N54" s="165">
        <v>32598</v>
      </c>
      <c r="O54" s="166">
        <f ca="1">DATEDIF(N54,TODAY(),"y")</f>
        <v>36</v>
      </c>
      <c r="P54" s="167">
        <v>8</v>
      </c>
      <c r="Q54" s="167" t="s">
        <v>634</v>
      </c>
      <c r="R54" s="167">
        <f>P54*IF(Q54="水質",3.2,(IF(Q54="事務",2,IF(Q54="電子",2.1,IF(Q54="自動車",3.1,1.6)))))</f>
        <v>16</v>
      </c>
      <c r="S54" s="167">
        <f>ROUND(4/3*R54,0)</f>
        <v>21</v>
      </c>
      <c r="T54" s="165">
        <f>N54+365*IF(K54="事後",S54,R54)</f>
        <v>40263</v>
      </c>
      <c r="U54" s="165"/>
      <c r="V54" s="6"/>
      <c r="W54" s="9"/>
      <c r="X54" s="168">
        <f ca="1">(-3/R54*O54+5)</f>
        <v>-1.75</v>
      </c>
      <c r="Y54" s="169">
        <f ca="1">IF(X54&gt;1,ROUNDUP(X54,0),1)</f>
        <v>1</v>
      </c>
      <c r="Z54" s="16" t="s">
        <v>565</v>
      </c>
      <c r="AA54" s="16" t="s">
        <v>389</v>
      </c>
      <c r="AB54" s="16"/>
      <c r="AC54" s="6"/>
    </row>
    <row r="55" spans="1:29" s="160" customFormat="1" ht="30" customHeight="1">
      <c r="A55" s="239" t="s">
        <v>15</v>
      </c>
      <c r="B55" s="151" t="s">
        <v>1301</v>
      </c>
      <c r="C55" s="6"/>
      <c r="D55" s="6">
        <v>2</v>
      </c>
      <c r="E55" s="16" t="s">
        <v>47</v>
      </c>
      <c r="F55" s="16" t="s">
        <v>421</v>
      </c>
      <c r="G55" s="16" t="s">
        <v>421</v>
      </c>
      <c r="H55" s="36">
        <v>80</v>
      </c>
      <c r="I55" s="16" t="s">
        <v>422</v>
      </c>
      <c r="J55" s="16" t="s">
        <v>422</v>
      </c>
      <c r="K55" s="164" t="s">
        <v>518</v>
      </c>
      <c r="L55" s="6" t="s">
        <v>506</v>
      </c>
      <c r="M55" s="13">
        <v>31710</v>
      </c>
      <c r="N55" s="165">
        <v>35879</v>
      </c>
      <c r="O55" s="166">
        <f t="shared" ca="1" si="0"/>
        <v>27</v>
      </c>
      <c r="P55" s="167">
        <v>8</v>
      </c>
      <c r="Q55" s="167" t="s">
        <v>634</v>
      </c>
      <c r="R55" s="167">
        <f t="shared" si="6"/>
        <v>16</v>
      </c>
      <c r="S55" s="167">
        <f t="shared" si="7"/>
        <v>21</v>
      </c>
      <c r="T55" s="165">
        <f t="shared" si="8"/>
        <v>43544</v>
      </c>
      <c r="U55" s="170"/>
      <c r="V55" s="6"/>
      <c r="W55" s="6"/>
      <c r="X55" s="168">
        <f t="shared" ca="1" si="9"/>
        <v>-6.25E-2</v>
      </c>
      <c r="Y55" s="169">
        <f t="shared" ca="1" si="10"/>
        <v>1</v>
      </c>
      <c r="Z55" s="16" t="s">
        <v>565</v>
      </c>
      <c r="AA55" s="16" t="s">
        <v>17</v>
      </c>
      <c r="AB55" s="16"/>
      <c r="AC55" s="6"/>
    </row>
    <row r="56" spans="1:29" s="160" customFormat="1" ht="30" customHeight="1">
      <c r="A56" s="239" t="s">
        <v>15</v>
      </c>
      <c r="B56" s="151" t="s">
        <v>1301</v>
      </c>
      <c r="C56" s="6"/>
      <c r="D56" s="6">
        <v>2</v>
      </c>
      <c r="E56" s="16" t="s">
        <v>47</v>
      </c>
      <c r="F56" s="16" t="s">
        <v>421</v>
      </c>
      <c r="G56" s="16" t="s">
        <v>421</v>
      </c>
      <c r="H56" s="36">
        <v>81</v>
      </c>
      <c r="I56" s="16" t="s">
        <v>422</v>
      </c>
      <c r="J56" s="16" t="s">
        <v>422</v>
      </c>
      <c r="K56" s="164" t="s">
        <v>518</v>
      </c>
      <c r="L56" s="6" t="s">
        <v>506</v>
      </c>
      <c r="M56" s="13">
        <v>31710</v>
      </c>
      <c r="N56" s="165">
        <v>35879</v>
      </c>
      <c r="O56" s="166">
        <f t="shared" ca="1" si="0"/>
        <v>27</v>
      </c>
      <c r="P56" s="167">
        <v>8</v>
      </c>
      <c r="Q56" s="167" t="s">
        <v>634</v>
      </c>
      <c r="R56" s="167">
        <f t="shared" si="6"/>
        <v>16</v>
      </c>
      <c r="S56" s="167">
        <f t="shared" si="7"/>
        <v>21</v>
      </c>
      <c r="T56" s="165">
        <f t="shared" si="8"/>
        <v>43544</v>
      </c>
      <c r="U56" s="170"/>
      <c r="V56" s="6"/>
      <c r="W56" s="6"/>
      <c r="X56" s="168">
        <f t="shared" ca="1" si="9"/>
        <v>-6.25E-2</v>
      </c>
      <c r="Y56" s="169">
        <f t="shared" ca="1" si="10"/>
        <v>1</v>
      </c>
      <c r="Z56" s="16" t="s">
        <v>565</v>
      </c>
      <c r="AA56" s="16" t="s">
        <v>17</v>
      </c>
      <c r="AB56" s="16"/>
      <c r="AC56" s="6"/>
    </row>
    <row r="57" spans="1:29" s="160" customFormat="1" ht="30" customHeight="1">
      <c r="A57" s="239" t="s">
        <v>15</v>
      </c>
      <c r="B57" s="151" t="s">
        <v>1301</v>
      </c>
      <c r="C57" s="6"/>
      <c r="D57" s="6">
        <v>2</v>
      </c>
      <c r="E57" s="16" t="s">
        <v>47</v>
      </c>
      <c r="F57" s="16" t="s">
        <v>421</v>
      </c>
      <c r="G57" s="16" t="s">
        <v>421</v>
      </c>
      <c r="H57" s="36">
        <v>82</v>
      </c>
      <c r="I57" s="16" t="s">
        <v>422</v>
      </c>
      <c r="J57" s="16" t="s">
        <v>422</v>
      </c>
      <c r="K57" s="164" t="s">
        <v>518</v>
      </c>
      <c r="L57" s="6" t="s">
        <v>506</v>
      </c>
      <c r="M57" s="13">
        <v>31710</v>
      </c>
      <c r="N57" s="165">
        <v>35879</v>
      </c>
      <c r="O57" s="166">
        <f t="shared" ca="1" si="0"/>
        <v>27</v>
      </c>
      <c r="P57" s="167">
        <v>8</v>
      </c>
      <c r="Q57" s="167" t="s">
        <v>634</v>
      </c>
      <c r="R57" s="167">
        <f t="shared" si="6"/>
        <v>16</v>
      </c>
      <c r="S57" s="167">
        <f t="shared" si="7"/>
        <v>21</v>
      </c>
      <c r="T57" s="165">
        <f t="shared" si="8"/>
        <v>43544</v>
      </c>
      <c r="U57" s="170"/>
      <c r="V57" s="6"/>
      <c r="W57" s="6"/>
      <c r="X57" s="168">
        <f t="shared" ca="1" si="9"/>
        <v>-6.25E-2</v>
      </c>
      <c r="Y57" s="169">
        <f t="shared" ca="1" si="10"/>
        <v>1</v>
      </c>
      <c r="Z57" s="16" t="s">
        <v>565</v>
      </c>
      <c r="AA57" s="16" t="s">
        <v>17</v>
      </c>
      <c r="AB57" s="16"/>
      <c r="AC57" s="6"/>
    </row>
    <row r="58" spans="1:29" s="160" customFormat="1" ht="30" customHeight="1">
      <c r="A58" s="239" t="s">
        <v>15</v>
      </c>
      <c r="B58" s="151" t="s">
        <v>1301</v>
      </c>
      <c r="C58" s="6"/>
      <c r="D58" s="6">
        <v>2</v>
      </c>
      <c r="E58" s="16" t="s">
        <v>47</v>
      </c>
      <c r="F58" s="16" t="s">
        <v>421</v>
      </c>
      <c r="G58" s="16" t="s">
        <v>421</v>
      </c>
      <c r="H58" s="36">
        <v>83</v>
      </c>
      <c r="I58" s="16" t="s">
        <v>422</v>
      </c>
      <c r="J58" s="16" t="s">
        <v>422</v>
      </c>
      <c r="K58" s="164" t="s">
        <v>518</v>
      </c>
      <c r="L58" s="6" t="s">
        <v>506</v>
      </c>
      <c r="M58" s="13">
        <v>31710</v>
      </c>
      <c r="N58" s="165">
        <v>35879</v>
      </c>
      <c r="O58" s="166">
        <f t="shared" ca="1" si="0"/>
        <v>27</v>
      </c>
      <c r="P58" s="167">
        <v>8</v>
      </c>
      <c r="Q58" s="167" t="s">
        <v>634</v>
      </c>
      <c r="R58" s="167">
        <f t="shared" si="6"/>
        <v>16</v>
      </c>
      <c r="S58" s="167">
        <f t="shared" si="7"/>
        <v>21</v>
      </c>
      <c r="T58" s="165">
        <f t="shared" si="8"/>
        <v>43544</v>
      </c>
      <c r="U58" s="170"/>
      <c r="V58" s="6"/>
      <c r="W58" s="6"/>
      <c r="X58" s="168">
        <f t="shared" ca="1" si="9"/>
        <v>-6.25E-2</v>
      </c>
      <c r="Y58" s="169">
        <f t="shared" ca="1" si="10"/>
        <v>1</v>
      </c>
      <c r="Z58" s="16" t="s">
        <v>565</v>
      </c>
      <c r="AA58" s="16" t="s">
        <v>17</v>
      </c>
      <c r="AB58" s="16"/>
      <c r="AC58" s="6"/>
    </row>
    <row r="59" spans="1:29" s="160" customFormat="1" ht="30" customHeight="1">
      <c r="A59" s="239" t="s">
        <v>15</v>
      </c>
      <c r="B59" s="151" t="s">
        <v>1301</v>
      </c>
      <c r="C59" s="6"/>
      <c r="D59" s="6">
        <v>2</v>
      </c>
      <c r="E59" s="16" t="s">
        <v>47</v>
      </c>
      <c r="F59" s="16" t="s">
        <v>421</v>
      </c>
      <c r="G59" s="16" t="s">
        <v>421</v>
      </c>
      <c r="H59" s="36">
        <v>84</v>
      </c>
      <c r="I59" s="16" t="s">
        <v>422</v>
      </c>
      <c r="J59" s="16" t="s">
        <v>422</v>
      </c>
      <c r="K59" s="164" t="s">
        <v>518</v>
      </c>
      <c r="L59" s="6" t="s">
        <v>506</v>
      </c>
      <c r="M59" s="13">
        <v>31710</v>
      </c>
      <c r="N59" s="165">
        <v>35879</v>
      </c>
      <c r="O59" s="166">
        <f t="shared" ca="1" si="0"/>
        <v>27</v>
      </c>
      <c r="P59" s="167">
        <v>8</v>
      </c>
      <c r="Q59" s="167" t="s">
        <v>634</v>
      </c>
      <c r="R59" s="167">
        <f t="shared" si="6"/>
        <v>16</v>
      </c>
      <c r="S59" s="167">
        <f t="shared" si="7"/>
        <v>21</v>
      </c>
      <c r="T59" s="165">
        <f t="shared" si="8"/>
        <v>43544</v>
      </c>
      <c r="U59" s="170"/>
      <c r="V59" s="6"/>
      <c r="W59" s="6"/>
      <c r="X59" s="168">
        <f t="shared" ca="1" si="9"/>
        <v>-6.25E-2</v>
      </c>
      <c r="Y59" s="169">
        <f t="shared" ca="1" si="10"/>
        <v>1</v>
      </c>
      <c r="Z59" s="16" t="s">
        <v>565</v>
      </c>
      <c r="AA59" s="16" t="s">
        <v>17</v>
      </c>
      <c r="AB59" s="16"/>
      <c r="AC59" s="6"/>
    </row>
    <row r="60" spans="1:29" s="160" customFormat="1" ht="30" customHeight="1">
      <c r="A60" s="239" t="s">
        <v>15</v>
      </c>
      <c r="B60" s="151" t="s">
        <v>1301</v>
      </c>
      <c r="C60" s="6"/>
      <c r="D60" s="6">
        <v>2</v>
      </c>
      <c r="E60" s="16" t="s">
        <v>47</v>
      </c>
      <c r="F60" s="16" t="s">
        <v>421</v>
      </c>
      <c r="G60" s="16" t="s">
        <v>421</v>
      </c>
      <c r="H60" s="36">
        <v>85</v>
      </c>
      <c r="I60" s="16" t="s">
        <v>422</v>
      </c>
      <c r="J60" s="16" t="s">
        <v>422</v>
      </c>
      <c r="K60" s="164" t="s">
        <v>518</v>
      </c>
      <c r="L60" s="6" t="s">
        <v>506</v>
      </c>
      <c r="M60" s="13">
        <v>31710</v>
      </c>
      <c r="N60" s="165">
        <v>35879</v>
      </c>
      <c r="O60" s="166">
        <f t="shared" ca="1" si="0"/>
        <v>27</v>
      </c>
      <c r="P60" s="167">
        <v>8</v>
      </c>
      <c r="Q60" s="167" t="s">
        <v>634</v>
      </c>
      <c r="R60" s="167">
        <f t="shared" si="6"/>
        <v>16</v>
      </c>
      <c r="S60" s="167">
        <f t="shared" si="7"/>
        <v>21</v>
      </c>
      <c r="T60" s="165">
        <f t="shared" si="8"/>
        <v>43544</v>
      </c>
      <c r="U60" s="170"/>
      <c r="V60" s="6"/>
      <c r="W60" s="6"/>
      <c r="X60" s="168">
        <f t="shared" ca="1" si="9"/>
        <v>-6.25E-2</v>
      </c>
      <c r="Y60" s="169">
        <f t="shared" ca="1" si="10"/>
        <v>1</v>
      </c>
      <c r="Z60" s="16" t="s">
        <v>565</v>
      </c>
      <c r="AA60" s="16" t="s">
        <v>17</v>
      </c>
      <c r="AB60" s="16"/>
      <c r="AC60" s="6"/>
    </row>
    <row r="61" spans="1:29" s="160" customFormat="1" ht="30" customHeight="1">
      <c r="A61" s="239" t="s">
        <v>15</v>
      </c>
      <c r="B61" s="151" t="s">
        <v>1301</v>
      </c>
      <c r="C61" s="6"/>
      <c r="D61" s="6">
        <v>2</v>
      </c>
      <c r="E61" s="16" t="s">
        <v>47</v>
      </c>
      <c r="F61" s="16" t="s">
        <v>425</v>
      </c>
      <c r="G61" s="16" t="s">
        <v>425</v>
      </c>
      <c r="H61" s="36">
        <v>86</v>
      </c>
      <c r="I61" s="16" t="s">
        <v>426</v>
      </c>
      <c r="J61" s="16" t="s">
        <v>426</v>
      </c>
      <c r="K61" s="164" t="s">
        <v>518</v>
      </c>
      <c r="L61" s="6" t="s">
        <v>506</v>
      </c>
      <c r="M61" s="13">
        <v>80850</v>
      </c>
      <c r="N61" s="165">
        <v>35879</v>
      </c>
      <c r="O61" s="166">
        <f ca="1">DATEDIF(N61,TODAY(),"y")</f>
        <v>27</v>
      </c>
      <c r="P61" s="167">
        <v>8</v>
      </c>
      <c r="Q61" s="167" t="s">
        <v>634</v>
      </c>
      <c r="R61" s="167">
        <f>P61*IF(Q61="水質",3.2,(IF(Q61="事務",2,IF(Q61="電子",2.1,IF(Q61="自動車",3.1,1.6)))))</f>
        <v>16</v>
      </c>
      <c r="S61" s="167">
        <f>ROUND(4/3*R61,0)</f>
        <v>21</v>
      </c>
      <c r="T61" s="165">
        <f>N61+365*IF(K61="事後",S61,R61)</f>
        <v>43544</v>
      </c>
      <c r="U61" s="170"/>
      <c r="V61" s="6"/>
      <c r="W61" s="6"/>
      <c r="X61" s="168">
        <f ca="1">(-3/R61*O61+5)</f>
        <v>-6.25E-2</v>
      </c>
      <c r="Y61" s="169">
        <f ca="1">IF(X61&gt;1,ROUNDUP(X61,0),1)</f>
        <v>1</v>
      </c>
      <c r="Z61" s="16" t="s">
        <v>565</v>
      </c>
      <c r="AA61" s="16" t="s">
        <v>17</v>
      </c>
      <c r="AB61" s="16"/>
      <c r="AC61" s="6"/>
    </row>
    <row r="62" spans="1:29" s="160" customFormat="1" ht="30" customHeight="1">
      <c r="A62" s="239" t="s">
        <v>15</v>
      </c>
      <c r="B62" s="151" t="s">
        <v>1301</v>
      </c>
      <c r="C62" s="6"/>
      <c r="D62" s="6">
        <v>2</v>
      </c>
      <c r="E62" s="16" t="s">
        <v>47</v>
      </c>
      <c r="F62" s="16" t="s">
        <v>423</v>
      </c>
      <c r="G62" s="16" t="s">
        <v>423</v>
      </c>
      <c r="H62" s="36">
        <v>87</v>
      </c>
      <c r="I62" s="16" t="s">
        <v>424</v>
      </c>
      <c r="J62" s="16" t="s">
        <v>424</v>
      </c>
      <c r="K62" s="164" t="s">
        <v>518</v>
      </c>
      <c r="L62" s="6" t="s">
        <v>506</v>
      </c>
      <c r="M62" s="13">
        <v>52500</v>
      </c>
      <c r="N62" s="165">
        <v>35879</v>
      </c>
      <c r="O62" s="166">
        <f t="shared" ca="1" si="0"/>
        <v>27</v>
      </c>
      <c r="P62" s="167">
        <v>8</v>
      </c>
      <c r="Q62" s="167" t="s">
        <v>634</v>
      </c>
      <c r="R62" s="167">
        <f t="shared" si="6"/>
        <v>16</v>
      </c>
      <c r="S62" s="167">
        <f t="shared" si="7"/>
        <v>21</v>
      </c>
      <c r="T62" s="165">
        <f t="shared" si="8"/>
        <v>43544</v>
      </c>
      <c r="U62" s="170"/>
      <c r="V62" s="6"/>
      <c r="W62" s="6"/>
      <c r="X62" s="168">
        <f t="shared" ca="1" si="9"/>
        <v>-6.25E-2</v>
      </c>
      <c r="Y62" s="169">
        <f t="shared" ca="1" si="10"/>
        <v>1</v>
      </c>
      <c r="Z62" s="16" t="s">
        <v>565</v>
      </c>
      <c r="AA62" s="16" t="s">
        <v>17</v>
      </c>
      <c r="AB62" s="16"/>
      <c r="AC62" s="6"/>
    </row>
    <row r="63" spans="1:29" s="160" customFormat="1" ht="30" customHeight="1">
      <c r="A63" s="239" t="s">
        <v>15</v>
      </c>
      <c r="B63" s="151" t="s">
        <v>1301</v>
      </c>
      <c r="C63" s="6"/>
      <c r="D63" s="6">
        <v>2</v>
      </c>
      <c r="E63" s="16" t="s">
        <v>47</v>
      </c>
      <c r="F63" s="16" t="s">
        <v>425</v>
      </c>
      <c r="G63" s="16" t="s">
        <v>425</v>
      </c>
      <c r="H63" s="36">
        <v>88</v>
      </c>
      <c r="I63" s="16" t="s">
        <v>424</v>
      </c>
      <c r="J63" s="16" t="s">
        <v>424</v>
      </c>
      <c r="K63" s="164" t="s">
        <v>518</v>
      </c>
      <c r="L63" s="6" t="s">
        <v>506</v>
      </c>
      <c r="M63" s="13">
        <v>52500</v>
      </c>
      <c r="N63" s="165">
        <v>35879</v>
      </c>
      <c r="O63" s="166">
        <f t="shared" ca="1" si="0"/>
        <v>27</v>
      </c>
      <c r="P63" s="167">
        <v>8</v>
      </c>
      <c r="Q63" s="167" t="s">
        <v>634</v>
      </c>
      <c r="R63" s="167">
        <f t="shared" si="6"/>
        <v>16</v>
      </c>
      <c r="S63" s="167">
        <f t="shared" si="7"/>
        <v>21</v>
      </c>
      <c r="T63" s="165">
        <f t="shared" si="8"/>
        <v>43544</v>
      </c>
      <c r="U63" s="170"/>
      <c r="V63" s="6"/>
      <c r="W63" s="6"/>
      <c r="X63" s="168">
        <f t="shared" ca="1" si="9"/>
        <v>-6.25E-2</v>
      </c>
      <c r="Y63" s="169">
        <f t="shared" ca="1" si="10"/>
        <v>1</v>
      </c>
      <c r="Z63" s="16" t="s">
        <v>565</v>
      </c>
      <c r="AA63" s="16" t="s">
        <v>17</v>
      </c>
      <c r="AB63" s="16"/>
      <c r="AC63" s="6"/>
    </row>
    <row r="64" spans="1:29" s="160" customFormat="1" ht="30" customHeight="1">
      <c r="A64" s="239" t="s">
        <v>15</v>
      </c>
      <c r="B64" s="151" t="s">
        <v>1301</v>
      </c>
      <c r="C64" s="6"/>
      <c r="D64" s="6">
        <v>2</v>
      </c>
      <c r="E64" s="16" t="s">
        <v>47</v>
      </c>
      <c r="F64" s="16" t="s">
        <v>431</v>
      </c>
      <c r="G64" s="16" t="s">
        <v>431</v>
      </c>
      <c r="H64" s="36">
        <v>89</v>
      </c>
      <c r="I64" s="16" t="s">
        <v>432</v>
      </c>
      <c r="J64" s="16" t="s">
        <v>432</v>
      </c>
      <c r="K64" s="164" t="s">
        <v>518</v>
      </c>
      <c r="L64" s="6" t="s">
        <v>506</v>
      </c>
      <c r="M64" s="13">
        <v>14910</v>
      </c>
      <c r="N64" s="165">
        <v>35879</v>
      </c>
      <c r="O64" s="166">
        <f t="shared" ref="O64:O69" ca="1" si="11">DATEDIF(N64,TODAY(),"y")</f>
        <v>27</v>
      </c>
      <c r="P64" s="167">
        <v>8</v>
      </c>
      <c r="Q64" s="167" t="s">
        <v>634</v>
      </c>
      <c r="R64" s="167">
        <f t="shared" ref="R64:R69" si="12">P64*IF(Q64="水質",3.2,(IF(Q64="事務",2,IF(Q64="電子",2.1,IF(Q64="自動車",3.1,1.6)))))</f>
        <v>16</v>
      </c>
      <c r="S64" s="167">
        <f t="shared" ref="S64:S69" si="13">ROUND(4/3*R64,0)</f>
        <v>21</v>
      </c>
      <c r="T64" s="165">
        <f t="shared" ref="T64:T69" si="14">N64+365*IF(K64="事後",S64,R64)</f>
        <v>43544</v>
      </c>
      <c r="U64" s="170"/>
      <c r="V64" s="6"/>
      <c r="W64" s="6"/>
      <c r="X64" s="168">
        <f t="shared" ref="X64:X69" ca="1" si="15">(-3/R64*O64+5)</f>
        <v>-6.25E-2</v>
      </c>
      <c r="Y64" s="169">
        <f t="shared" ref="Y64:Y69" ca="1" si="16">IF(X64&gt;1,ROUNDUP(X64,0),1)</f>
        <v>1</v>
      </c>
      <c r="Z64" s="16" t="s">
        <v>565</v>
      </c>
      <c r="AA64" s="16" t="s">
        <v>17</v>
      </c>
      <c r="AB64" s="16"/>
      <c r="AC64" s="6"/>
    </row>
    <row r="65" spans="1:29" s="160" customFormat="1" ht="30" customHeight="1">
      <c r="A65" s="239" t="s">
        <v>15</v>
      </c>
      <c r="B65" s="151" t="s">
        <v>1301</v>
      </c>
      <c r="C65" s="6"/>
      <c r="D65" s="6">
        <v>2</v>
      </c>
      <c r="E65" s="16" t="s">
        <v>47</v>
      </c>
      <c r="F65" s="16" t="s">
        <v>431</v>
      </c>
      <c r="G65" s="16" t="s">
        <v>431</v>
      </c>
      <c r="H65" s="36">
        <v>90</v>
      </c>
      <c r="I65" s="16" t="s">
        <v>432</v>
      </c>
      <c r="J65" s="16" t="s">
        <v>432</v>
      </c>
      <c r="K65" s="164" t="s">
        <v>518</v>
      </c>
      <c r="L65" s="6" t="s">
        <v>506</v>
      </c>
      <c r="M65" s="13">
        <v>14910</v>
      </c>
      <c r="N65" s="165">
        <v>35879</v>
      </c>
      <c r="O65" s="166">
        <f t="shared" ca="1" si="11"/>
        <v>27</v>
      </c>
      <c r="P65" s="167">
        <v>8</v>
      </c>
      <c r="Q65" s="167" t="s">
        <v>634</v>
      </c>
      <c r="R65" s="167">
        <f t="shared" si="12"/>
        <v>16</v>
      </c>
      <c r="S65" s="167">
        <f t="shared" si="13"/>
        <v>21</v>
      </c>
      <c r="T65" s="165">
        <f t="shared" si="14"/>
        <v>43544</v>
      </c>
      <c r="U65" s="170"/>
      <c r="V65" s="6"/>
      <c r="W65" s="6"/>
      <c r="X65" s="168">
        <f t="shared" ca="1" si="15"/>
        <v>-6.25E-2</v>
      </c>
      <c r="Y65" s="169">
        <f t="shared" ca="1" si="16"/>
        <v>1</v>
      </c>
      <c r="Z65" s="16" t="s">
        <v>565</v>
      </c>
      <c r="AA65" s="16" t="s">
        <v>17</v>
      </c>
      <c r="AB65" s="16"/>
      <c r="AC65" s="6"/>
    </row>
    <row r="66" spans="1:29" s="160" customFormat="1" ht="30" customHeight="1">
      <c r="A66" s="239" t="s">
        <v>15</v>
      </c>
      <c r="B66" s="151" t="s">
        <v>1301</v>
      </c>
      <c r="C66" s="6"/>
      <c r="D66" s="6">
        <v>2</v>
      </c>
      <c r="E66" s="16" t="s">
        <v>47</v>
      </c>
      <c r="F66" s="16" t="s">
        <v>431</v>
      </c>
      <c r="G66" s="16" t="s">
        <v>431</v>
      </c>
      <c r="H66" s="36">
        <v>91</v>
      </c>
      <c r="I66" s="16" t="s">
        <v>432</v>
      </c>
      <c r="J66" s="16" t="s">
        <v>432</v>
      </c>
      <c r="K66" s="164" t="s">
        <v>518</v>
      </c>
      <c r="L66" s="6" t="s">
        <v>506</v>
      </c>
      <c r="M66" s="13">
        <v>14910</v>
      </c>
      <c r="N66" s="165">
        <v>35879</v>
      </c>
      <c r="O66" s="166">
        <f t="shared" ca="1" si="11"/>
        <v>27</v>
      </c>
      <c r="P66" s="167">
        <v>8</v>
      </c>
      <c r="Q66" s="167" t="s">
        <v>634</v>
      </c>
      <c r="R66" s="167">
        <f t="shared" si="12"/>
        <v>16</v>
      </c>
      <c r="S66" s="167">
        <f t="shared" si="13"/>
        <v>21</v>
      </c>
      <c r="T66" s="165">
        <f t="shared" si="14"/>
        <v>43544</v>
      </c>
      <c r="U66" s="170"/>
      <c r="V66" s="6"/>
      <c r="W66" s="6"/>
      <c r="X66" s="168">
        <f t="shared" ca="1" si="15"/>
        <v>-6.25E-2</v>
      </c>
      <c r="Y66" s="169">
        <f t="shared" ca="1" si="16"/>
        <v>1</v>
      </c>
      <c r="Z66" s="16" t="s">
        <v>565</v>
      </c>
      <c r="AA66" s="16" t="s">
        <v>17</v>
      </c>
      <c r="AB66" s="16"/>
      <c r="AC66" s="6"/>
    </row>
    <row r="67" spans="1:29" s="160" customFormat="1" ht="30" customHeight="1">
      <c r="A67" s="239" t="s">
        <v>15</v>
      </c>
      <c r="B67" s="151" t="s">
        <v>1301</v>
      </c>
      <c r="C67" s="6"/>
      <c r="D67" s="6">
        <v>2</v>
      </c>
      <c r="E67" s="16" t="s">
        <v>47</v>
      </c>
      <c r="F67" s="16" t="s">
        <v>431</v>
      </c>
      <c r="G67" s="16" t="s">
        <v>431</v>
      </c>
      <c r="H67" s="36">
        <v>92</v>
      </c>
      <c r="I67" s="16" t="s">
        <v>432</v>
      </c>
      <c r="J67" s="16" t="s">
        <v>432</v>
      </c>
      <c r="K67" s="164" t="s">
        <v>518</v>
      </c>
      <c r="L67" s="6" t="s">
        <v>506</v>
      </c>
      <c r="M67" s="13">
        <v>14910</v>
      </c>
      <c r="N67" s="165">
        <v>35879</v>
      </c>
      <c r="O67" s="166">
        <f t="shared" ca="1" si="11"/>
        <v>27</v>
      </c>
      <c r="P67" s="167">
        <v>8</v>
      </c>
      <c r="Q67" s="167" t="s">
        <v>634</v>
      </c>
      <c r="R67" s="167">
        <f t="shared" si="12"/>
        <v>16</v>
      </c>
      <c r="S67" s="167">
        <f t="shared" si="13"/>
        <v>21</v>
      </c>
      <c r="T67" s="165">
        <f t="shared" si="14"/>
        <v>43544</v>
      </c>
      <c r="U67" s="170"/>
      <c r="V67" s="6"/>
      <c r="W67" s="6"/>
      <c r="X67" s="168">
        <f t="shared" ca="1" si="15"/>
        <v>-6.25E-2</v>
      </c>
      <c r="Y67" s="169">
        <f t="shared" ca="1" si="16"/>
        <v>1</v>
      </c>
      <c r="Z67" s="16" t="s">
        <v>565</v>
      </c>
      <c r="AA67" s="16" t="s">
        <v>17</v>
      </c>
      <c r="AB67" s="16"/>
      <c r="AC67" s="6"/>
    </row>
    <row r="68" spans="1:29" s="160" customFormat="1" ht="30" customHeight="1">
      <c r="A68" s="239" t="s">
        <v>15</v>
      </c>
      <c r="B68" s="151" t="s">
        <v>1301</v>
      </c>
      <c r="C68" s="6"/>
      <c r="D68" s="6">
        <v>2</v>
      </c>
      <c r="E68" s="16" t="s">
        <v>47</v>
      </c>
      <c r="F68" s="16" t="s">
        <v>431</v>
      </c>
      <c r="G68" s="16" t="s">
        <v>431</v>
      </c>
      <c r="H68" s="36">
        <v>93</v>
      </c>
      <c r="I68" s="16" t="s">
        <v>432</v>
      </c>
      <c r="J68" s="16" t="s">
        <v>432</v>
      </c>
      <c r="K68" s="164" t="s">
        <v>518</v>
      </c>
      <c r="L68" s="6" t="s">
        <v>506</v>
      </c>
      <c r="M68" s="13">
        <v>14910</v>
      </c>
      <c r="N68" s="165">
        <v>35879</v>
      </c>
      <c r="O68" s="166">
        <f t="shared" ca="1" si="11"/>
        <v>27</v>
      </c>
      <c r="P68" s="167">
        <v>8</v>
      </c>
      <c r="Q68" s="167" t="s">
        <v>634</v>
      </c>
      <c r="R68" s="167">
        <f t="shared" si="12"/>
        <v>16</v>
      </c>
      <c r="S68" s="167">
        <f t="shared" si="13"/>
        <v>21</v>
      </c>
      <c r="T68" s="165">
        <f t="shared" si="14"/>
        <v>43544</v>
      </c>
      <c r="U68" s="170"/>
      <c r="V68" s="6"/>
      <c r="W68" s="6"/>
      <c r="X68" s="168">
        <f t="shared" ca="1" si="15"/>
        <v>-6.25E-2</v>
      </c>
      <c r="Y68" s="169">
        <f t="shared" ca="1" si="16"/>
        <v>1</v>
      </c>
      <c r="Z68" s="16" t="s">
        <v>565</v>
      </c>
      <c r="AA68" s="16" t="s">
        <v>17</v>
      </c>
      <c r="AB68" s="16"/>
      <c r="AC68" s="6"/>
    </row>
    <row r="69" spans="1:29" s="160" customFormat="1" ht="30" customHeight="1">
      <c r="A69" s="239" t="s">
        <v>15</v>
      </c>
      <c r="B69" s="151" t="s">
        <v>1301</v>
      </c>
      <c r="C69" s="6"/>
      <c r="D69" s="6">
        <v>2</v>
      </c>
      <c r="E69" s="16" t="s">
        <v>47</v>
      </c>
      <c r="F69" s="16" t="s">
        <v>431</v>
      </c>
      <c r="G69" s="16" t="s">
        <v>431</v>
      </c>
      <c r="H69" s="36">
        <v>94</v>
      </c>
      <c r="I69" s="16" t="s">
        <v>432</v>
      </c>
      <c r="J69" s="16" t="s">
        <v>432</v>
      </c>
      <c r="K69" s="164" t="s">
        <v>518</v>
      </c>
      <c r="L69" s="6" t="s">
        <v>506</v>
      </c>
      <c r="M69" s="13">
        <v>14910</v>
      </c>
      <c r="N69" s="165">
        <v>35879</v>
      </c>
      <c r="O69" s="166">
        <f t="shared" ca="1" si="11"/>
        <v>27</v>
      </c>
      <c r="P69" s="167">
        <v>8</v>
      </c>
      <c r="Q69" s="167" t="s">
        <v>634</v>
      </c>
      <c r="R69" s="167">
        <f t="shared" si="12"/>
        <v>16</v>
      </c>
      <c r="S69" s="167">
        <f t="shared" si="13"/>
        <v>21</v>
      </c>
      <c r="T69" s="165">
        <f t="shared" si="14"/>
        <v>43544</v>
      </c>
      <c r="U69" s="170"/>
      <c r="V69" s="6"/>
      <c r="W69" s="6"/>
      <c r="X69" s="168">
        <f t="shared" ca="1" si="15"/>
        <v>-6.25E-2</v>
      </c>
      <c r="Y69" s="169">
        <f t="shared" ca="1" si="16"/>
        <v>1</v>
      </c>
      <c r="Z69" s="16" t="s">
        <v>565</v>
      </c>
      <c r="AA69" s="16" t="s">
        <v>17</v>
      </c>
      <c r="AB69" s="16"/>
      <c r="AC69" s="6"/>
    </row>
    <row r="70" spans="1:29" s="160" customFormat="1" ht="30" customHeight="1">
      <c r="A70" s="239" t="s">
        <v>15</v>
      </c>
      <c r="B70" s="151" t="s">
        <v>1301</v>
      </c>
      <c r="C70" s="6"/>
      <c r="D70" s="6">
        <v>2</v>
      </c>
      <c r="E70" s="16" t="s">
        <v>47</v>
      </c>
      <c r="F70" s="16" t="s">
        <v>427</v>
      </c>
      <c r="G70" s="16" t="s">
        <v>427</v>
      </c>
      <c r="H70" s="36">
        <v>95</v>
      </c>
      <c r="I70" s="16" t="s">
        <v>428</v>
      </c>
      <c r="J70" s="16" t="s">
        <v>428</v>
      </c>
      <c r="K70" s="164" t="s">
        <v>518</v>
      </c>
      <c r="L70" s="6" t="s">
        <v>506</v>
      </c>
      <c r="M70" s="13">
        <v>3255</v>
      </c>
      <c r="N70" s="165">
        <v>35879</v>
      </c>
      <c r="O70" s="166">
        <f t="shared" ca="1" si="0"/>
        <v>27</v>
      </c>
      <c r="P70" s="167">
        <v>15</v>
      </c>
      <c r="Q70" s="167" t="s">
        <v>634</v>
      </c>
      <c r="R70" s="167">
        <f t="shared" si="6"/>
        <v>30</v>
      </c>
      <c r="S70" s="167">
        <f t="shared" si="7"/>
        <v>40</v>
      </c>
      <c r="T70" s="165">
        <f t="shared" si="8"/>
        <v>50479</v>
      </c>
      <c r="U70" s="170"/>
      <c r="V70" s="6"/>
      <c r="W70" s="6"/>
      <c r="X70" s="168">
        <f t="shared" ca="1" si="9"/>
        <v>2.2999999999999998</v>
      </c>
      <c r="Y70" s="169">
        <f t="shared" ca="1" si="10"/>
        <v>3</v>
      </c>
      <c r="Z70" s="16" t="s">
        <v>565</v>
      </c>
      <c r="AA70" s="16" t="s">
        <v>17</v>
      </c>
      <c r="AB70" s="16"/>
      <c r="AC70" s="6"/>
    </row>
    <row r="71" spans="1:29" s="160" customFormat="1" ht="30" customHeight="1">
      <c r="A71" s="239" t="s">
        <v>15</v>
      </c>
      <c r="B71" s="151" t="s">
        <v>1301</v>
      </c>
      <c r="C71" s="6"/>
      <c r="D71" s="6">
        <v>2</v>
      </c>
      <c r="E71" s="16" t="s">
        <v>47</v>
      </c>
      <c r="F71" s="16" t="s">
        <v>427</v>
      </c>
      <c r="G71" s="16" t="s">
        <v>427</v>
      </c>
      <c r="H71" s="36">
        <v>98</v>
      </c>
      <c r="I71" s="16" t="s">
        <v>428</v>
      </c>
      <c r="J71" s="16" t="s">
        <v>428</v>
      </c>
      <c r="K71" s="164" t="s">
        <v>518</v>
      </c>
      <c r="L71" s="6" t="s">
        <v>506</v>
      </c>
      <c r="M71" s="13">
        <v>3255</v>
      </c>
      <c r="N71" s="165">
        <v>35879</v>
      </c>
      <c r="O71" s="166">
        <f t="shared" ca="1" si="0"/>
        <v>27</v>
      </c>
      <c r="P71" s="167">
        <v>15</v>
      </c>
      <c r="Q71" s="167" t="s">
        <v>634</v>
      </c>
      <c r="R71" s="167">
        <f t="shared" si="6"/>
        <v>30</v>
      </c>
      <c r="S71" s="167">
        <f t="shared" si="7"/>
        <v>40</v>
      </c>
      <c r="T71" s="165">
        <f t="shared" si="8"/>
        <v>50479</v>
      </c>
      <c r="U71" s="170"/>
      <c r="V71" s="6"/>
      <c r="W71" s="6"/>
      <c r="X71" s="168">
        <f t="shared" ca="1" si="9"/>
        <v>2.2999999999999998</v>
      </c>
      <c r="Y71" s="169">
        <f t="shared" ca="1" si="10"/>
        <v>3</v>
      </c>
      <c r="Z71" s="16" t="s">
        <v>565</v>
      </c>
      <c r="AA71" s="16" t="s">
        <v>17</v>
      </c>
      <c r="AB71" s="16"/>
      <c r="AC71" s="6"/>
    </row>
    <row r="72" spans="1:29" s="160" customFormat="1" ht="30" customHeight="1">
      <c r="A72" s="239" t="s">
        <v>15</v>
      </c>
      <c r="B72" s="151" t="s">
        <v>1301</v>
      </c>
      <c r="C72" s="6"/>
      <c r="D72" s="6">
        <v>2</v>
      </c>
      <c r="E72" s="16" t="s">
        <v>47</v>
      </c>
      <c r="F72" s="16" t="s">
        <v>427</v>
      </c>
      <c r="G72" s="16" t="s">
        <v>427</v>
      </c>
      <c r="H72" s="36">
        <v>99</v>
      </c>
      <c r="I72" s="16" t="s">
        <v>428</v>
      </c>
      <c r="J72" s="16" t="s">
        <v>428</v>
      </c>
      <c r="K72" s="164" t="s">
        <v>518</v>
      </c>
      <c r="L72" s="6" t="s">
        <v>506</v>
      </c>
      <c r="M72" s="13">
        <v>3255</v>
      </c>
      <c r="N72" s="165">
        <v>35879</v>
      </c>
      <c r="O72" s="166">
        <f t="shared" ca="1" si="0"/>
        <v>27</v>
      </c>
      <c r="P72" s="167">
        <v>15</v>
      </c>
      <c r="Q72" s="167" t="s">
        <v>634</v>
      </c>
      <c r="R72" s="167">
        <f t="shared" si="6"/>
        <v>30</v>
      </c>
      <c r="S72" s="167">
        <f t="shared" si="7"/>
        <v>40</v>
      </c>
      <c r="T72" s="165">
        <f t="shared" si="8"/>
        <v>50479</v>
      </c>
      <c r="U72" s="170"/>
      <c r="V72" s="6"/>
      <c r="W72" s="6"/>
      <c r="X72" s="168">
        <f t="shared" ca="1" si="9"/>
        <v>2.2999999999999998</v>
      </c>
      <c r="Y72" s="169">
        <f t="shared" ca="1" si="10"/>
        <v>3</v>
      </c>
      <c r="Z72" s="16" t="s">
        <v>565</v>
      </c>
      <c r="AA72" s="16" t="s">
        <v>17</v>
      </c>
      <c r="AB72" s="16"/>
      <c r="AC72" s="6"/>
    </row>
    <row r="73" spans="1:29" s="160" customFormat="1" ht="30" customHeight="1">
      <c r="A73" s="239" t="s">
        <v>15</v>
      </c>
      <c r="B73" s="151" t="s">
        <v>1301</v>
      </c>
      <c r="C73" s="6"/>
      <c r="D73" s="6">
        <v>2</v>
      </c>
      <c r="E73" s="16" t="s">
        <v>47</v>
      </c>
      <c r="F73" s="16" t="s">
        <v>427</v>
      </c>
      <c r="G73" s="16" t="s">
        <v>427</v>
      </c>
      <c r="H73" s="36">
        <v>101</v>
      </c>
      <c r="I73" s="16" t="s">
        <v>428</v>
      </c>
      <c r="J73" s="16" t="s">
        <v>428</v>
      </c>
      <c r="K73" s="164" t="s">
        <v>518</v>
      </c>
      <c r="L73" s="6" t="s">
        <v>506</v>
      </c>
      <c r="M73" s="13">
        <v>3255</v>
      </c>
      <c r="N73" s="165">
        <v>35879</v>
      </c>
      <c r="O73" s="166">
        <f t="shared" ref="O73:O144" ca="1" si="17">DATEDIF(N73,TODAY(),"y")</f>
        <v>27</v>
      </c>
      <c r="P73" s="167">
        <v>15</v>
      </c>
      <c r="Q73" s="167" t="s">
        <v>634</v>
      </c>
      <c r="R73" s="167">
        <f t="shared" ref="R73:R112" si="18">P73*IF(Q73="水質",3.2,(IF(Q73="事務",2,IF(Q73="電子",2.1,IF(Q73="自動車",3.1,1.6)))))</f>
        <v>30</v>
      </c>
      <c r="S73" s="167">
        <f t="shared" ref="S73:S112" si="19">ROUND(4/3*R73,0)</f>
        <v>40</v>
      </c>
      <c r="T73" s="165">
        <f t="shared" ref="T73:T112" si="20">N73+365*IF(K73="事後",S73,R73)</f>
        <v>50479</v>
      </c>
      <c r="U73" s="170"/>
      <c r="V73" s="6"/>
      <c r="W73" s="6"/>
      <c r="X73" s="168">
        <f t="shared" ref="X73:X112" ca="1" si="21">(-3/R73*O73+5)</f>
        <v>2.2999999999999998</v>
      </c>
      <c r="Y73" s="169">
        <f t="shared" ref="Y73:Y112" ca="1" si="22">IF(X73&gt;1,ROUNDUP(X73,0),1)</f>
        <v>3</v>
      </c>
      <c r="Z73" s="16" t="s">
        <v>565</v>
      </c>
      <c r="AA73" s="16" t="s">
        <v>17</v>
      </c>
      <c r="AB73" s="16"/>
      <c r="AC73" s="6"/>
    </row>
    <row r="74" spans="1:29" s="160" customFormat="1" ht="30" customHeight="1">
      <c r="A74" s="239" t="s">
        <v>15</v>
      </c>
      <c r="B74" s="151" t="s">
        <v>1301</v>
      </c>
      <c r="C74" s="6"/>
      <c r="D74" s="6">
        <v>2</v>
      </c>
      <c r="E74" s="16" t="s">
        <v>47</v>
      </c>
      <c r="F74" s="16" t="s">
        <v>427</v>
      </c>
      <c r="G74" s="16" t="s">
        <v>427</v>
      </c>
      <c r="H74" s="36">
        <v>102</v>
      </c>
      <c r="I74" s="16" t="s">
        <v>428</v>
      </c>
      <c r="J74" s="16" t="s">
        <v>428</v>
      </c>
      <c r="K74" s="164" t="s">
        <v>518</v>
      </c>
      <c r="L74" s="6" t="s">
        <v>506</v>
      </c>
      <c r="M74" s="13">
        <v>3255</v>
      </c>
      <c r="N74" s="165">
        <v>35879</v>
      </c>
      <c r="O74" s="166">
        <f t="shared" ca="1" si="17"/>
        <v>27</v>
      </c>
      <c r="P74" s="167">
        <v>15</v>
      </c>
      <c r="Q74" s="167" t="s">
        <v>634</v>
      </c>
      <c r="R74" s="167">
        <f t="shared" si="18"/>
        <v>30</v>
      </c>
      <c r="S74" s="167">
        <f t="shared" si="19"/>
        <v>40</v>
      </c>
      <c r="T74" s="165">
        <f t="shared" si="20"/>
        <v>50479</v>
      </c>
      <c r="U74" s="170"/>
      <c r="V74" s="6"/>
      <c r="W74" s="6"/>
      <c r="X74" s="168">
        <f t="shared" ca="1" si="21"/>
        <v>2.2999999999999998</v>
      </c>
      <c r="Y74" s="169">
        <f t="shared" ca="1" si="22"/>
        <v>3</v>
      </c>
      <c r="Z74" s="16" t="s">
        <v>565</v>
      </c>
      <c r="AA74" s="16" t="s">
        <v>17</v>
      </c>
      <c r="AB74" s="16"/>
      <c r="AC74" s="6"/>
    </row>
    <row r="75" spans="1:29" s="160" customFormat="1" ht="30" customHeight="1">
      <c r="A75" s="239" t="s">
        <v>15</v>
      </c>
      <c r="B75" s="151" t="s">
        <v>1301</v>
      </c>
      <c r="C75" s="6"/>
      <c r="D75" s="6">
        <v>2</v>
      </c>
      <c r="E75" s="16" t="s">
        <v>47</v>
      </c>
      <c r="F75" s="16" t="s">
        <v>433</v>
      </c>
      <c r="G75" s="16" t="s">
        <v>433</v>
      </c>
      <c r="H75" s="36">
        <v>105</v>
      </c>
      <c r="I75" s="16" t="s">
        <v>434</v>
      </c>
      <c r="J75" s="16" t="s">
        <v>434</v>
      </c>
      <c r="K75" s="164" t="s">
        <v>518</v>
      </c>
      <c r="L75" s="6" t="s">
        <v>506</v>
      </c>
      <c r="M75" s="13">
        <v>10290</v>
      </c>
      <c r="N75" s="165">
        <v>35879</v>
      </c>
      <c r="O75" s="166">
        <f t="shared" ref="O75:O82" ca="1" si="23">DATEDIF(N75,TODAY(),"y")</f>
        <v>27</v>
      </c>
      <c r="P75" s="167">
        <v>8</v>
      </c>
      <c r="Q75" s="167" t="s">
        <v>634</v>
      </c>
      <c r="R75" s="167">
        <f t="shared" ref="R75:R82" si="24">P75*IF(Q75="水質",3.2,(IF(Q75="事務",2,IF(Q75="電子",2.1,IF(Q75="自動車",3.1,1.6)))))</f>
        <v>16</v>
      </c>
      <c r="S75" s="167">
        <f t="shared" ref="S75:S82" si="25">ROUND(4/3*R75,0)</f>
        <v>21</v>
      </c>
      <c r="T75" s="165">
        <f t="shared" ref="T75:T82" si="26">N75+365*IF(K75="事後",S75,R75)</f>
        <v>43544</v>
      </c>
      <c r="U75" s="170"/>
      <c r="V75" s="6"/>
      <c r="W75" s="6"/>
      <c r="X75" s="168">
        <f t="shared" ref="X75:X82" ca="1" si="27">(-3/R75*O75+5)</f>
        <v>-6.25E-2</v>
      </c>
      <c r="Y75" s="169">
        <f t="shared" ref="Y75:Y82" ca="1" si="28">IF(X75&gt;1,ROUNDUP(X75,0),1)</f>
        <v>1</v>
      </c>
      <c r="Z75" s="16" t="s">
        <v>565</v>
      </c>
      <c r="AA75" s="16" t="s">
        <v>24</v>
      </c>
      <c r="AB75" s="16"/>
      <c r="AC75" s="6"/>
    </row>
    <row r="76" spans="1:29" s="160" customFormat="1" ht="30" customHeight="1">
      <c r="A76" s="239" t="s">
        <v>15</v>
      </c>
      <c r="B76" s="151" t="s">
        <v>1301</v>
      </c>
      <c r="C76" s="6"/>
      <c r="D76" s="6">
        <v>2</v>
      </c>
      <c r="E76" s="16" t="s">
        <v>47</v>
      </c>
      <c r="F76" s="16" t="s">
        <v>433</v>
      </c>
      <c r="G76" s="16" t="s">
        <v>433</v>
      </c>
      <c r="H76" s="36">
        <v>106</v>
      </c>
      <c r="I76" s="16" t="s">
        <v>434</v>
      </c>
      <c r="J76" s="16" t="s">
        <v>434</v>
      </c>
      <c r="K76" s="164" t="s">
        <v>518</v>
      </c>
      <c r="L76" s="6" t="s">
        <v>506</v>
      </c>
      <c r="M76" s="13">
        <v>10290</v>
      </c>
      <c r="N76" s="165">
        <v>35879</v>
      </c>
      <c r="O76" s="166">
        <f t="shared" ca="1" si="23"/>
        <v>27</v>
      </c>
      <c r="P76" s="167">
        <v>8</v>
      </c>
      <c r="Q76" s="167" t="s">
        <v>634</v>
      </c>
      <c r="R76" s="167">
        <f t="shared" si="24"/>
        <v>16</v>
      </c>
      <c r="S76" s="167">
        <f t="shared" si="25"/>
        <v>21</v>
      </c>
      <c r="T76" s="165">
        <f t="shared" si="26"/>
        <v>43544</v>
      </c>
      <c r="U76" s="170"/>
      <c r="V76" s="6"/>
      <c r="W76" s="6"/>
      <c r="X76" s="168">
        <f t="shared" ca="1" si="27"/>
        <v>-6.25E-2</v>
      </c>
      <c r="Y76" s="169">
        <f t="shared" ca="1" si="28"/>
        <v>1</v>
      </c>
      <c r="Z76" s="16" t="s">
        <v>565</v>
      </c>
      <c r="AA76" s="16" t="s">
        <v>24</v>
      </c>
      <c r="AB76" s="16"/>
      <c r="AC76" s="6"/>
    </row>
    <row r="77" spans="1:29" s="160" customFormat="1" ht="30" customHeight="1">
      <c r="A77" s="239" t="s">
        <v>15</v>
      </c>
      <c r="B77" s="151" t="s">
        <v>1301</v>
      </c>
      <c r="C77" s="6"/>
      <c r="D77" s="6">
        <v>2</v>
      </c>
      <c r="E77" s="16" t="s">
        <v>47</v>
      </c>
      <c r="F77" s="16" t="s">
        <v>433</v>
      </c>
      <c r="G77" s="16" t="s">
        <v>433</v>
      </c>
      <c r="H77" s="36">
        <v>107</v>
      </c>
      <c r="I77" s="16" t="s">
        <v>434</v>
      </c>
      <c r="J77" s="16" t="s">
        <v>434</v>
      </c>
      <c r="K77" s="164" t="s">
        <v>518</v>
      </c>
      <c r="L77" s="6" t="s">
        <v>506</v>
      </c>
      <c r="M77" s="13">
        <v>10290</v>
      </c>
      <c r="N77" s="165">
        <v>35879</v>
      </c>
      <c r="O77" s="166">
        <f t="shared" ca="1" si="23"/>
        <v>27</v>
      </c>
      <c r="P77" s="167">
        <v>8</v>
      </c>
      <c r="Q77" s="167" t="s">
        <v>634</v>
      </c>
      <c r="R77" s="167">
        <f t="shared" si="24"/>
        <v>16</v>
      </c>
      <c r="S77" s="167">
        <f t="shared" si="25"/>
        <v>21</v>
      </c>
      <c r="T77" s="165">
        <f t="shared" si="26"/>
        <v>43544</v>
      </c>
      <c r="U77" s="170"/>
      <c r="V77" s="6"/>
      <c r="W77" s="6"/>
      <c r="X77" s="168">
        <f t="shared" ca="1" si="27"/>
        <v>-6.25E-2</v>
      </c>
      <c r="Y77" s="169">
        <f t="shared" ca="1" si="28"/>
        <v>1</v>
      </c>
      <c r="Z77" s="16" t="s">
        <v>565</v>
      </c>
      <c r="AA77" s="16" t="s">
        <v>24</v>
      </c>
      <c r="AB77" s="16"/>
      <c r="AC77" s="6"/>
    </row>
    <row r="78" spans="1:29" s="160" customFormat="1" ht="30" customHeight="1">
      <c r="A78" s="239" t="s">
        <v>15</v>
      </c>
      <c r="B78" s="151" t="s">
        <v>1301</v>
      </c>
      <c r="C78" s="6"/>
      <c r="D78" s="6">
        <v>2</v>
      </c>
      <c r="E78" s="16" t="s">
        <v>47</v>
      </c>
      <c r="F78" s="16" t="s">
        <v>433</v>
      </c>
      <c r="G78" s="16" t="s">
        <v>433</v>
      </c>
      <c r="H78" s="36">
        <v>108</v>
      </c>
      <c r="I78" s="16" t="s">
        <v>434</v>
      </c>
      <c r="J78" s="16" t="s">
        <v>434</v>
      </c>
      <c r="K78" s="164" t="s">
        <v>518</v>
      </c>
      <c r="L78" s="6" t="s">
        <v>506</v>
      </c>
      <c r="M78" s="13">
        <v>10290</v>
      </c>
      <c r="N78" s="165">
        <v>35879</v>
      </c>
      <c r="O78" s="166">
        <f t="shared" ca="1" si="23"/>
        <v>27</v>
      </c>
      <c r="P78" s="167">
        <v>8</v>
      </c>
      <c r="Q78" s="167" t="s">
        <v>634</v>
      </c>
      <c r="R78" s="167">
        <f t="shared" si="24"/>
        <v>16</v>
      </c>
      <c r="S78" s="167">
        <f t="shared" si="25"/>
        <v>21</v>
      </c>
      <c r="T78" s="165">
        <f t="shared" si="26"/>
        <v>43544</v>
      </c>
      <c r="U78" s="170"/>
      <c r="V78" s="6"/>
      <c r="W78" s="6"/>
      <c r="X78" s="168">
        <f t="shared" ca="1" si="27"/>
        <v>-6.25E-2</v>
      </c>
      <c r="Y78" s="169">
        <f t="shared" ca="1" si="28"/>
        <v>1</v>
      </c>
      <c r="Z78" s="16" t="s">
        <v>565</v>
      </c>
      <c r="AA78" s="16" t="s">
        <v>24</v>
      </c>
      <c r="AB78" s="16"/>
      <c r="AC78" s="6"/>
    </row>
    <row r="79" spans="1:29" s="160" customFormat="1" ht="30" customHeight="1">
      <c r="A79" s="239" t="s">
        <v>15</v>
      </c>
      <c r="B79" s="151" t="s">
        <v>1301</v>
      </c>
      <c r="C79" s="6"/>
      <c r="D79" s="6">
        <v>2</v>
      </c>
      <c r="E79" s="16" t="s">
        <v>47</v>
      </c>
      <c r="F79" s="16" t="s">
        <v>433</v>
      </c>
      <c r="G79" s="16" t="s">
        <v>433</v>
      </c>
      <c r="H79" s="36">
        <v>109</v>
      </c>
      <c r="I79" s="16" t="s">
        <v>434</v>
      </c>
      <c r="J79" s="16" t="s">
        <v>434</v>
      </c>
      <c r="K79" s="164" t="s">
        <v>518</v>
      </c>
      <c r="L79" s="6" t="s">
        <v>506</v>
      </c>
      <c r="M79" s="13">
        <v>10290</v>
      </c>
      <c r="N79" s="165">
        <v>35879</v>
      </c>
      <c r="O79" s="166">
        <f t="shared" ca="1" si="23"/>
        <v>27</v>
      </c>
      <c r="P79" s="167">
        <v>8</v>
      </c>
      <c r="Q79" s="167" t="s">
        <v>634</v>
      </c>
      <c r="R79" s="167">
        <f t="shared" si="24"/>
        <v>16</v>
      </c>
      <c r="S79" s="167">
        <f t="shared" si="25"/>
        <v>21</v>
      </c>
      <c r="T79" s="165">
        <f t="shared" si="26"/>
        <v>43544</v>
      </c>
      <c r="U79" s="170"/>
      <c r="V79" s="6"/>
      <c r="W79" s="6"/>
      <c r="X79" s="168">
        <f t="shared" ca="1" si="27"/>
        <v>-6.25E-2</v>
      </c>
      <c r="Y79" s="169">
        <f t="shared" ca="1" si="28"/>
        <v>1</v>
      </c>
      <c r="Z79" s="16" t="s">
        <v>565</v>
      </c>
      <c r="AA79" s="16" t="s">
        <v>24</v>
      </c>
      <c r="AB79" s="16"/>
      <c r="AC79" s="6"/>
    </row>
    <row r="80" spans="1:29" s="160" customFormat="1" ht="30" customHeight="1">
      <c r="A80" s="239" t="s">
        <v>15</v>
      </c>
      <c r="B80" s="151" t="s">
        <v>1301</v>
      </c>
      <c r="C80" s="6"/>
      <c r="D80" s="6">
        <v>2</v>
      </c>
      <c r="E80" s="16" t="s">
        <v>47</v>
      </c>
      <c r="F80" s="16" t="s">
        <v>433</v>
      </c>
      <c r="G80" s="16" t="s">
        <v>433</v>
      </c>
      <c r="H80" s="36">
        <v>110</v>
      </c>
      <c r="I80" s="16" t="s">
        <v>434</v>
      </c>
      <c r="J80" s="16" t="s">
        <v>434</v>
      </c>
      <c r="K80" s="164" t="s">
        <v>518</v>
      </c>
      <c r="L80" s="6" t="s">
        <v>506</v>
      </c>
      <c r="M80" s="13">
        <v>10290</v>
      </c>
      <c r="N80" s="165">
        <v>35879</v>
      </c>
      <c r="O80" s="166">
        <f t="shared" ca="1" si="23"/>
        <v>27</v>
      </c>
      <c r="P80" s="167">
        <v>8</v>
      </c>
      <c r="Q80" s="167" t="s">
        <v>634</v>
      </c>
      <c r="R80" s="167">
        <f t="shared" si="24"/>
        <v>16</v>
      </c>
      <c r="S80" s="167">
        <f t="shared" si="25"/>
        <v>21</v>
      </c>
      <c r="T80" s="165">
        <f t="shared" si="26"/>
        <v>43544</v>
      </c>
      <c r="U80" s="170"/>
      <c r="V80" s="6"/>
      <c r="W80" s="6"/>
      <c r="X80" s="168">
        <f t="shared" ca="1" si="27"/>
        <v>-6.25E-2</v>
      </c>
      <c r="Y80" s="169">
        <f t="shared" ca="1" si="28"/>
        <v>1</v>
      </c>
      <c r="Z80" s="16" t="s">
        <v>565</v>
      </c>
      <c r="AA80" s="16" t="s">
        <v>24</v>
      </c>
      <c r="AB80" s="16"/>
      <c r="AC80" s="6"/>
    </row>
    <row r="81" spans="1:29" s="160" customFormat="1" ht="30" customHeight="1">
      <c r="A81" s="239" t="s">
        <v>15</v>
      </c>
      <c r="B81" s="151" t="s">
        <v>1301</v>
      </c>
      <c r="C81" s="6"/>
      <c r="D81" s="6">
        <v>2</v>
      </c>
      <c r="E81" s="16" t="s">
        <v>47</v>
      </c>
      <c r="F81" s="16" t="s">
        <v>433</v>
      </c>
      <c r="G81" s="16" t="s">
        <v>433</v>
      </c>
      <c r="H81" s="36">
        <v>111</v>
      </c>
      <c r="I81" s="16" t="s">
        <v>434</v>
      </c>
      <c r="J81" s="16" t="s">
        <v>434</v>
      </c>
      <c r="K81" s="164" t="s">
        <v>518</v>
      </c>
      <c r="L81" s="6" t="s">
        <v>506</v>
      </c>
      <c r="M81" s="13">
        <v>10290</v>
      </c>
      <c r="N81" s="165">
        <v>35879</v>
      </c>
      <c r="O81" s="166">
        <f t="shared" ca="1" si="23"/>
        <v>27</v>
      </c>
      <c r="P81" s="167">
        <v>8</v>
      </c>
      <c r="Q81" s="167" t="s">
        <v>634</v>
      </c>
      <c r="R81" s="167">
        <f t="shared" si="24"/>
        <v>16</v>
      </c>
      <c r="S81" s="167">
        <f t="shared" si="25"/>
        <v>21</v>
      </c>
      <c r="T81" s="165">
        <f t="shared" si="26"/>
        <v>43544</v>
      </c>
      <c r="U81" s="170"/>
      <c r="V81" s="6"/>
      <c r="W81" s="6"/>
      <c r="X81" s="168">
        <f t="shared" ca="1" si="27"/>
        <v>-6.25E-2</v>
      </c>
      <c r="Y81" s="169">
        <f t="shared" ca="1" si="28"/>
        <v>1</v>
      </c>
      <c r="Z81" s="16" t="s">
        <v>565</v>
      </c>
      <c r="AA81" s="16" t="s">
        <v>24</v>
      </c>
      <c r="AB81" s="16"/>
      <c r="AC81" s="6"/>
    </row>
    <row r="82" spans="1:29" s="160" customFormat="1" ht="30" customHeight="1">
      <c r="A82" s="239" t="s">
        <v>15</v>
      </c>
      <c r="B82" s="151" t="s">
        <v>1301</v>
      </c>
      <c r="C82" s="6"/>
      <c r="D82" s="6">
        <v>2</v>
      </c>
      <c r="E82" s="16" t="s">
        <v>47</v>
      </c>
      <c r="F82" s="16" t="s">
        <v>435</v>
      </c>
      <c r="G82" s="16" t="s">
        <v>435</v>
      </c>
      <c r="H82" s="36">
        <v>112</v>
      </c>
      <c r="I82" s="16" t="s">
        <v>436</v>
      </c>
      <c r="J82" s="16" t="s">
        <v>436</v>
      </c>
      <c r="K82" s="164" t="s">
        <v>518</v>
      </c>
      <c r="L82" s="6" t="s">
        <v>506</v>
      </c>
      <c r="M82" s="13">
        <v>26250</v>
      </c>
      <c r="N82" s="165">
        <v>35879</v>
      </c>
      <c r="O82" s="166">
        <f t="shared" ca="1" si="23"/>
        <v>27</v>
      </c>
      <c r="P82" s="167">
        <v>8</v>
      </c>
      <c r="Q82" s="167" t="s">
        <v>634</v>
      </c>
      <c r="R82" s="167">
        <f t="shared" si="24"/>
        <v>16</v>
      </c>
      <c r="S82" s="167">
        <f t="shared" si="25"/>
        <v>21</v>
      </c>
      <c r="T82" s="165">
        <f t="shared" si="26"/>
        <v>43544</v>
      </c>
      <c r="U82" s="170"/>
      <c r="V82" s="6"/>
      <c r="W82" s="6"/>
      <c r="X82" s="168">
        <f t="shared" ca="1" si="27"/>
        <v>-6.25E-2</v>
      </c>
      <c r="Y82" s="169">
        <f t="shared" ca="1" si="28"/>
        <v>1</v>
      </c>
      <c r="Z82" s="16" t="s">
        <v>565</v>
      </c>
      <c r="AA82" s="16" t="s">
        <v>193</v>
      </c>
      <c r="AB82" s="16"/>
      <c r="AC82" s="6"/>
    </row>
    <row r="83" spans="1:29" s="160" customFormat="1" ht="30" customHeight="1">
      <c r="A83" s="239" t="s">
        <v>15</v>
      </c>
      <c r="B83" s="151" t="s">
        <v>1301</v>
      </c>
      <c r="C83" s="6"/>
      <c r="D83" s="6">
        <v>2</v>
      </c>
      <c r="E83" s="16" t="s">
        <v>47</v>
      </c>
      <c r="F83" s="16" t="s">
        <v>429</v>
      </c>
      <c r="G83" s="16" t="s">
        <v>429</v>
      </c>
      <c r="H83" s="36">
        <v>113</v>
      </c>
      <c r="I83" s="16" t="s">
        <v>430</v>
      </c>
      <c r="J83" s="16" t="s">
        <v>430</v>
      </c>
      <c r="K83" s="164" t="s">
        <v>518</v>
      </c>
      <c r="L83" s="6" t="s">
        <v>506</v>
      </c>
      <c r="M83" s="13">
        <v>10500</v>
      </c>
      <c r="N83" s="165">
        <v>35879</v>
      </c>
      <c r="O83" s="166">
        <f t="shared" ca="1" si="17"/>
        <v>27</v>
      </c>
      <c r="P83" s="167">
        <v>8</v>
      </c>
      <c r="Q83" s="167" t="s">
        <v>634</v>
      </c>
      <c r="R83" s="167">
        <f t="shared" si="18"/>
        <v>16</v>
      </c>
      <c r="S83" s="167">
        <f t="shared" si="19"/>
        <v>21</v>
      </c>
      <c r="T83" s="165">
        <f t="shared" si="20"/>
        <v>43544</v>
      </c>
      <c r="U83" s="170"/>
      <c r="V83" s="6"/>
      <c r="W83" s="6"/>
      <c r="X83" s="168">
        <f t="shared" ca="1" si="21"/>
        <v>-6.25E-2</v>
      </c>
      <c r="Y83" s="169">
        <f t="shared" ca="1" si="22"/>
        <v>1</v>
      </c>
      <c r="Z83" s="16" t="s">
        <v>565</v>
      </c>
      <c r="AA83" s="16" t="s">
        <v>234</v>
      </c>
      <c r="AB83" s="16"/>
      <c r="AC83" s="6"/>
    </row>
    <row r="84" spans="1:29" s="160" customFormat="1" ht="30" customHeight="1">
      <c r="A84" s="239" t="s">
        <v>15</v>
      </c>
      <c r="B84" s="151" t="s">
        <v>1301</v>
      </c>
      <c r="C84" s="6"/>
      <c r="D84" s="6">
        <v>2</v>
      </c>
      <c r="E84" s="16" t="s">
        <v>47</v>
      </c>
      <c r="F84" s="16" t="s">
        <v>429</v>
      </c>
      <c r="G84" s="16" t="s">
        <v>429</v>
      </c>
      <c r="H84" s="36">
        <v>114</v>
      </c>
      <c r="I84" s="16" t="s">
        <v>430</v>
      </c>
      <c r="J84" s="16" t="s">
        <v>430</v>
      </c>
      <c r="K84" s="164" t="s">
        <v>518</v>
      </c>
      <c r="L84" s="6" t="s">
        <v>506</v>
      </c>
      <c r="M84" s="13">
        <v>10500</v>
      </c>
      <c r="N84" s="165">
        <v>35879</v>
      </c>
      <c r="O84" s="166">
        <f t="shared" ca="1" si="17"/>
        <v>27</v>
      </c>
      <c r="P84" s="167">
        <v>8</v>
      </c>
      <c r="Q84" s="167" t="s">
        <v>634</v>
      </c>
      <c r="R84" s="167">
        <f t="shared" si="18"/>
        <v>16</v>
      </c>
      <c r="S84" s="167">
        <f t="shared" si="19"/>
        <v>21</v>
      </c>
      <c r="T84" s="165">
        <f t="shared" si="20"/>
        <v>43544</v>
      </c>
      <c r="U84" s="170"/>
      <c r="V84" s="6"/>
      <c r="W84" s="6"/>
      <c r="X84" s="168">
        <f t="shared" ca="1" si="21"/>
        <v>-6.25E-2</v>
      </c>
      <c r="Y84" s="169">
        <f t="shared" ca="1" si="22"/>
        <v>1</v>
      </c>
      <c r="Z84" s="16" t="s">
        <v>565</v>
      </c>
      <c r="AA84" s="16" t="s">
        <v>234</v>
      </c>
      <c r="AB84" s="16"/>
      <c r="AC84" s="6"/>
    </row>
    <row r="85" spans="1:29" s="160" customFormat="1" ht="30" customHeight="1">
      <c r="A85" s="239" t="s">
        <v>15</v>
      </c>
      <c r="B85" s="151" t="s">
        <v>1301</v>
      </c>
      <c r="C85" s="6"/>
      <c r="D85" s="6">
        <v>2</v>
      </c>
      <c r="E85" s="16" t="s">
        <v>47</v>
      </c>
      <c r="F85" s="16" t="s">
        <v>429</v>
      </c>
      <c r="G85" s="16" t="s">
        <v>429</v>
      </c>
      <c r="H85" s="36">
        <v>115</v>
      </c>
      <c r="I85" s="16" t="s">
        <v>430</v>
      </c>
      <c r="J85" s="16" t="s">
        <v>430</v>
      </c>
      <c r="K85" s="164" t="s">
        <v>518</v>
      </c>
      <c r="L85" s="6" t="s">
        <v>506</v>
      </c>
      <c r="M85" s="13">
        <v>10500</v>
      </c>
      <c r="N85" s="165">
        <v>35879</v>
      </c>
      <c r="O85" s="166">
        <f t="shared" ca="1" si="17"/>
        <v>27</v>
      </c>
      <c r="P85" s="167">
        <v>8</v>
      </c>
      <c r="Q85" s="167" t="s">
        <v>634</v>
      </c>
      <c r="R85" s="167">
        <f t="shared" si="18"/>
        <v>16</v>
      </c>
      <c r="S85" s="167">
        <f t="shared" si="19"/>
        <v>21</v>
      </c>
      <c r="T85" s="165">
        <f t="shared" si="20"/>
        <v>43544</v>
      </c>
      <c r="U85" s="170"/>
      <c r="V85" s="6"/>
      <c r="W85" s="6"/>
      <c r="X85" s="168">
        <f t="shared" ca="1" si="21"/>
        <v>-6.25E-2</v>
      </c>
      <c r="Y85" s="169">
        <f t="shared" ca="1" si="22"/>
        <v>1</v>
      </c>
      <c r="Z85" s="16" t="s">
        <v>565</v>
      </c>
      <c r="AA85" s="16" t="s">
        <v>234</v>
      </c>
      <c r="AB85" s="16"/>
      <c r="AC85" s="6"/>
    </row>
    <row r="86" spans="1:29" s="160" customFormat="1" ht="30" customHeight="1">
      <c r="A86" s="239" t="s">
        <v>15</v>
      </c>
      <c r="B86" s="151" t="s">
        <v>1301</v>
      </c>
      <c r="C86" s="6"/>
      <c r="D86" s="6">
        <v>2</v>
      </c>
      <c r="E86" s="16" t="s">
        <v>47</v>
      </c>
      <c r="F86" s="16" t="s">
        <v>429</v>
      </c>
      <c r="G86" s="16" t="s">
        <v>429</v>
      </c>
      <c r="H86" s="36">
        <v>116</v>
      </c>
      <c r="I86" s="16" t="s">
        <v>430</v>
      </c>
      <c r="J86" s="16" t="s">
        <v>430</v>
      </c>
      <c r="K86" s="164" t="s">
        <v>518</v>
      </c>
      <c r="L86" s="6" t="s">
        <v>506</v>
      </c>
      <c r="M86" s="13">
        <v>10500</v>
      </c>
      <c r="N86" s="165">
        <v>35879</v>
      </c>
      <c r="O86" s="166">
        <f t="shared" ca="1" si="17"/>
        <v>27</v>
      </c>
      <c r="P86" s="167">
        <v>8</v>
      </c>
      <c r="Q86" s="167" t="s">
        <v>634</v>
      </c>
      <c r="R86" s="167">
        <f t="shared" si="18"/>
        <v>16</v>
      </c>
      <c r="S86" s="167">
        <f t="shared" si="19"/>
        <v>21</v>
      </c>
      <c r="T86" s="165">
        <f t="shared" si="20"/>
        <v>43544</v>
      </c>
      <c r="U86" s="170"/>
      <c r="V86" s="6"/>
      <c r="W86" s="6"/>
      <c r="X86" s="168">
        <f t="shared" ca="1" si="21"/>
        <v>-6.25E-2</v>
      </c>
      <c r="Y86" s="169">
        <f t="shared" ca="1" si="22"/>
        <v>1</v>
      </c>
      <c r="Z86" s="16" t="s">
        <v>565</v>
      </c>
      <c r="AA86" s="16" t="s">
        <v>234</v>
      </c>
      <c r="AB86" s="16"/>
      <c r="AC86" s="6"/>
    </row>
    <row r="87" spans="1:29" s="160" customFormat="1" ht="30" customHeight="1">
      <c r="A87" s="239" t="s">
        <v>15</v>
      </c>
      <c r="B87" s="151" t="s">
        <v>1301</v>
      </c>
      <c r="C87" s="6"/>
      <c r="D87" s="6">
        <v>2</v>
      </c>
      <c r="E87" s="16" t="s">
        <v>47</v>
      </c>
      <c r="F87" s="16" t="s">
        <v>429</v>
      </c>
      <c r="G87" s="16" t="s">
        <v>429</v>
      </c>
      <c r="H87" s="36">
        <v>117</v>
      </c>
      <c r="I87" s="16" t="s">
        <v>430</v>
      </c>
      <c r="J87" s="16" t="s">
        <v>430</v>
      </c>
      <c r="K87" s="164" t="s">
        <v>518</v>
      </c>
      <c r="L87" s="6" t="s">
        <v>506</v>
      </c>
      <c r="M87" s="13">
        <v>10500</v>
      </c>
      <c r="N87" s="165">
        <v>35879</v>
      </c>
      <c r="O87" s="166">
        <f t="shared" ca="1" si="17"/>
        <v>27</v>
      </c>
      <c r="P87" s="167">
        <v>8</v>
      </c>
      <c r="Q87" s="167" t="s">
        <v>634</v>
      </c>
      <c r="R87" s="167">
        <f t="shared" si="18"/>
        <v>16</v>
      </c>
      <c r="S87" s="167">
        <f t="shared" si="19"/>
        <v>21</v>
      </c>
      <c r="T87" s="165">
        <f t="shared" si="20"/>
        <v>43544</v>
      </c>
      <c r="U87" s="170"/>
      <c r="V87" s="6"/>
      <c r="W87" s="6"/>
      <c r="X87" s="168">
        <f t="shared" ca="1" si="21"/>
        <v>-6.25E-2</v>
      </c>
      <c r="Y87" s="169">
        <f t="shared" ca="1" si="22"/>
        <v>1</v>
      </c>
      <c r="Z87" s="16" t="s">
        <v>565</v>
      </c>
      <c r="AA87" s="16" t="s">
        <v>234</v>
      </c>
      <c r="AB87" s="16"/>
      <c r="AC87" s="6"/>
    </row>
    <row r="88" spans="1:29" s="160" customFormat="1" ht="30" customHeight="1">
      <c r="A88" s="239" t="s">
        <v>15</v>
      </c>
      <c r="B88" s="151" t="s">
        <v>1301</v>
      </c>
      <c r="C88" s="6"/>
      <c r="D88" s="6">
        <v>2</v>
      </c>
      <c r="E88" s="16" t="s">
        <v>47</v>
      </c>
      <c r="F88" s="16" t="s">
        <v>429</v>
      </c>
      <c r="G88" s="16" t="s">
        <v>429</v>
      </c>
      <c r="H88" s="36">
        <v>118</v>
      </c>
      <c r="I88" s="16" t="s">
        <v>430</v>
      </c>
      <c r="J88" s="16" t="s">
        <v>430</v>
      </c>
      <c r="K88" s="164" t="s">
        <v>518</v>
      </c>
      <c r="L88" s="6" t="s">
        <v>506</v>
      </c>
      <c r="M88" s="13">
        <v>10500</v>
      </c>
      <c r="N88" s="165">
        <v>35879</v>
      </c>
      <c r="O88" s="166">
        <f t="shared" ca="1" si="17"/>
        <v>27</v>
      </c>
      <c r="P88" s="167">
        <v>8</v>
      </c>
      <c r="Q88" s="167" t="s">
        <v>634</v>
      </c>
      <c r="R88" s="167">
        <f t="shared" si="18"/>
        <v>16</v>
      </c>
      <c r="S88" s="167">
        <f t="shared" si="19"/>
        <v>21</v>
      </c>
      <c r="T88" s="165">
        <f t="shared" si="20"/>
        <v>43544</v>
      </c>
      <c r="U88" s="170"/>
      <c r="V88" s="6"/>
      <c r="W88" s="6"/>
      <c r="X88" s="168">
        <f t="shared" ca="1" si="21"/>
        <v>-6.25E-2</v>
      </c>
      <c r="Y88" s="169">
        <f t="shared" ca="1" si="22"/>
        <v>1</v>
      </c>
      <c r="Z88" s="16" t="s">
        <v>565</v>
      </c>
      <c r="AA88" s="16" t="s">
        <v>234</v>
      </c>
      <c r="AB88" s="16"/>
      <c r="AC88" s="6"/>
    </row>
    <row r="89" spans="1:29" s="160" customFormat="1" ht="30" customHeight="1">
      <c r="A89" s="239" t="s">
        <v>15</v>
      </c>
      <c r="B89" s="151" t="s">
        <v>1301</v>
      </c>
      <c r="C89" s="6"/>
      <c r="D89" s="6">
        <v>2</v>
      </c>
      <c r="E89" s="16" t="s">
        <v>47</v>
      </c>
      <c r="F89" s="16" t="s">
        <v>429</v>
      </c>
      <c r="G89" s="16" t="s">
        <v>429</v>
      </c>
      <c r="H89" s="36">
        <v>119</v>
      </c>
      <c r="I89" s="16" t="s">
        <v>430</v>
      </c>
      <c r="J89" s="16" t="s">
        <v>430</v>
      </c>
      <c r="K89" s="164" t="s">
        <v>518</v>
      </c>
      <c r="L89" s="6" t="s">
        <v>506</v>
      </c>
      <c r="M89" s="13">
        <v>10500</v>
      </c>
      <c r="N89" s="165">
        <v>35879</v>
      </c>
      <c r="O89" s="166">
        <f t="shared" ca="1" si="17"/>
        <v>27</v>
      </c>
      <c r="P89" s="167">
        <v>8</v>
      </c>
      <c r="Q89" s="167" t="s">
        <v>634</v>
      </c>
      <c r="R89" s="167">
        <f t="shared" si="18"/>
        <v>16</v>
      </c>
      <c r="S89" s="167">
        <f t="shared" si="19"/>
        <v>21</v>
      </c>
      <c r="T89" s="165">
        <f t="shared" si="20"/>
        <v>43544</v>
      </c>
      <c r="U89" s="170"/>
      <c r="V89" s="6"/>
      <c r="W89" s="6"/>
      <c r="X89" s="168">
        <f t="shared" ca="1" si="21"/>
        <v>-6.25E-2</v>
      </c>
      <c r="Y89" s="169">
        <f t="shared" ca="1" si="22"/>
        <v>1</v>
      </c>
      <c r="Z89" s="16" t="s">
        <v>565</v>
      </c>
      <c r="AA89" s="16" t="s">
        <v>234</v>
      </c>
      <c r="AB89" s="16"/>
      <c r="AC89" s="6"/>
    </row>
    <row r="90" spans="1:29" s="160" customFormat="1" ht="30" customHeight="1">
      <c r="A90" s="239" t="s">
        <v>15</v>
      </c>
      <c r="B90" s="151" t="s">
        <v>1301</v>
      </c>
      <c r="C90" s="6"/>
      <c r="D90" s="6">
        <v>2</v>
      </c>
      <c r="E90" s="16" t="s">
        <v>47</v>
      </c>
      <c r="F90" s="16" t="s">
        <v>429</v>
      </c>
      <c r="G90" s="16" t="s">
        <v>429</v>
      </c>
      <c r="H90" s="36">
        <v>120</v>
      </c>
      <c r="I90" s="16" t="s">
        <v>430</v>
      </c>
      <c r="J90" s="16" t="s">
        <v>430</v>
      </c>
      <c r="K90" s="164" t="s">
        <v>518</v>
      </c>
      <c r="L90" s="6" t="s">
        <v>506</v>
      </c>
      <c r="M90" s="13">
        <v>10500</v>
      </c>
      <c r="N90" s="165">
        <v>35879</v>
      </c>
      <c r="O90" s="166">
        <f t="shared" ca="1" si="17"/>
        <v>27</v>
      </c>
      <c r="P90" s="167">
        <v>8</v>
      </c>
      <c r="Q90" s="167" t="s">
        <v>634</v>
      </c>
      <c r="R90" s="167">
        <f t="shared" si="18"/>
        <v>16</v>
      </c>
      <c r="S90" s="167">
        <f t="shared" si="19"/>
        <v>21</v>
      </c>
      <c r="T90" s="165">
        <f t="shared" si="20"/>
        <v>43544</v>
      </c>
      <c r="U90" s="170"/>
      <c r="V90" s="6"/>
      <c r="W90" s="6"/>
      <c r="X90" s="168">
        <f t="shared" ca="1" si="21"/>
        <v>-6.25E-2</v>
      </c>
      <c r="Y90" s="169">
        <f t="shared" ca="1" si="22"/>
        <v>1</v>
      </c>
      <c r="Z90" s="16" t="s">
        <v>565</v>
      </c>
      <c r="AA90" s="16" t="s">
        <v>234</v>
      </c>
      <c r="AB90" s="16"/>
      <c r="AC90" s="6"/>
    </row>
    <row r="91" spans="1:29" s="160" customFormat="1" ht="30" customHeight="1">
      <c r="A91" s="239" t="s">
        <v>15</v>
      </c>
      <c r="B91" s="151" t="s">
        <v>1301</v>
      </c>
      <c r="C91" s="6"/>
      <c r="D91" s="6">
        <v>2</v>
      </c>
      <c r="E91" s="16" t="s">
        <v>47</v>
      </c>
      <c r="F91" s="16" t="s">
        <v>429</v>
      </c>
      <c r="G91" s="16" t="s">
        <v>429</v>
      </c>
      <c r="H91" s="36">
        <v>121</v>
      </c>
      <c r="I91" s="16" t="s">
        <v>430</v>
      </c>
      <c r="J91" s="16" t="s">
        <v>430</v>
      </c>
      <c r="K91" s="164" t="s">
        <v>518</v>
      </c>
      <c r="L91" s="6" t="s">
        <v>506</v>
      </c>
      <c r="M91" s="13">
        <v>10500</v>
      </c>
      <c r="N91" s="165">
        <v>35879</v>
      </c>
      <c r="O91" s="166">
        <f t="shared" ca="1" si="17"/>
        <v>27</v>
      </c>
      <c r="P91" s="167">
        <v>8</v>
      </c>
      <c r="Q91" s="167" t="s">
        <v>634</v>
      </c>
      <c r="R91" s="167">
        <f t="shared" si="18"/>
        <v>16</v>
      </c>
      <c r="S91" s="167">
        <f t="shared" si="19"/>
        <v>21</v>
      </c>
      <c r="T91" s="165">
        <f t="shared" si="20"/>
        <v>43544</v>
      </c>
      <c r="U91" s="170"/>
      <c r="V91" s="6"/>
      <c r="W91" s="6"/>
      <c r="X91" s="168">
        <f t="shared" ca="1" si="21"/>
        <v>-6.25E-2</v>
      </c>
      <c r="Y91" s="169">
        <f t="shared" ca="1" si="22"/>
        <v>1</v>
      </c>
      <c r="Z91" s="16" t="s">
        <v>565</v>
      </c>
      <c r="AA91" s="16" t="s">
        <v>234</v>
      </c>
      <c r="AB91" s="16"/>
      <c r="AC91" s="6"/>
    </row>
    <row r="92" spans="1:29" s="160" customFormat="1" ht="30" customHeight="1">
      <c r="A92" s="239" t="s">
        <v>15</v>
      </c>
      <c r="B92" s="151" t="s">
        <v>1301</v>
      </c>
      <c r="C92" s="6"/>
      <c r="D92" s="6">
        <v>2</v>
      </c>
      <c r="E92" s="16" t="s">
        <v>47</v>
      </c>
      <c r="F92" s="16" t="s">
        <v>429</v>
      </c>
      <c r="G92" s="16" t="s">
        <v>429</v>
      </c>
      <c r="H92" s="36">
        <v>122</v>
      </c>
      <c r="I92" s="16" t="s">
        <v>430</v>
      </c>
      <c r="J92" s="16" t="s">
        <v>430</v>
      </c>
      <c r="K92" s="164" t="s">
        <v>518</v>
      </c>
      <c r="L92" s="6" t="s">
        <v>506</v>
      </c>
      <c r="M92" s="13">
        <v>10500</v>
      </c>
      <c r="N92" s="165">
        <v>35879</v>
      </c>
      <c r="O92" s="166">
        <f t="shared" ca="1" si="17"/>
        <v>27</v>
      </c>
      <c r="P92" s="167">
        <v>8</v>
      </c>
      <c r="Q92" s="167" t="s">
        <v>634</v>
      </c>
      <c r="R92" s="167">
        <f t="shared" si="18"/>
        <v>16</v>
      </c>
      <c r="S92" s="167">
        <f t="shared" si="19"/>
        <v>21</v>
      </c>
      <c r="T92" s="165">
        <f t="shared" si="20"/>
        <v>43544</v>
      </c>
      <c r="U92" s="170"/>
      <c r="V92" s="6"/>
      <c r="W92" s="6"/>
      <c r="X92" s="168">
        <f t="shared" ca="1" si="21"/>
        <v>-6.25E-2</v>
      </c>
      <c r="Y92" s="169">
        <f t="shared" ca="1" si="22"/>
        <v>1</v>
      </c>
      <c r="Z92" s="16" t="s">
        <v>565</v>
      </c>
      <c r="AA92" s="16" t="s">
        <v>234</v>
      </c>
      <c r="AB92" s="16"/>
      <c r="AC92" s="6"/>
    </row>
    <row r="93" spans="1:29" s="160" customFormat="1" ht="30" customHeight="1">
      <c r="A93" s="239" t="s">
        <v>15</v>
      </c>
      <c r="B93" s="151" t="s">
        <v>1301</v>
      </c>
      <c r="C93" s="6"/>
      <c r="D93" s="6">
        <v>2</v>
      </c>
      <c r="E93" s="16" t="s">
        <v>47</v>
      </c>
      <c r="F93" s="16" t="s">
        <v>429</v>
      </c>
      <c r="G93" s="16" t="s">
        <v>429</v>
      </c>
      <c r="H93" s="36">
        <v>123</v>
      </c>
      <c r="I93" s="16" t="s">
        <v>430</v>
      </c>
      <c r="J93" s="16" t="s">
        <v>430</v>
      </c>
      <c r="K93" s="164" t="s">
        <v>518</v>
      </c>
      <c r="L93" s="6" t="s">
        <v>506</v>
      </c>
      <c r="M93" s="13">
        <v>10500</v>
      </c>
      <c r="N93" s="165">
        <v>35879</v>
      </c>
      <c r="O93" s="166">
        <f t="shared" ca="1" si="17"/>
        <v>27</v>
      </c>
      <c r="P93" s="167">
        <v>8</v>
      </c>
      <c r="Q93" s="167" t="s">
        <v>634</v>
      </c>
      <c r="R93" s="167">
        <f t="shared" si="18"/>
        <v>16</v>
      </c>
      <c r="S93" s="167">
        <f t="shared" si="19"/>
        <v>21</v>
      </c>
      <c r="T93" s="165">
        <f t="shared" si="20"/>
        <v>43544</v>
      </c>
      <c r="U93" s="170"/>
      <c r="V93" s="6"/>
      <c r="W93" s="6"/>
      <c r="X93" s="168">
        <f t="shared" ca="1" si="21"/>
        <v>-6.25E-2</v>
      </c>
      <c r="Y93" s="169">
        <f t="shared" ca="1" si="22"/>
        <v>1</v>
      </c>
      <c r="Z93" s="16" t="s">
        <v>565</v>
      </c>
      <c r="AA93" s="16" t="s">
        <v>234</v>
      </c>
      <c r="AB93" s="16"/>
      <c r="AC93" s="6"/>
    </row>
    <row r="94" spans="1:29" s="160" customFormat="1" ht="30" customHeight="1">
      <c r="A94" s="239" t="s">
        <v>15</v>
      </c>
      <c r="B94" s="151" t="s">
        <v>1301</v>
      </c>
      <c r="C94" s="6"/>
      <c r="D94" s="6">
        <v>2</v>
      </c>
      <c r="E94" s="16" t="s">
        <v>47</v>
      </c>
      <c r="F94" s="16" t="s">
        <v>429</v>
      </c>
      <c r="G94" s="16" t="s">
        <v>429</v>
      </c>
      <c r="H94" s="36">
        <v>124</v>
      </c>
      <c r="I94" s="16" t="s">
        <v>430</v>
      </c>
      <c r="J94" s="16" t="s">
        <v>430</v>
      </c>
      <c r="K94" s="164" t="s">
        <v>518</v>
      </c>
      <c r="L94" s="6" t="s">
        <v>506</v>
      </c>
      <c r="M94" s="13">
        <v>10500</v>
      </c>
      <c r="N94" s="165">
        <v>35879</v>
      </c>
      <c r="O94" s="166">
        <f t="shared" ca="1" si="17"/>
        <v>27</v>
      </c>
      <c r="P94" s="167">
        <v>8</v>
      </c>
      <c r="Q94" s="167" t="s">
        <v>634</v>
      </c>
      <c r="R94" s="167">
        <f t="shared" si="18"/>
        <v>16</v>
      </c>
      <c r="S94" s="167">
        <f t="shared" si="19"/>
        <v>21</v>
      </c>
      <c r="T94" s="165">
        <f t="shared" si="20"/>
        <v>43544</v>
      </c>
      <c r="U94" s="170"/>
      <c r="V94" s="6"/>
      <c r="W94" s="6"/>
      <c r="X94" s="168">
        <f t="shared" ca="1" si="21"/>
        <v>-6.25E-2</v>
      </c>
      <c r="Y94" s="169">
        <f t="shared" ca="1" si="22"/>
        <v>1</v>
      </c>
      <c r="Z94" s="16" t="s">
        <v>565</v>
      </c>
      <c r="AA94" s="16" t="s">
        <v>234</v>
      </c>
      <c r="AB94" s="16"/>
      <c r="AC94" s="6"/>
    </row>
    <row r="95" spans="1:29" s="160" customFormat="1" ht="30" customHeight="1">
      <c r="A95" s="239" t="s">
        <v>15</v>
      </c>
      <c r="B95" s="151" t="s">
        <v>1301</v>
      </c>
      <c r="C95" s="6"/>
      <c r="D95" s="6">
        <v>2</v>
      </c>
      <c r="E95" s="16" t="s">
        <v>47</v>
      </c>
      <c r="F95" s="16" t="s">
        <v>429</v>
      </c>
      <c r="G95" s="16" t="s">
        <v>429</v>
      </c>
      <c r="H95" s="36">
        <v>125</v>
      </c>
      <c r="I95" s="16" t="s">
        <v>430</v>
      </c>
      <c r="J95" s="16" t="s">
        <v>430</v>
      </c>
      <c r="K95" s="164" t="s">
        <v>518</v>
      </c>
      <c r="L95" s="6" t="s">
        <v>506</v>
      </c>
      <c r="M95" s="13">
        <v>10500</v>
      </c>
      <c r="N95" s="165">
        <v>35879</v>
      </c>
      <c r="O95" s="166">
        <f t="shared" ca="1" si="17"/>
        <v>27</v>
      </c>
      <c r="P95" s="167">
        <v>8</v>
      </c>
      <c r="Q95" s="167" t="s">
        <v>634</v>
      </c>
      <c r="R95" s="167">
        <f t="shared" si="18"/>
        <v>16</v>
      </c>
      <c r="S95" s="167">
        <f t="shared" si="19"/>
        <v>21</v>
      </c>
      <c r="T95" s="165">
        <f t="shared" si="20"/>
        <v>43544</v>
      </c>
      <c r="U95" s="170"/>
      <c r="V95" s="6"/>
      <c r="W95" s="6"/>
      <c r="X95" s="168">
        <f t="shared" ca="1" si="21"/>
        <v>-6.25E-2</v>
      </c>
      <c r="Y95" s="169">
        <f t="shared" ca="1" si="22"/>
        <v>1</v>
      </c>
      <c r="Z95" s="16" t="s">
        <v>565</v>
      </c>
      <c r="AA95" s="16" t="s">
        <v>234</v>
      </c>
      <c r="AB95" s="16"/>
      <c r="AC95" s="6"/>
    </row>
    <row r="96" spans="1:29" s="160" customFormat="1" ht="30" customHeight="1">
      <c r="A96" s="239" t="s">
        <v>15</v>
      </c>
      <c r="B96" s="151" t="s">
        <v>1301</v>
      </c>
      <c r="C96" s="6"/>
      <c r="D96" s="6">
        <v>2</v>
      </c>
      <c r="E96" s="16" t="s">
        <v>47</v>
      </c>
      <c r="F96" s="16" t="s">
        <v>429</v>
      </c>
      <c r="G96" s="16" t="s">
        <v>429</v>
      </c>
      <c r="H96" s="36">
        <v>126</v>
      </c>
      <c r="I96" s="16" t="s">
        <v>430</v>
      </c>
      <c r="J96" s="16" t="s">
        <v>430</v>
      </c>
      <c r="K96" s="164" t="s">
        <v>518</v>
      </c>
      <c r="L96" s="6" t="s">
        <v>506</v>
      </c>
      <c r="M96" s="13">
        <v>10500</v>
      </c>
      <c r="N96" s="165">
        <v>35879</v>
      </c>
      <c r="O96" s="166">
        <f t="shared" ca="1" si="17"/>
        <v>27</v>
      </c>
      <c r="P96" s="167">
        <v>8</v>
      </c>
      <c r="Q96" s="167" t="s">
        <v>634</v>
      </c>
      <c r="R96" s="167">
        <f t="shared" si="18"/>
        <v>16</v>
      </c>
      <c r="S96" s="167">
        <f t="shared" si="19"/>
        <v>21</v>
      </c>
      <c r="T96" s="165">
        <f t="shared" si="20"/>
        <v>43544</v>
      </c>
      <c r="U96" s="170"/>
      <c r="V96" s="6"/>
      <c r="W96" s="6"/>
      <c r="X96" s="168">
        <f t="shared" ca="1" si="21"/>
        <v>-6.25E-2</v>
      </c>
      <c r="Y96" s="169">
        <f t="shared" ca="1" si="22"/>
        <v>1</v>
      </c>
      <c r="Z96" s="16" t="s">
        <v>565</v>
      </c>
      <c r="AA96" s="16" t="s">
        <v>234</v>
      </c>
      <c r="AB96" s="16"/>
      <c r="AC96" s="6"/>
    </row>
    <row r="97" spans="1:29" s="160" customFormat="1" ht="30" customHeight="1">
      <c r="A97" s="239" t="s">
        <v>15</v>
      </c>
      <c r="B97" s="151" t="s">
        <v>1301</v>
      </c>
      <c r="C97" s="6"/>
      <c r="D97" s="6">
        <v>2</v>
      </c>
      <c r="E97" s="16" t="s">
        <v>47</v>
      </c>
      <c r="F97" s="16" t="s">
        <v>429</v>
      </c>
      <c r="G97" s="16" t="s">
        <v>429</v>
      </c>
      <c r="H97" s="36">
        <v>127</v>
      </c>
      <c r="I97" s="16" t="s">
        <v>430</v>
      </c>
      <c r="J97" s="16" t="s">
        <v>430</v>
      </c>
      <c r="K97" s="164" t="s">
        <v>518</v>
      </c>
      <c r="L97" s="6" t="s">
        <v>506</v>
      </c>
      <c r="M97" s="13">
        <v>10500</v>
      </c>
      <c r="N97" s="165">
        <v>35879</v>
      </c>
      <c r="O97" s="166">
        <f t="shared" ca="1" si="17"/>
        <v>27</v>
      </c>
      <c r="P97" s="167">
        <v>8</v>
      </c>
      <c r="Q97" s="167" t="s">
        <v>634</v>
      </c>
      <c r="R97" s="167">
        <f t="shared" si="18"/>
        <v>16</v>
      </c>
      <c r="S97" s="167">
        <f t="shared" si="19"/>
        <v>21</v>
      </c>
      <c r="T97" s="165">
        <f t="shared" si="20"/>
        <v>43544</v>
      </c>
      <c r="U97" s="170"/>
      <c r="V97" s="6"/>
      <c r="W97" s="6"/>
      <c r="X97" s="168">
        <f t="shared" ca="1" si="21"/>
        <v>-6.25E-2</v>
      </c>
      <c r="Y97" s="169">
        <f t="shared" ca="1" si="22"/>
        <v>1</v>
      </c>
      <c r="Z97" s="16" t="s">
        <v>565</v>
      </c>
      <c r="AA97" s="16" t="s">
        <v>234</v>
      </c>
      <c r="AB97" s="16"/>
      <c r="AC97" s="6"/>
    </row>
    <row r="98" spans="1:29" s="160" customFormat="1" ht="30" customHeight="1">
      <c r="A98" s="239" t="s">
        <v>15</v>
      </c>
      <c r="B98" s="151" t="s">
        <v>1301</v>
      </c>
      <c r="C98" s="6"/>
      <c r="D98" s="6">
        <v>2</v>
      </c>
      <c r="E98" s="16" t="s">
        <v>47</v>
      </c>
      <c r="F98" s="16" t="s">
        <v>429</v>
      </c>
      <c r="G98" s="16" t="s">
        <v>429</v>
      </c>
      <c r="H98" s="36">
        <v>128</v>
      </c>
      <c r="I98" s="16" t="s">
        <v>430</v>
      </c>
      <c r="J98" s="16" t="s">
        <v>430</v>
      </c>
      <c r="K98" s="164" t="s">
        <v>518</v>
      </c>
      <c r="L98" s="6" t="s">
        <v>506</v>
      </c>
      <c r="M98" s="13">
        <v>10500</v>
      </c>
      <c r="N98" s="165">
        <v>35879</v>
      </c>
      <c r="O98" s="166">
        <f t="shared" ca="1" si="17"/>
        <v>27</v>
      </c>
      <c r="P98" s="167">
        <v>8</v>
      </c>
      <c r="Q98" s="167" t="s">
        <v>634</v>
      </c>
      <c r="R98" s="167">
        <f t="shared" si="18"/>
        <v>16</v>
      </c>
      <c r="S98" s="167">
        <f t="shared" si="19"/>
        <v>21</v>
      </c>
      <c r="T98" s="165">
        <f t="shared" si="20"/>
        <v>43544</v>
      </c>
      <c r="U98" s="170"/>
      <c r="V98" s="6"/>
      <c r="W98" s="6"/>
      <c r="X98" s="168">
        <f t="shared" ca="1" si="21"/>
        <v>-6.25E-2</v>
      </c>
      <c r="Y98" s="169">
        <f t="shared" ca="1" si="22"/>
        <v>1</v>
      </c>
      <c r="Z98" s="16" t="s">
        <v>565</v>
      </c>
      <c r="AA98" s="16" t="s">
        <v>234</v>
      </c>
      <c r="AB98" s="16"/>
      <c r="AC98" s="6"/>
    </row>
    <row r="99" spans="1:29" s="160" customFormat="1" ht="30" customHeight="1">
      <c r="A99" s="239" t="s">
        <v>15</v>
      </c>
      <c r="B99" s="151" t="s">
        <v>1301</v>
      </c>
      <c r="C99" s="6"/>
      <c r="D99" s="6">
        <v>2</v>
      </c>
      <c r="E99" s="16" t="s">
        <v>47</v>
      </c>
      <c r="F99" s="16" t="s">
        <v>429</v>
      </c>
      <c r="G99" s="16" t="s">
        <v>429</v>
      </c>
      <c r="H99" s="36">
        <v>129</v>
      </c>
      <c r="I99" s="16" t="s">
        <v>430</v>
      </c>
      <c r="J99" s="16" t="s">
        <v>430</v>
      </c>
      <c r="K99" s="164" t="s">
        <v>518</v>
      </c>
      <c r="L99" s="6" t="s">
        <v>506</v>
      </c>
      <c r="M99" s="13">
        <v>10500</v>
      </c>
      <c r="N99" s="165">
        <v>35879</v>
      </c>
      <c r="O99" s="166">
        <f t="shared" ca="1" si="17"/>
        <v>27</v>
      </c>
      <c r="P99" s="167">
        <v>8</v>
      </c>
      <c r="Q99" s="167" t="s">
        <v>634</v>
      </c>
      <c r="R99" s="167">
        <f t="shared" si="18"/>
        <v>16</v>
      </c>
      <c r="S99" s="167">
        <f t="shared" si="19"/>
        <v>21</v>
      </c>
      <c r="T99" s="165">
        <f t="shared" si="20"/>
        <v>43544</v>
      </c>
      <c r="U99" s="170"/>
      <c r="V99" s="6"/>
      <c r="W99" s="6"/>
      <c r="X99" s="168">
        <f t="shared" ca="1" si="21"/>
        <v>-6.25E-2</v>
      </c>
      <c r="Y99" s="169">
        <f t="shared" ca="1" si="22"/>
        <v>1</v>
      </c>
      <c r="Z99" s="16" t="s">
        <v>565</v>
      </c>
      <c r="AA99" s="16" t="s">
        <v>234</v>
      </c>
      <c r="AB99" s="16"/>
      <c r="AC99" s="6"/>
    </row>
    <row r="100" spans="1:29" s="160" customFormat="1" ht="30" customHeight="1">
      <c r="A100" s="239" t="s">
        <v>15</v>
      </c>
      <c r="B100" s="151" t="s">
        <v>1301</v>
      </c>
      <c r="C100" s="6"/>
      <c r="D100" s="6">
        <v>2</v>
      </c>
      <c r="E100" s="16" t="s">
        <v>47</v>
      </c>
      <c r="F100" s="16" t="s">
        <v>429</v>
      </c>
      <c r="G100" s="16" t="s">
        <v>429</v>
      </c>
      <c r="H100" s="36">
        <v>130</v>
      </c>
      <c r="I100" s="16" t="s">
        <v>430</v>
      </c>
      <c r="J100" s="16" t="s">
        <v>430</v>
      </c>
      <c r="K100" s="164" t="s">
        <v>518</v>
      </c>
      <c r="L100" s="6" t="s">
        <v>506</v>
      </c>
      <c r="M100" s="13">
        <v>10500</v>
      </c>
      <c r="N100" s="165">
        <v>35879</v>
      </c>
      <c r="O100" s="166">
        <f t="shared" ca="1" si="17"/>
        <v>27</v>
      </c>
      <c r="P100" s="167">
        <v>8</v>
      </c>
      <c r="Q100" s="167" t="s">
        <v>634</v>
      </c>
      <c r="R100" s="167">
        <f t="shared" si="18"/>
        <v>16</v>
      </c>
      <c r="S100" s="167">
        <f t="shared" si="19"/>
        <v>21</v>
      </c>
      <c r="T100" s="165">
        <f t="shared" si="20"/>
        <v>43544</v>
      </c>
      <c r="U100" s="170"/>
      <c r="V100" s="6"/>
      <c r="W100" s="6"/>
      <c r="X100" s="168">
        <f t="shared" ca="1" si="21"/>
        <v>-6.25E-2</v>
      </c>
      <c r="Y100" s="169">
        <f t="shared" ca="1" si="22"/>
        <v>1</v>
      </c>
      <c r="Z100" s="16" t="s">
        <v>565</v>
      </c>
      <c r="AA100" s="16" t="s">
        <v>234</v>
      </c>
      <c r="AB100" s="16"/>
      <c r="AC100" s="6"/>
    </row>
    <row r="101" spans="1:29" s="160" customFormat="1" ht="30" customHeight="1">
      <c r="A101" s="239" t="s">
        <v>15</v>
      </c>
      <c r="B101" s="151" t="s">
        <v>1301</v>
      </c>
      <c r="C101" s="6"/>
      <c r="D101" s="6">
        <v>2</v>
      </c>
      <c r="E101" s="16" t="s">
        <v>47</v>
      </c>
      <c r="F101" s="16" t="s">
        <v>429</v>
      </c>
      <c r="G101" s="16" t="s">
        <v>429</v>
      </c>
      <c r="H101" s="36">
        <v>131</v>
      </c>
      <c r="I101" s="16" t="s">
        <v>430</v>
      </c>
      <c r="J101" s="16" t="s">
        <v>430</v>
      </c>
      <c r="K101" s="164" t="s">
        <v>518</v>
      </c>
      <c r="L101" s="6" t="s">
        <v>506</v>
      </c>
      <c r="M101" s="13">
        <v>10500</v>
      </c>
      <c r="N101" s="165">
        <v>35879</v>
      </c>
      <c r="O101" s="166">
        <f t="shared" ca="1" si="17"/>
        <v>27</v>
      </c>
      <c r="P101" s="167">
        <v>8</v>
      </c>
      <c r="Q101" s="167" t="s">
        <v>634</v>
      </c>
      <c r="R101" s="167">
        <f t="shared" si="18"/>
        <v>16</v>
      </c>
      <c r="S101" s="167">
        <f t="shared" si="19"/>
        <v>21</v>
      </c>
      <c r="T101" s="165">
        <f t="shared" si="20"/>
        <v>43544</v>
      </c>
      <c r="U101" s="170"/>
      <c r="V101" s="6"/>
      <c r="W101" s="6"/>
      <c r="X101" s="168">
        <f t="shared" ca="1" si="21"/>
        <v>-6.25E-2</v>
      </c>
      <c r="Y101" s="169">
        <f t="shared" ca="1" si="22"/>
        <v>1</v>
      </c>
      <c r="Z101" s="16" t="s">
        <v>565</v>
      </c>
      <c r="AA101" s="16" t="s">
        <v>234</v>
      </c>
      <c r="AB101" s="16"/>
      <c r="AC101" s="6"/>
    </row>
    <row r="102" spans="1:29" s="160" customFormat="1" ht="30" customHeight="1">
      <c r="A102" s="239" t="s">
        <v>15</v>
      </c>
      <c r="B102" s="151" t="s">
        <v>1301</v>
      </c>
      <c r="C102" s="6"/>
      <c r="D102" s="6">
        <v>2</v>
      </c>
      <c r="E102" s="16" t="s">
        <v>47</v>
      </c>
      <c r="F102" s="16" t="s">
        <v>429</v>
      </c>
      <c r="G102" s="16" t="s">
        <v>429</v>
      </c>
      <c r="H102" s="36">
        <v>132</v>
      </c>
      <c r="I102" s="16" t="s">
        <v>430</v>
      </c>
      <c r="J102" s="16" t="s">
        <v>430</v>
      </c>
      <c r="K102" s="164" t="s">
        <v>518</v>
      </c>
      <c r="L102" s="6" t="s">
        <v>506</v>
      </c>
      <c r="M102" s="13">
        <v>10500</v>
      </c>
      <c r="N102" s="165">
        <v>35879</v>
      </c>
      <c r="O102" s="166">
        <f t="shared" ca="1" si="17"/>
        <v>27</v>
      </c>
      <c r="P102" s="167">
        <v>8</v>
      </c>
      <c r="Q102" s="167" t="s">
        <v>634</v>
      </c>
      <c r="R102" s="167">
        <f t="shared" si="18"/>
        <v>16</v>
      </c>
      <c r="S102" s="167">
        <f t="shared" si="19"/>
        <v>21</v>
      </c>
      <c r="T102" s="165">
        <f t="shared" si="20"/>
        <v>43544</v>
      </c>
      <c r="U102" s="170"/>
      <c r="V102" s="6"/>
      <c r="W102" s="6"/>
      <c r="X102" s="168">
        <f t="shared" ca="1" si="21"/>
        <v>-6.25E-2</v>
      </c>
      <c r="Y102" s="169">
        <f t="shared" ca="1" si="22"/>
        <v>1</v>
      </c>
      <c r="Z102" s="16" t="s">
        <v>565</v>
      </c>
      <c r="AA102" s="16" t="s">
        <v>234</v>
      </c>
      <c r="AB102" s="16"/>
      <c r="AC102" s="6"/>
    </row>
    <row r="103" spans="1:29" s="160" customFormat="1" ht="30" customHeight="1">
      <c r="A103" s="239" t="s">
        <v>15</v>
      </c>
      <c r="B103" s="151" t="s">
        <v>1301</v>
      </c>
      <c r="C103" s="6"/>
      <c r="D103" s="6">
        <v>2</v>
      </c>
      <c r="E103" s="16" t="s">
        <v>47</v>
      </c>
      <c r="F103" s="16" t="s">
        <v>429</v>
      </c>
      <c r="G103" s="16" t="s">
        <v>429</v>
      </c>
      <c r="H103" s="36">
        <v>133</v>
      </c>
      <c r="I103" s="16" t="s">
        <v>430</v>
      </c>
      <c r="J103" s="16" t="s">
        <v>430</v>
      </c>
      <c r="K103" s="164" t="s">
        <v>518</v>
      </c>
      <c r="L103" s="6" t="s">
        <v>506</v>
      </c>
      <c r="M103" s="13">
        <v>10500</v>
      </c>
      <c r="N103" s="165">
        <v>35879</v>
      </c>
      <c r="O103" s="166">
        <f t="shared" ca="1" si="17"/>
        <v>27</v>
      </c>
      <c r="P103" s="167">
        <v>8</v>
      </c>
      <c r="Q103" s="167" t="s">
        <v>634</v>
      </c>
      <c r="R103" s="167">
        <f t="shared" si="18"/>
        <v>16</v>
      </c>
      <c r="S103" s="167">
        <f t="shared" si="19"/>
        <v>21</v>
      </c>
      <c r="T103" s="165">
        <f t="shared" si="20"/>
        <v>43544</v>
      </c>
      <c r="U103" s="170"/>
      <c r="V103" s="6"/>
      <c r="W103" s="6"/>
      <c r="X103" s="168">
        <f t="shared" ca="1" si="21"/>
        <v>-6.25E-2</v>
      </c>
      <c r="Y103" s="169">
        <f t="shared" ca="1" si="22"/>
        <v>1</v>
      </c>
      <c r="Z103" s="16" t="s">
        <v>565</v>
      </c>
      <c r="AA103" s="16" t="s">
        <v>234</v>
      </c>
      <c r="AB103" s="16"/>
      <c r="AC103" s="6"/>
    </row>
    <row r="104" spans="1:29" s="160" customFormat="1" ht="30" customHeight="1">
      <c r="A104" s="239" t="s">
        <v>15</v>
      </c>
      <c r="B104" s="151" t="s">
        <v>1301</v>
      </c>
      <c r="C104" s="6"/>
      <c r="D104" s="6">
        <v>2</v>
      </c>
      <c r="E104" s="16" t="s">
        <v>47</v>
      </c>
      <c r="F104" s="16" t="s">
        <v>429</v>
      </c>
      <c r="G104" s="16" t="s">
        <v>429</v>
      </c>
      <c r="H104" s="36">
        <v>134</v>
      </c>
      <c r="I104" s="16" t="s">
        <v>430</v>
      </c>
      <c r="J104" s="16" t="s">
        <v>430</v>
      </c>
      <c r="K104" s="164" t="s">
        <v>518</v>
      </c>
      <c r="L104" s="6" t="s">
        <v>506</v>
      </c>
      <c r="M104" s="13">
        <v>10500</v>
      </c>
      <c r="N104" s="165">
        <v>35879</v>
      </c>
      <c r="O104" s="166">
        <f t="shared" ca="1" si="17"/>
        <v>27</v>
      </c>
      <c r="P104" s="167">
        <v>8</v>
      </c>
      <c r="Q104" s="167" t="s">
        <v>634</v>
      </c>
      <c r="R104" s="167">
        <f t="shared" si="18"/>
        <v>16</v>
      </c>
      <c r="S104" s="167">
        <f t="shared" si="19"/>
        <v>21</v>
      </c>
      <c r="T104" s="165">
        <f t="shared" si="20"/>
        <v>43544</v>
      </c>
      <c r="U104" s="170"/>
      <c r="V104" s="6"/>
      <c r="W104" s="6"/>
      <c r="X104" s="168">
        <f t="shared" ca="1" si="21"/>
        <v>-6.25E-2</v>
      </c>
      <c r="Y104" s="169">
        <f t="shared" ca="1" si="22"/>
        <v>1</v>
      </c>
      <c r="Z104" s="16" t="s">
        <v>565</v>
      </c>
      <c r="AA104" s="16" t="s">
        <v>234</v>
      </c>
      <c r="AB104" s="16"/>
      <c r="AC104" s="6"/>
    </row>
    <row r="105" spans="1:29" s="160" customFormat="1" ht="30" customHeight="1">
      <c r="A105" s="239" t="s">
        <v>15</v>
      </c>
      <c r="B105" s="151" t="s">
        <v>1301</v>
      </c>
      <c r="C105" s="6"/>
      <c r="D105" s="6">
        <v>2</v>
      </c>
      <c r="E105" s="16" t="s">
        <v>47</v>
      </c>
      <c r="F105" s="16" t="s">
        <v>429</v>
      </c>
      <c r="G105" s="16" t="s">
        <v>429</v>
      </c>
      <c r="H105" s="36">
        <v>135</v>
      </c>
      <c r="I105" s="16" t="s">
        <v>430</v>
      </c>
      <c r="J105" s="16" t="s">
        <v>430</v>
      </c>
      <c r="K105" s="164" t="s">
        <v>518</v>
      </c>
      <c r="L105" s="6" t="s">
        <v>506</v>
      </c>
      <c r="M105" s="13">
        <v>10500</v>
      </c>
      <c r="N105" s="165">
        <v>35879</v>
      </c>
      <c r="O105" s="166">
        <f t="shared" ca="1" si="17"/>
        <v>27</v>
      </c>
      <c r="P105" s="167">
        <v>8</v>
      </c>
      <c r="Q105" s="167" t="s">
        <v>634</v>
      </c>
      <c r="R105" s="167">
        <f t="shared" si="18"/>
        <v>16</v>
      </c>
      <c r="S105" s="167">
        <f t="shared" si="19"/>
        <v>21</v>
      </c>
      <c r="T105" s="165">
        <f t="shared" si="20"/>
        <v>43544</v>
      </c>
      <c r="U105" s="170"/>
      <c r="V105" s="6"/>
      <c r="W105" s="6"/>
      <c r="X105" s="168">
        <f t="shared" ca="1" si="21"/>
        <v>-6.25E-2</v>
      </c>
      <c r="Y105" s="169">
        <f t="shared" ca="1" si="22"/>
        <v>1</v>
      </c>
      <c r="Z105" s="16" t="s">
        <v>565</v>
      </c>
      <c r="AA105" s="16" t="s">
        <v>234</v>
      </c>
      <c r="AB105" s="16"/>
      <c r="AC105" s="6"/>
    </row>
    <row r="106" spans="1:29" s="160" customFormat="1" ht="30" customHeight="1">
      <c r="A106" s="239" t="s">
        <v>15</v>
      </c>
      <c r="B106" s="151" t="s">
        <v>1301</v>
      </c>
      <c r="C106" s="6"/>
      <c r="D106" s="6">
        <v>2</v>
      </c>
      <c r="E106" s="16" t="s">
        <v>47</v>
      </c>
      <c r="F106" s="16" t="s">
        <v>429</v>
      </c>
      <c r="G106" s="16" t="s">
        <v>429</v>
      </c>
      <c r="H106" s="36">
        <v>136</v>
      </c>
      <c r="I106" s="16" t="s">
        <v>430</v>
      </c>
      <c r="J106" s="16" t="s">
        <v>430</v>
      </c>
      <c r="K106" s="164" t="s">
        <v>518</v>
      </c>
      <c r="L106" s="6" t="s">
        <v>506</v>
      </c>
      <c r="M106" s="13">
        <v>10500</v>
      </c>
      <c r="N106" s="165">
        <v>35879</v>
      </c>
      <c r="O106" s="166">
        <f t="shared" ca="1" si="17"/>
        <v>27</v>
      </c>
      <c r="P106" s="167">
        <v>8</v>
      </c>
      <c r="Q106" s="167" t="s">
        <v>634</v>
      </c>
      <c r="R106" s="167">
        <f t="shared" si="18"/>
        <v>16</v>
      </c>
      <c r="S106" s="167">
        <f t="shared" si="19"/>
        <v>21</v>
      </c>
      <c r="T106" s="165">
        <f t="shared" si="20"/>
        <v>43544</v>
      </c>
      <c r="U106" s="170"/>
      <c r="V106" s="6"/>
      <c r="W106" s="6"/>
      <c r="X106" s="168">
        <f t="shared" ca="1" si="21"/>
        <v>-6.25E-2</v>
      </c>
      <c r="Y106" s="169">
        <f t="shared" ca="1" si="22"/>
        <v>1</v>
      </c>
      <c r="Z106" s="16" t="s">
        <v>565</v>
      </c>
      <c r="AA106" s="16" t="s">
        <v>234</v>
      </c>
      <c r="AB106" s="16"/>
      <c r="AC106" s="6"/>
    </row>
    <row r="107" spans="1:29" s="160" customFormat="1" ht="30" customHeight="1">
      <c r="A107" s="239" t="s">
        <v>15</v>
      </c>
      <c r="B107" s="151" t="s">
        <v>1301</v>
      </c>
      <c r="C107" s="6"/>
      <c r="D107" s="6">
        <v>2</v>
      </c>
      <c r="E107" s="16" t="s">
        <v>47</v>
      </c>
      <c r="F107" s="16" t="s">
        <v>429</v>
      </c>
      <c r="G107" s="16" t="s">
        <v>429</v>
      </c>
      <c r="H107" s="36">
        <v>137</v>
      </c>
      <c r="I107" s="16" t="s">
        <v>430</v>
      </c>
      <c r="J107" s="16" t="s">
        <v>430</v>
      </c>
      <c r="K107" s="164" t="s">
        <v>518</v>
      </c>
      <c r="L107" s="6" t="s">
        <v>506</v>
      </c>
      <c r="M107" s="13">
        <v>10500</v>
      </c>
      <c r="N107" s="165">
        <v>35879</v>
      </c>
      <c r="O107" s="166">
        <f t="shared" ca="1" si="17"/>
        <v>27</v>
      </c>
      <c r="P107" s="167">
        <v>8</v>
      </c>
      <c r="Q107" s="167" t="s">
        <v>634</v>
      </c>
      <c r="R107" s="167">
        <f t="shared" si="18"/>
        <v>16</v>
      </c>
      <c r="S107" s="167">
        <f t="shared" si="19"/>
        <v>21</v>
      </c>
      <c r="T107" s="165">
        <f t="shared" si="20"/>
        <v>43544</v>
      </c>
      <c r="U107" s="170"/>
      <c r="V107" s="6"/>
      <c r="W107" s="6"/>
      <c r="X107" s="168">
        <f t="shared" ca="1" si="21"/>
        <v>-6.25E-2</v>
      </c>
      <c r="Y107" s="169">
        <f t="shared" ca="1" si="22"/>
        <v>1</v>
      </c>
      <c r="Z107" s="16" t="s">
        <v>565</v>
      </c>
      <c r="AA107" s="16" t="s">
        <v>234</v>
      </c>
      <c r="AB107" s="16"/>
      <c r="AC107" s="6"/>
    </row>
    <row r="108" spans="1:29" s="160" customFormat="1" ht="30" customHeight="1">
      <c r="A108" s="239" t="s">
        <v>15</v>
      </c>
      <c r="B108" s="151" t="s">
        <v>1301</v>
      </c>
      <c r="C108" s="6"/>
      <c r="D108" s="6">
        <v>2</v>
      </c>
      <c r="E108" s="16" t="s">
        <v>47</v>
      </c>
      <c r="F108" s="16" t="s">
        <v>429</v>
      </c>
      <c r="G108" s="16" t="s">
        <v>429</v>
      </c>
      <c r="H108" s="36">
        <v>138</v>
      </c>
      <c r="I108" s="16" t="s">
        <v>430</v>
      </c>
      <c r="J108" s="16" t="s">
        <v>430</v>
      </c>
      <c r="K108" s="164" t="s">
        <v>518</v>
      </c>
      <c r="L108" s="6" t="s">
        <v>506</v>
      </c>
      <c r="M108" s="13">
        <v>10500</v>
      </c>
      <c r="N108" s="165">
        <v>35879</v>
      </c>
      <c r="O108" s="166">
        <f t="shared" ca="1" si="17"/>
        <v>27</v>
      </c>
      <c r="P108" s="167">
        <v>8</v>
      </c>
      <c r="Q108" s="167" t="s">
        <v>634</v>
      </c>
      <c r="R108" s="167">
        <f t="shared" si="18"/>
        <v>16</v>
      </c>
      <c r="S108" s="167">
        <f t="shared" si="19"/>
        <v>21</v>
      </c>
      <c r="T108" s="165">
        <f t="shared" si="20"/>
        <v>43544</v>
      </c>
      <c r="U108" s="170"/>
      <c r="V108" s="6"/>
      <c r="W108" s="6"/>
      <c r="X108" s="168">
        <f t="shared" ca="1" si="21"/>
        <v>-6.25E-2</v>
      </c>
      <c r="Y108" s="169">
        <f t="shared" ca="1" si="22"/>
        <v>1</v>
      </c>
      <c r="Z108" s="16" t="s">
        <v>565</v>
      </c>
      <c r="AA108" s="16" t="s">
        <v>234</v>
      </c>
      <c r="AB108" s="16"/>
      <c r="AC108" s="6"/>
    </row>
    <row r="109" spans="1:29" s="160" customFormat="1" ht="30" customHeight="1">
      <c r="A109" s="239" t="s">
        <v>15</v>
      </c>
      <c r="B109" s="151" t="s">
        <v>1301</v>
      </c>
      <c r="C109" s="6"/>
      <c r="D109" s="6">
        <v>2</v>
      </c>
      <c r="E109" s="16" t="s">
        <v>47</v>
      </c>
      <c r="F109" s="16" t="s">
        <v>429</v>
      </c>
      <c r="G109" s="16" t="s">
        <v>429</v>
      </c>
      <c r="H109" s="36">
        <v>139</v>
      </c>
      <c r="I109" s="16" t="s">
        <v>430</v>
      </c>
      <c r="J109" s="16" t="s">
        <v>430</v>
      </c>
      <c r="K109" s="164" t="s">
        <v>518</v>
      </c>
      <c r="L109" s="6" t="s">
        <v>506</v>
      </c>
      <c r="M109" s="13">
        <v>10500</v>
      </c>
      <c r="N109" s="165">
        <v>35879</v>
      </c>
      <c r="O109" s="166">
        <f t="shared" ca="1" si="17"/>
        <v>27</v>
      </c>
      <c r="P109" s="167">
        <v>8</v>
      </c>
      <c r="Q109" s="167" t="s">
        <v>634</v>
      </c>
      <c r="R109" s="167">
        <f t="shared" si="18"/>
        <v>16</v>
      </c>
      <c r="S109" s="167">
        <f t="shared" si="19"/>
        <v>21</v>
      </c>
      <c r="T109" s="165">
        <f t="shared" si="20"/>
        <v>43544</v>
      </c>
      <c r="U109" s="170"/>
      <c r="V109" s="6"/>
      <c r="W109" s="6"/>
      <c r="X109" s="168">
        <f t="shared" ca="1" si="21"/>
        <v>-6.25E-2</v>
      </c>
      <c r="Y109" s="169">
        <f t="shared" ca="1" si="22"/>
        <v>1</v>
      </c>
      <c r="Z109" s="16" t="s">
        <v>565</v>
      </c>
      <c r="AA109" s="16" t="s">
        <v>234</v>
      </c>
      <c r="AB109" s="16"/>
      <c r="AC109" s="6"/>
    </row>
    <row r="110" spans="1:29" s="160" customFormat="1" ht="30" customHeight="1">
      <c r="A110" s="239" t="s">
        <v>15</v>
      </c>
      <c r="B110" s="151" t="s">
        <v>1301</v>
      </c>
      <c r="C110" s="6"/>
      <c r="D110" s="6">
        <v>2</v>
      </c>
      <c r="E110" s="16" t="s">
        <v>47</v>
      </c>
      <c r="F110" s="16" t="s">
        <v>429</v>
      </c>
      <c r="G110" s="16" t="s">
        <v>429</v>
      </c>
      <c r="H110" s="36">
        <v>140</v>
      </c>
      <c r="I110" s="16" t="s">
        <v>430</v>
      </c>
      <c r="J110" s="16" t="s">
        <v>430</v>
      </c>
      <c r="K110" s="164" t="s">
        <v>518</v>
      </c>
      <c r="L110" s="6" t="s">
        <v>506</v>
      </c>
      <c r="M110" s="13">
        <v>10500</v>
      </c>
      <c r="N110" s="165">
        <v>35879</v>
      </c>
      <c r="O110" s="166">
        <f t="shared" ca="1" si="17"/>
        <v>27</v>
      </c>
      <c r="P110" s="167">
        <v>8</v>
      </c>
      <c r="Q110" s="167" t="s">
        <v>634</v>
      </c>
      <c r="R110" s="167">
        <f t="shared" si="18"/>
        <v>16</v>
      </c>
      <c r="S110" s="167">
        <f t="shared" si="19"/>
        <v>21</v>
      </c>
      <c r="T110" s="165">
        <f t="shared" si="20"/>
        <v>43544</v>
      </c>
      <c r="U110" s="170"/>
      <c r="V110" s="6"/>
      <c r="W110" s="6"/>
      <c r="X110" s="168">
        <f t="shared" ca="1" si="21"/>
        <v>-6.25E-2</v>
      </c>
      <c r="Y110" s="169">
        <f t="shared" ca="1" si="22"/>
        <v>1</v>
      </c>
      <c r="Z110" s="16" t="s">
        <v>565</v>
      </c>
      <c r="AA110" s="16" t="s">
        <v>234</v>
      </c>
      <c r="AB110" s="16"/>
      <c r="AC110" s="6"/>
    </row>
    <row r="111" spans="1:29" s="160" customFormat="1" ht="30" customHeight="1">
      <c r="A111" s="239" t="s">
        <v>15</v>
      </c>
      <c r="B111" s="151" t="s">
        <v>1301</v>
      </c>
      <c r="C111" s="6"/>
      <c r="D111" s="6">
        <v>2</v>
      </c>
      <c r="E111" s="16" t="s">
        <v>47</v>
      </c>
      <c r="F111" s="16" t="s">
        <v>429</v>
      </c>
      <c r="G111" s="16" t="s">
        <v>429</v>
      </c>
      <c r="H111" s="36">
        <v>141</v>
      </c>
      <c r="I111" s="16" t="s">
        <v>430</v>
      </c>
      <c r="J111" s="16" t="s">
        <v>430</v>
      </c>
      <c r="K111" s="164" t="s">
        <v>518</v>
      </c>
      <c r="L111" s="6" t="s">
        <v>506</v>
      </c>
      <c r="M111" s="13">
        <v>10500</v>
      </c>
      <c r="N111" s="165">
        <v>35879</v>
      </c>
      <c r="O111" s="166">
        <f t="shared" ca="1" si="17"/>
        <v>27</v>
      </c>
      <c r="P111" s="167">
        <v>8</v>
      </c>
      <c r="Q111" s="167" t="s">
        <v>634</v>
      </c>
      <c r="R111" s="167">
        <f t="shared" si="18"/>
        <v>16</v>
      </c>
      <c r="S111" s="167">
        <f t="shared" si="19"/>
        <v>21</v>
      </c>
      <c r="T111" s="165">
        <f t="shared" si="20"/>
        <v>43544</v>
      </c>
      <c r="U111" s="170"/>
      <c r="V111" s="6"/>
      <c r="W111" s="6"/>
      <c r="X111" s="168">
        <f t="shared" ca="1" si="21"/>
        <v>-6.25E-2</v>
      </c>
      <c r="Y111" s="169">
        <f t="shared" ca="1" si="22"/>
        <v>1</v>
      </c>
      <c r="Z111" s="16" t="s">
        <v>565</v>
      </c>
      <c r="AA111" s="16" t="s">
        <v>234</v>
      </c>
      <c r="AB111" s="16"/>
      <c r="AC111" s="6"/>
    </row>
    <row r="112" spans="1:29" s="160" customFormat="1" ht="30" customHeight="1">
      <c r="A112" s="239" t="s">
        <v>15</v>
      </c>
      <c r="B112" s="151" t="s">
        <v>1301</v>
      </c>
      <c r="C112" s="6"/>
      <c r="D112" s="6">
        <v>2</v>
      </c>
      <c r="E112" s="16" t="s">
        <v>47</v>
      </c>
      <c r="F112" s="16" t="s">
        <v>429</v>
      </c>
      <c r="G112" s="16" t="s">
        <v>429</v>
      </c>
      <c r="H112" s="36">
        <v>142</v>
      </c>
      <c r="I112" s="16" t="s">
        <v>430</v>
      </c>
      <c r="J112" s="16" t="s">
        <v>430</v>
      </c>
      <c r="K112" s="164" t="s">
        <v>518</v>
      </c>
      <c r="L112" s="6" t="s">
        <v>506</v>
      </c>
      <c r="M112" s="13">
        <v>10500</v>
      </c>
      <c r="N112" s="165">
        <v>35879</v>
      </c>
      <c r="O112" s="166">
        <f t="shared" ca="1" si="17"/>
        <v>27</v>
      </c>
      <c r="P112" s="167">
        <v>8</v>
      </c>
      <c r="Q112" s="167" t="s">
        <v>634</v>
      </c>
      <c r="R112" s="167">
        <f t="shared" si="18"/>
        <v>16</v>
      </c>
      <c r="S112" s="167">
        <f t="shared" si="19"/>
        <v>21</v>
      </c>
      <c r="T112" s="165">
        <f t="shared" si="20"/>
        <v>43544</v>
      </c>
      <c r="U112" s="170"/>
      <c r="V112" s="6"/>
      <c r="W112" s="6"/>
      <c r="X112" s="168">
        <f t="shared" ca="1" si="21"/>
        <v>-6.25E-2</v>
      </c>
      <c r="Y112" s="169">
        <f t="shared" ca="1" si="22"/>
        <v>1</v>
      </c>
      <c r="Z112" s="16" t="s">
        <v>565</v>
      </c>
      <c r="AA112" s="16" t="s">
        <v>234</v>
      </c>
      <c r="AB112" s="16"/>
      <c r="AC112" s="6"/>
    </row>
    <row r="113" spans="1:29" s="160" customFormat="1" ht="30" customHeight="1">
      <c r="A113" s="239" t="s">
        <v>15</v>
      </c>
      <c r="B113" s="151" t="s">
        <v>1301</v>
      </c>
      <c r="C113" s="6"/>
      <c r="D113" s="6">
        <v>2</v>
      </c>
      <c r="E113" s="16" t="s">
        <v>47</v>
      </c>
      <c r="F113" s="16" t="s">
        <v>429</v>
      </c>
      <c r="G113" s="16" t="s">
        <v>429</v>
      </c>
      <c r="H113" s="36">
        <v>143</v>
      </c>
      <c r="I113" s="16" t="s">
        <v>430</v>
      </c>
      <c r="J113" s="16" t="s">
        <v>430</v>
      </c>
      <c r="K113" s="164" t="s">
        <v>518</v>
      </c>
      <c r="L113" s="6" t="s">
        <v>506</v>
      </c>
      <c r="M113" s="13">
        <v>10500</v>
      </c>
      <c r="N113" s="165">
        <v>35879</v>
      </c>
      <c r="O113" s="166">
        <f t="shared" ca="1" si="17"/>
        <v>27</v>
      </c>
      <c r="P113" s="167">
        <v>8</v>
      </c>
      <c r="Q113" s="167" t="s">
        <v>634</v>
      </c>
      <c r="R113" s="167">
        <f t="shared" ref="R113:R144" si="29">P113*IF(Q113="水質",3.2,(IF(Q113="事務",2,IF(Q113="電子",2.1,IF(Q113="自動車",3.1,1.6)))))</f>
        <v>16</v>
      </c>
      <c r="S113" s="167">
        <f t="shared" ref="S113:S144" si="30">ROUND(4/3*R113,0)</f>
        <v>21</v>
      </c>
      <c r="T113" s="165">
        <f t="shared" ref="T113:T144" si="31">N113+365*IF(K113="事後",S113,R113)</f>
        <v>43544</v>
      </c>
      <c r="U113" s="170"/>
      <c r="V113" s="6"/>
      <c r="W113" s="6"/>
      <c r="X113" s="168">
        <f t="shared" ref="X113:X144" ca="1" si="32">(-3/R113*O113+5)</f>
        <v>-6.25E-2</v>
      </c>
      <c r="Y113" s="169">
        <f t="shared" ref="Y113:Y144" ca="1" si="33">IF(X113&gt;1,ROUNDUP(X113,0),1)</f>
        <v>1</v>
      </c>
      <c r="Z113" s="16" t="s">
        <v>565</v>
      </c>
      <c r="AA113" s="16" t="s">
        <v>234</v>
      </c>
      <c r="AB113" s="16"/>
      <c r="AC113" s="6"/>
    </row>
    <row r="114" spans="1:29" s="160" customFormat="1" ht="30" customHeight="1">
      <c r="A114" s="239" t="s">
        <v>15</v>
      </c>
      <c r="B114" s="151" t="s">
        <v>1301</v>
      </c>
      <c r="C114" s="6"/>
      <c r="D114" s="6">
        <v>2</v>
      </c>
      <c r="E114" s="16" t="s">
        <v>47</v>
      </c>
      <c r="F114" s="16" t="s">
        <v>429</v>
      </c>
      <c r="G114" s="16" t="s">
        <v>429</v>
      </c>
      <c r="H114" s="36">
        <v>144</v>
      </c>
      <c r="I114" s="16" t="s">
        <v>430</v>
      </c>
      <c r="J114" s="16" t="s">
        <v>430</v>
      </c>
      <c r="K114" s="164" t="s">
        <v>518</v>
      </c>
      <c r="L114" s="6" t="s">
        <v>506</v>
      </c>
      <c r="M114" s="13">
        <v>10500</v>
      </c>
      <c r="N114" s="165">
        <v>35879</v>
      </c>
      <c r="O114" s="166">
        <f t="shared" ca="1" si="17"/>
        <v>27</v>
      </c>
      <c r="P114" s="167">
        <v>8</v>
      </c>
      <c r="Q114" s="167" t="s">
        <v>634</v>
      </c>
      <c r="R114" s="167">
        <f t="shared" si="29"/>
        <v>16</v>
      </c>
      <c r="S114" s="167">
        <f t="shared" si="30"/>
        <v>21</v>
      </c>
      <c r="T114" s="165">
        <f t="shared" si="31"/>
        <v>43544</v>
      </c>
      <c r="U114" s="170"/>
      <c r="V114" s="6"/>
      <c r="W114" s="6"/>
      <c r="X114" s="168">
        <f t="shared" ca="1" si="32"/>
        <v>-6.25E-2</v>
      </c>
      <c r="Y114" s="169">
        <f t="shared" ca="1" si="33"/>
        <v>1</v>
      </c>
      <c r="Z114" s="16" t="s">
        <v>565</v>
      </c>
      <c r="AA114" s="16" t="s">
        <v>234</v>
      </c>
      <c r="AB114" s="16"/>
      <c r="AC114" s="6"/>
    </row>
    <row r="115" spans="1:29" s="160" customFormat="1" ht="30" customHeight="1">
      <c r="A115" s="239" t="s">
        <v>15</v>
      </c>
      <c r="B115" s="151" t="s">
        <v>1301</v>
      </c>
      <c r="C115" s="6"/>
      <c r="D115" s="6">
        <v>2</v>
      </c>
      <c r="E115" s="16" t="s">
        <v>47</v>
      </c>
      <c r="F115" s="16" t="s">
        <v>429</v>
      </c>
      <c r="G115" s="16" t="s">
        <v>429</v>
      </c>
      <c r="H115" s="36">
        <v>145</v>
      </c>
      <c r="I115" s="16" t="s">
        <v>430</v>
      </c>
      <c r="J115" s="16" t="s">
        <v>430</v>
      </c>
      <c r="K115" s="164" t="s">
        <v>518</v>
      </c>
      <c r="L115" s="6" t="s">
        <v>506</v>
      </c>
      <c r="M115" s="13">
        <v>10500</v>
      </c>
      <c r="N115" s="165">
        <v>35879</v>
      </c>
      <c r="O115" s="166">
        <f t="shared" ca="1" si="17"/>
        <v>27</v>
      </c>
      <c r="P115" s="167">
        <v>8</v>
      </c>
      <c r="Q115" s="167" t="s">
        <v>634</v>
      </c>
      <c r="R115" s="167">
        <f t="shared" si="29"/>
        <v>16</v>
      </c>
      <c r="S115" s="167">
        <f t="shared" si="30"/>
        <v>21</v>
      </c>
      <c r="T115" s="165">
        <f t="shared" si="31"/>
        <v>43544</v>
      </c>
      <c r="U115" s="170"/>
      <c r="V115" s="6"/>
      <c r="W115" s="6"/>
      <c r="X115" s="168">
        <f t="shared" ca="1" si="32"/>
        <v>-6.25E-2</v>
      </c>
      <c r="Y115" s="169">
        <f t="shared" ca="1" si="33"/>
        <v>1</v>
      </c>
      <c r="Z115" s="16" t="s">
        <v>565</v>
      </c>
      <c r="AA115" s="16" t="s">
        <v>234</v>
      </c>
      <c r="AB115" s="16"/>
      <c r="AC115" s="6"/>
    </row>
    <row r="116" spans="1:29" s="160" customFormat="1" ht="30" customHeight="1">
      <c r="A116" s="239" t="s">
        <v>15</v>
      </c>
      <c r="B116" s="151" t="s">
        <v>1301</v>
      </c>
      <c r="C116" s="6"/>
      <c r="D116" s="6">
        <v>2</v>
      </c>
      <c r="E116" s="16" t="s">
        <v>47</v>
      </c>
      <c r="F116" s="16" t="s">
        <v>429</v>
      </c>
      <c r="G116" s="16" t="s">
        <v>429</v>
      </c>
      <c r="H116" s="36">
        <v>146</v>
      </c>
      <c r="I116" s="16" t="s">
        <v>430</v>
      </c>
      <c r="J116" s="16" t="s">
        <v>430</v>
      </c>
      <c r="K116" s="164" t="s">
        <v>518</v>
      </c>
      <c r="L116" s="6" t="s">
        <v>506</v>
      </c>
      <c r="M116" s="13">
        <v>10500</v>
      </c>
      <c r="N116" s="165">
        <v>35879</v>
      </c>
      <c r="O116" s="166">
        <f t="shared" ca="1" si="17"/>
        <v>27</v>
      </c>
      <c r="P116" s="167">
        <v>8</v>
      </c>
      <c r="Q116" s="167" t="s">
        <v>634</v>
      </c>
      <c r="R116" s="167">
        <f t="shared" si="29"/>
        <v>16</v>
      </c>
      <c r="S116" s="167">
        <f t="shared" si="30"/>
        <v>21</v>
      </c>
      <c r="T116" s="165">
        <f t="shared" si="31"/>
        <v>43544</v>
      </c>
      <c r="U116" s="170"/>
      <c r="V116" s="6"/>
      <c r="W116" s="6"/>
      <c r="X116" s="168">
        <f t="shared" ca="1" si="32"/>
        <v>-6.25E-2</v>
      </c>
      <c r="Y116" s="169">
        <f t="shared" ca="1" si="33"/>
        <v>1</v>
      </c>
      <c r="Z116" s="16" t="s">
        <v>565</v>
      </c>
      <c r="AA116" s="16" t="s">
        <v>234</v>
      </c>
      <c r="AB116" s="16"/>
      <c r="AC116" s="6"/>
    </row>
    <row r="117" spans="1:29" s="160" customFormat="1" ht="30" customHeight="1">
      <c r="A117" s="239" t="s">
        <v>15</v>
      </c>
      <c r="B117" s="151" t="s">
        <v>1301</v>
      </c>
      <c r="C117" s="6"/>
      <c r="D117" s="6">
        <v>2</v>
      </c>
      <c r="E117" s="16" t="s">
        <v>47</v>
      </c>
      <c r="F117" s="16" t="s">
        <v>429</v>
      </c>
      <c r="G117" s="16" t="s">
        <v>429</v>
      </c>
      <c r="H117" s="36">
        <v>147</v>
      </c>
      <c r="I117" s="16" t="s">
        <v>430</v>
      </c>
      <c r="J117" s="16" t="s">
        <v>430</v>
      </c>
      <c r="K117" s="164" t="s">
        <v>518</v>
      </c>
      <c r="L117" s="6" t="s">
        <v>506</v>
      </c>
      <c r="M117" s="13">
        <v>10500</v>
      </c>
      <c r="N117" s="165">
        <v>35879</v>
      </c>
      <c r="O117" s="166">
        <f t="shared" ca="1" si="17"/>
        <v>27</v>
      </c>
      <c r="P117" s="167">
        <v>8</v>
      </c>
      <c r="Q117" s="167" t="s">
        <v>634</v>
      </c>
      <c r="R117" s="167">
        <f t="shared" si="29"/>
        <v>16</v>
      </c>
      <c r="S117" s="167">
        <f t="shared" si="30"/>
        <v>21</v>
      </c>
      <c r="T117" s="165">
        <f t="shared" si="31"/>
        <v>43544</v>
      </c>
      <c r="U117" s="170"/>
      <c r="V117" s="6"/>
      <c r="W117" s="6"/>
      <c r="X117" s="168">
        <f t="shared" ca="1" si="32"/>
        <v>-6.25E-2</v>
      </c>
      <c r="Y117" s="169">
        <f t="shared" ca="1" si="33"/>
        <v>1</v>
      </c>
      <c r="Z117" s="16" t="s">
        <v>565</v>
      </c>
      <c r="AA117" s="16" t="s">
        <v>234</v>
      </c>
      <c r="AB117" s="16"/>
      <c r="AC117" s="6"/>
    </row>
    <row r="118" spans="1:29" s="160" customFormat="1" ht="30" customHeight="1">
      <c r="A118" s="239" t="s">
        <v>15</v>
      </c>
      <c r="B118" s="151" t="s">
        <v>1301</v>
      </c>
      <c r="C118" s="6"/>
      <c r="D118" s="6">
        <v>2</v>
      </c>
      <c r="E118" s="16" t="s">
        <v>47</v>
      </c>
      <c r="F118" s="16" t="s">
        <v>429</v>
      </c>
      <c r="G118" s="16" t="s">
        <v>429</v>
      </c>
      <c r="H118" s="36">
        <v>148</v>
      </c>
      <c r="I118" s="16" t="s">
        <v>430</v>
      </c>
      <c r="J118" s="16" t="s">
        <v>430</v>
      </c>
      <c r="K118" s="164" t="s">
        <v>518</v>
      </c>
      <c r="L118" s="6" t="s">
        <v>506</v>
      </c>
      <c r="M118" s="13">
        <v>10500</v>
      </c>
      <c r="N118" s="165">
        <v>35879</v>
      </c>
      <c r="O118" s="166">
        <f t="shared" ca="1" si="17"/>
        <v>27</v>
      </c>
      <c r="P118" s="167">
        <v>8</v>
      </c>
      <c r="Q118" s="167" t="s">
        <v>634</v>
      </c>
      <c r="R118" s="167">
        <f t="shared" si="29"/>
        <v>16</v>
      </c>
      <c r="S118" s="167">
        <f t="shared" si="30"/>
        <v>21</v>
      </c>
      <c r="T118" s="165">
        <f t="shared" si="31"/>
        <v>43544</v>
      </c>
      <c r="U118" s="170"/>
      <c r="V118" s="6"/>
      <c r="W118" s="6"/>
      <c r="X118" s="168">
        <f t="shared" ca="1" si="32"/>
        <v>-6.25E-2</v>
      </c>
      <c r="Y118" s="169">
        <f t="shared" ca="1" si="33"/>
        <v>1</v>
      </c>
      <c r="Z118" s="16" t="s">
        <v>565</v>
      </c>
      <c r="AA118" s="16" t="s">
        <v>234</v>
      </c>
      <c r="AB118" s="16"/>
      <c r="AC118" s="6"/>
    </row>
    <row r="119" spans="1:29" s="160" customFormat="1" ht="30" customHeight="1">
      <c r="A119" s="239" t="s">
        <v>15</v>
      </c>
      <c r="B119" s="151" t="s">
        <v>1301</v>
      </c>
      <c r="C119" s="6"/>
      <c r="D119" s="6">
        <v>2</v>
      </c>
      <c r="E119" s="16" t="s">
        <v>47</v>
      </c>
      <c r="F119" s="16" t="s">
        <v>429</v>
      </c>
      <c r="G119" s="16" t="s">
        <v>429</v>
      </c>
      <c r="H119" s="36">
        <v>149</v>
      </c>
      <c r="I119" s="16" t="s">
        <v>430</v>
      </c>
      <c r="J119" s="16" t="s">
        <v>430</v>
      </c>
      <c r="K119" s="164" t="s">
        <v>518</v>
      </c>
      <c r="L119" s="6" t="s">
        <v>506</v>
      </c>
      <c r="M119" s="13">
        <v>10500</v>
      </c>
      <c r="N119" s="165">
        <v>35879</v>
      </c>
      <c r="O119" s="166">
        <f t="shared" ca="1" si="17"/>
        <v>27</v>
      </c>
      <c r="P119" s="167">
        <v>8</v>
      </c>
      <c r="Q119" s="167" t="s">
        <v>634</v>
      </c>
      <c r="R119" s="167">
        <f t="shared" si="29"/>
        <v>16</v>
      </c>
      <c r="S119" s="167">
        <f t="shared" si="30"/>
        <v>21</v>
      </c>
      <c r="T119" s="165">
        <f t="shared" si="31"/>
        <v>43544</v>
      </c>
      <c r="U119" s="170"/>
      <c r="V119" s="6"/>
      <c r="W119" s="6"/>
      <c r="X119" s="168">
        <f t="shared" ca="1" si="32"/>
        <v>-6.25E-2</v>
      </c>
      <c r="Y119" s="169">
        <f t="shared" ca="1" si="33"/>
        <v>1</v>
      </c>
      <c r="Z119" s="16" t="s">
        <v>565</v>
      </c>
      <c r="AA119" s="16" t="s">
        <v>234</v>
      </c>
      <c r="AB119" s="16"/>
      <c r="AC119" s="6"/>
    </row>
    <row r="120" spans="1:29" s="160" customFormat="1" ht="30" customHeight="1">
      <c r="A120" s="239" t="s">
        <v>15</v>
      </c>
      <c r="B120" s="151" t="s">
        <v>1301</v>
      </c>
      <c r="C120" s="6"/>
      <c r="D120" s="6">
        <v>2</v>
      </c>
      <c r="E120" s="16" t="s">
        <v>47</v>
      </c>
      <c r="F120" s="16" t="s">
        <v>429</v>
      </c>
      <c r="G120" s="16" t="s">
        <v>429</v>
      </c>
      <c r="H120" s="36">
        <v>150</v>
      </c>
      <c r="I120" s="16" t="s">
        <v>430</v>
      </c>
      <c r="J120" s="16" t="s">
        <v>430</v>
      </c>
      <c r="K120" s="164" t="s">
        <v>518</v>
      </c>
      <c r="L120" s="6" t="s">
        <v>506</v>
      </c>
      <c r="M120" s="13">
        <v>10500</v>
      </c>
      <c r="N120" s="165">
        <v>35879</v>
      </c>
      <c r="O120" s="166">
        <f t="shared" ca="1" si="17"/>
        <v>27</v>
      </c>
      <c r="P120" s="167">
        <v>8</v>
      </c>
      <c r="Q120" s="167" t="s">
        <v>634</v>
      </c>
      <c r="R120" s="167">
        <f t="shared" si="29"/>
        <v>16</v>
      </c>
      <c r="S120" s="167">
        <f t="shared" si="30"/>
        <v>21</v>
      </c>
      <c r="T120" s="165">
        <f t="shared" si="31"/>
        <v>43544</v>
      </c>
      <c r="U120" s="170"/>
      <c r="V120" s="6"/>
      <c r="W120" s="6"/>
      <c r="X120" s="168">
        <f t="shared" ca="1" si="32"/>
        <v>-6.25E-2</v>
      </c>
      <c r="Y120" s="169">
        <f t="shared" ca="1" si="33"/>
        <v>1</v>
      </c>
      <c r="Z120" s="16" t="s">
        <v>565</v>
      </c>
      <c r="AA120" s="16" t="s">
        <v>234</v>
      </c>
      <c r="AB120" s="16"/>
      <c r="AC120" s="6"/>
    </row>
    <row r="121" spans="1:29" s="160" customFormat="1" ht="30" customHeight="1">
      <c r="A121" s="239" t="s">
        <v>15</v>
      </c>
      <c r="B121" s="151" t="s">
        <v>1301</v>
      </c>
      <c r="C121" s="6"/>
      <c r="D121" s="6">
        <v>2</v>
      </c>
      <c r="E121" s="16" t="s">
        <v>47</v>
      </c>
      <c r="F121" s="16" t="s">
        <v>429</v>
      </c>
      <c r="G121" s="16" t="s">
        <v>429</v>
      </c>
      <c r="H121" s="36">
        <v>151</v>
      </c>
      <c r="I121" s="16" t="s">
        <v>430</v>
      </c>
      <c r="J121" s="16" t="s">
        <v>430</v>
      </c>
      <c r="K121" s="164" t="s">
        <v>518</v>
      </c>
      <c r="L121" s="6" t="s">
        <v>506</v>
      </c>
      <c r="M121" s="13">
        <v>10500</v>
      </c>
      <c r="N121" s="165">
        <v>35879</v>
      </c>
      <c r="O121" s="166">
        <f t="shared" ca="1" si="17"/>
        <v>27</v>
      </c>
      <c r="P121" s="167">
        <v>8</v>
      </c>
      <c r="Q121" s="167" t="s">
        <v>634</v>
      </c>
      <c r="R121" s="167">
        <f t="shared" si="29"/>
        <v>16</v>
      </c>
      <c r="S121" s="167">
        <f t="shared" si="30"/>
        <v>21</v>
      </c>
      <c r="T121" s="165">
        <f t="shared" si="31"/>
        <v>43544</v>
      </c>
      <c r="U121" s="170"/>
      <c r="V121" s="6"/>
      <c r="W121" s="6"/>
      <c r="X121" s="168">
        <f t="shared" ca="1" si="32"/>
        <v>-6.25E-2</v>
      </c>
      <c r="Y121" s="169">
        <f t="shared" ca="1" si="33"/>
        <v>1</v>
      </c>
      <c r="Z121" s="16" t="s">
        <v>565</v>
      </c>
      <c r="AA121" s="16" t="s">
        <v>234</v>
      </c>
      <c r="AB121" s="16"/>
      <c r="AC121" s="6"/>
    </row>
    <row r="122" spans="1:29" s="160" customFormat="1" ht="30" customHeight="1">
      <c r="A122" s="239" t="s">
        <v>15</v>
      </c>
      <c r="B122" s="151" t="s">
        <v>1301</v>
      </c>
      <c r="C122" s="6"/>
      <c r="D122" s="6">
        <v>2</v>
      </c>
      <c r="E122" s="16" t="s">
        <v>47</v>
      </c>
      <c r="F122" s="16" t="s">
        <v>429</v>
      </c>
      <c r="G122" s="16" t="s">
        <v>429</v>
      </c>
      <c r="H122" s="36">
        <v>152</v>
      </c>
      <c r="I122" s="16" t="s">
        <v>430</v>
      </c>
      <c r="J122" s="16" t="s">
        <v>430</v>
      </c>
      <c r="K122" s="164" t="s">
        <v>518</v>
      </c>
      <c r="L122" s="6" t="s">
        <v>506</v>
      </c>
      <c r="M122" s="13">
        <v>10500</v>
      </c>
      <c r="N122" s="165">
        <v>35879</v>
      </c>
      <c r="O122" s="166">
        <f t="shared" ca="1" si="17"/>
        <v>27</v>
      </c>
      <c r="P122" s="167">
        <v>8</v>
      </c>
      <c r="Q122" s="167" t="s">
        <v>634</v>
      </c>
      <c r="R122" s="167">
        <f t="shared" si="29"/>
        <v>16</v>
      </c>
      <c r="S122" s="167">
        <f t="shared" si="30"/>
        <v>21</v>
      </c>
      <c r="T122" s="165">
        <f t="shared" si="31"/>
        <v>43544</v>
      </c>
      <c r="U122" s="170"/>
      <c r="V122" s="6"/>
      <c r="W122" s="6"/>
      <c r="X122" s="168">
        <f t="shared" ca="1" si="32"/>
        <v>-6.25E-2</v>
      </c>
      <c r="Y122" s="169">
        <f t="shared" ca="1" si="33"/>
        <v>1</v>
      </c>
      <c r="Z122" s="16" t="s">
        <v>565</v>
      </c>
      <c r="AA122" s="16" t="s">
        <v>234</v>
      </c>
      <c r="AB122" s="16"/>
      <c r="AC122" s="6"/>
    </row>
    <row r="123" spans="1:29" s="160" customFormat="1" ht="30" customHeight="1">
      <c r="A123" s="239" t="s">
        <v>15</v>
      </c>
      <c r="B123" s="151" t="s">
        <v>1301</v>
      </c>
      <c r="C123" s="6"/>
      <c r="D123" s="6">
        <v>2</v>
      </c>
      <c r="E123" s="16" t="s">
        <v>47</v>
      </c>
      <c r="F123" s="16" t="s">
        <v>429</v>
      </c>
      <c r="G123" s="16" t="s">
        <v>429</v>
      </c>
      <c r="H123" s="36">
        <v>153</v>
      </c>
      <c r="I123" s="16" t="s">
        <v>430</v>
      </c>
      <c r="J123" s="16" t="s">
        <v>430</v>
      </c>
      <c r="K123" s="164" t="s">
        <v>518</v>
      </c>
      <c r="L123" s="6" t="s">
        <v>506</v>
      </c>
      <c r="M123" s="13">
        <v>10500</v>
      </c>
      <c r="N123" s="165">
        <v>35879</v>
      </c>
      <c r="O123" s="166">
        <f t="shared" ca="1" si="17"/>
        <v>27</v>
      </c>
      <c r="P123" s="167">
        <v>8</v>
      </c>
      <c r="Q123" s="167" t="s">
        <v>634</v>
      </c>
      <c r="R123" s="167">
        <f t="shared" si="29"/>
        <v>16</v>
      </c>
      <c r="S123" s="167">
        <f t="shared" si="30"/>
        <v>21</v>
      </c>
      <c r="T123" s="165">
        <f t="shared" si="31"/>
        <v>43544</v>
      </c>
      <c r="U123" s="170"/>
      <c r="V123" s="6"/>
      <c r="W123" s="6"/>
      <c r="X123" s="168">
        <f t="shared" ca="1" si="32"/>
        <v>-6.25E-2</v>
      </c>
      <c r="Y123" s="169">
        <f t="shared" ca="1" si="33"/>
        <v>1</v>
      </c>
      <c r="Z123" s="16" t="s">
        <v>565</v>
      </c>
      <c r="AA123" s="16" t="s">
        <v>234</v>
      </c>
      <c r="AB123" s="16"/>
      <c r="AC123" s="6"/>
    </row>
    <row r="124" spans="1:29" s="160" customFormat="1" ht="30" customHeight="1">
      <c r="A124" s="239" t="s">
        <v>15</v>
      </c>
      <c r="B124" s="151" t="s">
        <v>1301</v>
      </c>
      <c r="C124" s="6"/>
      <c r="D124" s="6">
        <v>2</v>
      </c>
      <c r="E124" s="16" t="s">
        <v>47</v>
      </c>
      <c r="F124" s="16" t="s">
        <v>429</v>
      </c>
      <c r="G124" s="16" t="s">
        <v>429</v>
      </c>
      <c r="H124" s="36">
        <v>154</v>
      </c>
      <c r="I124" s="16" t="s">
        <v>430</v>
      </c>
      <c r="J124" s="16" t="s">
        <v>430</v>
      </c>
      <c r="K124" s="164" t="s">
        <v>518</v>
      </c>
      <c r="L124" s="6" t="s">
        <v>506</v>
      </c>
      <c r="M124" s="13">
        <v>10500</v>
      </c>
      <c r="N124" s="165">
        <v>35879</v>
      </c>
      <c r="O124" s="166">
        <f t="shared" ca="1" si="17"/>
        <v>27</v>
      </c>
      <c r="P124" s="167">
        <v>8</v>
      </c>
      <c r="Q124" s="167" t="s">
        <v>634</v>
      </c>
      <c r="R124" s="167">
        <f t="shared" si="29"/>
        <v>16</v>
      </c>
      <c r="S124" s="167">
        <f t="shared" si="30"/>
        <v>21</v>
      </c>
      <c r="T124" s="165">
        <f t="shared" si="31"/>
        <v>43544</v>
      </c>
      <c r="U124" s="170"/>
      <c r="V124" s="6"/>
      <c r="W124" s="6"/>
      <c r="X124" s="168">
        <f t="shared" ca="1" si="32"/>
        <v>-6.25E-2</v>
      </c>
      <c r="Y124" s="169">
        <f t="shared" ca="1" si="33"/>
        <v>1</v>
      </c>
      <c r="Z124" s="16" t="s">
        <v>565</v>
      </c>
      <c r="AA124" s="16" t="s">
        <v>234</v>
      </c>
      <c r="AB124" s="16"/>
      <c r="AC124" s="6"/>
    </row>
    <row r="125" spans="1:29" s="160" customFormat="1" ht="30" customHeight="1">
      <c r="A125" s="239" t="s">
        <v>15</v>
      </c>
      <c r="B125" s="151" t="s">
        <v>1301</v>
      </c>
      <c r="C125" s="6"/>
      <c r="D125" s="6">
        <v>2</v>
      </c>
      <c r="E125" s="16" t="s">
        <v>47</v>
      </c>
      <c r="F125" s="16" t="s">
        <v>429</v>
      </c>
      <c r="G125" s="16" t="s">
        <v>429</v>
      </c>
      <c r="H125" s="36">
        <v>155</v>
      </c>
      <c r="I125" s="16" t="s">
        <v>430</v>
      </c>
      <c r="J125" s="16" t="s">
        <v>430</v>
      </c>
      <c r="K125" s="164" t="s">
        <v>518</v>
      </c>
      <c r="L125" s="6" t="s">
        <v>506</v>
      </c>
      <c r="M125" s="13">
        <v>10500</v>
      </c>
      <c r="N125" s="165">
        <v>35879</v>
      </c>
      <c r="O125" s="166">
        <f t="shared" ca="1" si="17"/>
        <v>27</v>
      </c>
      <c r="P125" s="167">
        <v>8</v>
      </c>
      <c r="Q125" s="167" t="s">
        <v>634</v>
      </c>
      <c r="R125" s="167">
        <f t="shared" si="29"/>
        <v>16</v>
      </c>
      <c r="S125" s="167">
        <f t="shared" si="30"/>
        <v>21</v>
      </c>
      <c r="T125" s="165">
        <f t="shared" si="31"/>
        <v>43544</v>
      </c>
      <c r="U125" s="170"/>
      <c r="V125" s="6"/>
      <c r="W125" s="6"/>
      <c r="X125" s="168">
        <f t="shared" ca="1" si="32"/>
        <v>-6.25E-2</v>
      </c>
      <c r="Y125" s="169">
        <f t="shared" ca="1" si="33"/>
        <v>1</v>
      </c>
      <c r="Z125" s="16" t="s">
        <v>565</v>
      </c>
      <c r="AA125" s="16" t="s">
        <v>234</v>
      </c>
      <c r="AB125" s="16"/>
      <c r="AC125" s="6"/>
    </row>
    <row r="126" spans="1:29" s="160" customFormat="1" ht="30" customHeight="1">
      <c r="A126" s="239" t="s">
        <v>15</v>
      </c>
      <c r="B126" s="151" t="s">
        <v>1301</v>
      </c>
      <c r="C126" s="6"/>
      <c r="D126" s="6">
        <v>2</v>
      </c>
      <c r="E126" s="16" t="s">
        <v>47</v>
      </c>
      <c r="F126" s="16" t="s">
        <v>429</v>
      </c>
      <c r="G126" s="16" t="s">
        <v>429</v>
      </c>
      <c r="H126" s="36">
        <v>156</v>
      </c>
      <c r="I126" s="16" t="s">
        <v>430</v>
      </c>
      <c r="J126" s="16" t="s">
        <v>430</v>
      </c>
      <c r="K126" s="164" t="s">
        <v>518</v>
      </c>
      <c r="L126" s="6" t="s">
        <v>506</v>
      </c>
      <c r="M126" s="13">
        <v>10500</v>
      </c>
      <c r="N126" s="165">
        <v>35879</v>
      </c>
      <c r="O126" s="166">
        <f t="shared" ca="1" si="17"/>
        <v>27</v>
      </c>
      <c r="P126" s="167">
        <v>8</v>
      </c>
      <c r="Q126" s="167" t="s">
        <v>634</v>
      </c>
      <c r="R126" s="167">
        <f t="shared" si="29"/>
        <v>16</v>
      </c>
      <c r="S126" s="167">
        <f t="shared" si="30"/>
        <v>21</v>
      </c>
      <c r="T126" s="165">
        <f t="shared" si="31"/>
        <v>43544</v>
      </c>
      <c r="U126" s="170"/>
      <c r="V126" s="6"/>
      <c r="W126" s="6"/>
      <c r="X126" s="168">
        <f t="shared" ca="1" si="32"/>
        <v>-6.25E-2</v>
      </c>
      <c r="Y126" s="169">
        <f t="shared" ca="1" si="33"/>
        <v>1</v>
      </c>
      <c r="Z126" s="16" t="s">
        <v>565</v>
      </c>
      <c r="AA126" s="16" t="s">
        <v>234</v>
      </c>
      <c r="AB126" s="16"/>
      <c r="AC126" s="6"/>
    </row>
    <row r="127" spans="1:29" s="160" customFormat="1" ht="30" customHeight="1">
      <c r="A127" s="239" t="s">
        <v>15</v>
      </c>
      <c r="B127" s="151" t="s">
        <v>1301</v>
      </c>
      <c r="C127" s="6"/>
      <c r="D127" s="6">
        <v>2</v>
      </c>
      <c r="E127" s="16" t="s">
        <v>47</v>
      </c>
      <c r="F127" s="16" t="s">
        <v>429</v>
      </c>
      <c r="G127" s="16" t="s">
        <v>429</v>
      </c>
      <c r="H127" s="36">
        <v>157</v>
      </c>
      <c r="I127" s="16" t="s">
        <v>430</v>
      </c>
      <c r="J127" s="16" t="s">
        <v>430</v>
      </c>
      <c r="K127" s="164" t="s">
        <v>518</v>
      </c>
      <c r="L127" s="6" t="s">
        <v>506</v>
      </c>
      <c r="M127" s="13">
        <v>10500</v>
      </c>
      <c r="N127" s="165">
        <v>35879</v>
      </c>
      <c r="O127" s="166">
        <f t="shared" ca="1" si="17"/>
        <v>27</v>
      </c>
      <c r="P127" s="167">
        <v>8</v>
      </c>
      <c r="Q127" s="167" t="s">
        <v>634</v>
      </c>
      <c r="R127" s="167">
        <f t="shared" si="29"/>
        <v>16</v>
      </c>
      <c r="S127" s="167">
        <f t="shared" si="30"/>
        <v>21</v>
      </c>
      <c r="T127" s="165">
        <f t="shared" si="31"/>
        <v>43544</v>
      </c>
      <c r="U127" s="170"/>
      <c r="V127" s="6"/>
      <c r="W127" s="6"/>
      <c r="X127" s="168">
        <f t="shared" ca="1" si="32"/>
        <v>-6.25E-2</v>
      </c>
      <c r="Y127" s="169">
        <f t="shared" ca="1" si="33"/>
        <v>1</v>
      </c>
      <c r="Z127" s="16" t="s">
        <v>565</v>
      </c>
      <c r="AA127" s="16" t="s">
        <v>234</v>
      </c>
      <c r="AB127" s="16"/>
      <c r="AC127" s="6"/>
    </row>
    <row r="128" spans="1:29" s="160" customFormat="1" ht="30" customHeight="1">
      <c r="A128" s="239" t="s">
        <v>15</v>
      </c>
      <c r="B128" s="151" t="s">
        <v>1301</v>
      </c>
      <c r="C128" s="6"/>
      <c r="D128" s="6">
        <v>2</v>
      </c>
      <c r="E128" s="16" t="s">
        <v>47</v>
      </c>
      <c r="F128" s="16" t="s">
        <v>429</v>
      </c>
      <c r="G128" s="16" t="s">
        <v>429</v>
      </c>
      <c r="H128" s="36">
        <v>158</v>
      </c>
      <c r="I128" s="16" t="s">
        <v>430</v>
      </c>
      <c r="J128" s="16" t="s">
        <v>430</v>
      </c>
      <c r="K128" s="164" t="s">
        <v>518</v>
      </c>
      <c r="L128" s="6" t="s">
        <v>506</v>
      </c>
      <c r="M128" s="13">
        <v>10500</v>
      </c>
      <c r="N128" s="165">
        <v>35879</v>
      </c>
      <c r="O128" s="166">
        <f t="shared" ca="1" si="17"/>
        <v>27</v>
      </c>
      <c r="P128" s="167">
        <v>8</v>
      </c>
      <c r="Q128" s="167" t="s">
        <v>634</v>
      </c>
      <c r="R128" s="167">
        <f t="shared" si="29"/>
        <v>16</v>
      </c>
      <c r="S128" s="167">
        <f t="shared" si="30"/>
        <v>21</v>
      </c>
      <c r="T128" s="165">
        <f t="shared" si="31"/>
        <v>43544</v>
      </c>
      <c r="U128" s="170"/>
      <c r="V128" s="6"/>
      <c r="W128" s="6"/>
      <c r="X128" s="168">
        <f t="shared" ca="1" si="32"/>
        <v>-6.25E-2</v>
      </c>
      <c r="Y128" s="169">
        <f t="shared" ca="1" si="33"/>
        <v>1</v>
      </c>
      <c r="Z128" s="16" t="s">
        <v>565</v>
      </c>
      <c r="AA128" s="16" t="s">
        <v>234</v>
      </c>
      <c r="AB128" s="16"/>
      <c r="AC128" s="6"/>
    </row>
    <row r="129" spans="1:29" s="160" customFormat="1" ht="30" customHeight="1">
      <c r="A129" s="239" t="s">
        <v>15</v>
      </c>
      <c r="B129" s="151" t="s">
        <v>1301</v>
      </c>
      <c r="C129" s="6"/>
      <c r="D129" s="6">
        <v>2</v>
      </c>
      <c r="E129" s="16" t="s">
        <v>47</v>
      </c>
      <c r="F129" s="16" t="s">
        <v>429</v>
      </c>
      <c r="G129" s="16" t="s">
        <v>429</v>
      </c>
      <c r="H129" s="36">
        <v>159</v>
      </c>
      <c r="I129" s="16" t="s">
        <v>430</v>
      </c>
      <c r="J129" s="16" t="s">
        <v>430</v>
      </c>
      <c r="K129" s="164" t="s">
        <v>518</v>
      </c>
      <c r="L129" s="6" t="s">
        <v>506</v>
      </c>
      <c r="M129" s="13">
        <v>10500</v>
      </c>
      <c r="N129" s="165">
        <v>35879</v>
      </c>
      <c r="O129" s="166">
        <f t="shared" ca="1" si="17"/>
        <v>27</v>
      </c>
      <c r="P129" s="167">
        <v>8</v>
      </c>
      <c r="Q129" s="167" t="s">
        <v>634</v>
      </c>
      <c r="R129" s="167">
        <f t="shared" si="29"/>
        <v>16</v>
      </c>
      <c r="S129" s="167">
        <f t="shared" si="30"/>
        <v>21</v>
      </c>
      <c r="T129" s="165">
        <f t="shared" si="31"/>
        <v>43544</v>
      </c>
      <c r="U129" s="170"/>
      <c r="V129" s="6"/>
      <c r="W129" s="6"/>
      <c r="X129" s="168">
        <f t="shared" ca="1" si="32"/>
        <v>-6.25E-2</v>
      </c>
      <c r="Y129" s="169">
        <f t="shared" ca="1" si="33"/>
        <v>1</v>
      </c>
      <c r="Z129" s="16" t="s">
        <v>565</v>
      </c>
      <c r="AA129" s="16" t="s">
        <v>234</v>
      </c>
      <c r="AB129" s="16"/>
      <c r="AC129" s="6"/>
    </row>
    <row r="130" spans="1:29" s="160" customFormat="1" ht="30" customHeight="1">
      <c r="A130" s="239" t="s">
        <v>15</v>
      </c>
      <c r="B130" s="151" t="s">
        <v>1301</v>
      </c>
      <c r="C130" s="6"/>
      <c r="D130" s="6">
        <v>2</v>
      </c>
      <c r="E130" s="16" t="s">
        <v>47</v>
      </c>
      <c r="F130" s="16" t="s">
        <v>429</v>
      </c>
      <c r="G130" s="16" t="s">
        <v>429</v>
      </c>
      <c r="H130" s="36">
        <v>160</v>
      </c>
      <c r="I130" s="16" t="s">
        <v>430</v>
      </c>
      <c r="J130" s="16" t="s">
        <v>430</v>
      </c>
      <c r="K130" s="164" t="s">
        <v>518</v>
      </c>
      <c r="L130" s="6" t="s">
        <v>506</v>
      </c>
      <c r="M130" s="13">
        <v>10500</v>
      </c>
      <c r="N130" s="165">
        <v>35879</v>
      </c>
      <c r="O130" s="166">
        <f t="shared" ca="1" si="17"/>
        <v>27</v>
      </c>
      <c r="P130" s="167">
        <v>8</v>
      </c>
      <c r="Q130" s="167" t="s">
        <v>634</v>
      </c>
      <c r="R130" s="167">
        <f t="shared" si="29"/>
        <v>16</v>
      </c>
      <c r="S130" s="167">
        <f t="shared" si="30"/>
        <v>21</v>
      </c>
      <c r="T130" s="165">
        <f t="shared" si="31"/>
        <v>43544</v>
      </c>
      <c r="U130" s="170"/>
      <c r="V130" s="6"/>
      <c r="W130" s="6"/>
      <c r="X130" s="168">
        <f t="shared" ca="1" si="32"/>
        <v>-6.25E-2</v>
      </c>
      <c r="Y130" s="169">
        <f t="shared" ca="1" si="33"/>
        <v>1</v>
      </c>
      <c r="Z130" s="16" t="s">
        <v>565</v>
      </c>
      <c r="AA130" s="16" t="s">
        <v>234</v>
      </c>
      <c r="AB130" s="16"/>
      <c r="AC130" s="6"/>
    </row>
    <row r="131" spans="1:29" s="160" customFormat="1" ht="30" customHeight="1">
      <c r="A131" s="239" t="s">
        <v>15</v>
      </c>
      <c r="B131" s="151" t="s">
        <v>1301</v>
      </c>
      <c r="C131" s="6"/>
      <c r="D131" s="6">
        <v>2</v>
      </c>
      <c r="E131" s="16" t="s">
        <v>47</v>
      </c>
      <c r="F131" s="16" t="s">
        <v>429</v>
      </c>
      <c r="G131" s="16" t="s">
        <v>429</v>
      </c>
      <c r="H131" s="36">
        <v>161</v>
      </c>
      <c r="I131" s="16" t="s">
        <v>430</v>
      </c>
      <c r="J131" s="16" t="s">
        <v>430</v>
      </c>
      <c r="K131" s="164" t="s">
        <v>518</v>
      </c>
      <c r="L131" s="6" t="s">
        <v>506</v>
      </c>
      <c r="M131" s="13">
        <v>10500</v>
      </c>
      <c r="N131" s="165">
        <v>35879</v>
      </c>
      <c r="O131" s="166">
        <f t="shared" ca="1" si="17"/>
        <v>27</v>
      </c>
      <c r="P131" s="167">
        <v>8</v>
      </c>
      <c r="Q131" s="167" t="s">
        <v>634</v>
      </c>
      <c r="R131" s="167">
        <f t="shared" si="29"/>
        <v>16</v>
      </c>
      <c r="S131" s="167">
        <f t="shared" si="30"/>
        <v>21</v>
      </c>
      <c r="T131" s="165">
        <f t="shared" si="31"/>
        <v>43544</v>
      </c>
      <c r="U131" s="170"/>
      <c r="V131" s="6"/>
      <c r="W131" s="6"/>
      <c r="X131" s="168">
        <f t="shared" ca="1" si="32"/>
        <v>-6.25E-2</v>
      </c>
      <c r="Y131" s="169">
        <f t="shared" ca="1" si="33"/>
        <v>1</v>
      </c>
      <c r="Z131" s="16" t="s">
        <v>565</v>
      </c>
      <c r="AA131" s="16" t="s">
        <v>234</v>
      </c>
      <c r="AB131" s="16"/>
      <c r="AC131" s="6"/>
    </row>
    <row r="132" spans="1:29" s="160" customFormat="1" ht="30" customHeight="1">
      <c r="A132" s="239" t="s">
        <v>15</v>
      </c>
      <c r="B132" s="151" t="s">
        <v>1301</v>
      </c>
      <c r="C132" s="6"/>
      <c r="D132" s="6">
        <v>2</v>
      </c>
      <c r="E132" s="16" t="s">
        <v>47</v>
      </c>
      <c r="F132" s="16" t="s">
        <v>429</v>
      </c>
      <c r="G132" s="16" t="s">
        <v>429</v>
      </c>
      <c r="H132" s="36">
        <v>162</v>
      </c>
      <c r="I132" s="16" t="s">
        <v>430</v>
      </c>
      <c r="J132" s="16" t="s">
        <v>430</v>
      </c>
      <c r="K132" s="164" t="s">
        <v>518</v>
      </c>
      <c r="L132" s="6" t="s">
        <v>506</v>
      </c>
      <c r="M132" s="13">
        <v>10500</v>
      </c>
      <c r="N132" s="165">
        <v>35879</v>
      </c>
      <c r="O132" s="166">
        <f t="shared" ca="1" si="17"/>
        <v>27</v>
      </c>
      <c r="P132" s="167">
        <v>8</v>
      </c>
      <c r="Q132" s="167" t="s">
        <v>634</v>
      </c>
      <c r="R132" s="167">
        <f t="shared" si="29"/>
        <v>16</v>
      </c>
      <c r="S132" s="167">
        <f t="shared" si="30"/>
        <v>21</v>
      </c>
      <c r="T132" s="165">
        <f t="shared" si="31"/>
        <v>43544</v>
      </c>
      <c r="U132" s="170"/>
      <c r="V132" s="6"/>
      <c r="W132" s="6"/>
      <c r="X132" s="168">
        <f t="shared" ca="1" si="32"/>
        <v>-6.25E-2</v>
      </c>
      <c r="Y132" s="169">
        <f t="shared" ca="1" si="33"/>
        <v>1</v>
      </c>
      <c r="Z132" s="16" t="s">
        <v>565</v>
      </c>
      <c r="AA132" s="16" t="s">
        <v>234</v>
      </c>
      <c r="AB132" s="16"/>
      <c r="AC132" s="6"/>
    </row>
    <row r="133" spans="1:29" s="160" customFormat="1" ht="30" customHeight="1">
      <c r="A133" s="239" t="s">
        <v>15</v>
      </c>
      <c r="B133" s="151" t="s">
        <v>1301</v>
      </c>
      <c r="C133" s="6"/>
      <c r="D133" s="6">
        <v>2</v>
      </c>
      <c r="E133" s="16" t="s">
        <v>47</v>
      </c>
      <c r="F133" s="16" t="s">
        <v>429</v>
      </c>
      <c r="G133" s="16" t="s">
        <v>429</v>
      </c>
      <c r="H133" s="36">
        <v>163</v>
      </c>
      <c r="I133" s="16" t="s">
        <v>430</v>
      </c>
      <c r="J133" s="16" t="s">
        <v>430</v>
      </c>
      <c r="K133" s="164" t="s">
        <v>518</v>
      </c>
      <c r="L133" s="6" t="s">
        <v>506</v>
      </c>
      <c r="M133" s="13">
        <v>10500</v>
      </c>
      <c r="N133" s="165">
        <v>35879</v>
      </c>
      <c r="O133" s="166">
        <f t="shared" ca="1" si="17"/>
        <v>27</v>
      </c>
      <c r="P133" s="167">
        <v>8</v>
      </c>
      <c r="Q133" s="167" t="s">
        <v>634</v>
      </c>
      <c r="R133" s="167">
        <f t="shared" si="29"/>
        <v>16</v>
      </c>
      <c r="S133" s="167">
        <f t="shared" si="30"/>
        <v>21</v>
      </c>
      <c r="T133" s="165">
        <f t="shared" si="31"/>
        <v>43544</v>
      </c>
      <c r="U133" s="170"/>
      <c r="V133" s="6"/>
      <c r="W133" s="6"/>
      <c r="X133" s="168">
        <f t="shared" ca="1" si="32"/>
        <v>-6.25E-2</v>
      </c>
      <c r="Y133" s="169">
        <f t="shared" ca="1" si="33"/>
        <v>1</v>
      </c>
      <c r="Z133" s="16" t="s">
        <v>565</v>
      </c>
      <c r="AA133" s="16" t="s">
        <v>234</v>
      </c>
      <c r="AB133" s="16"/>
      <c r="AC133" s="6"/>
    </row>
    <row r="134" spans="1:29" s="160" customFormat="1" ht="30" customHeight="1">
      <c r="A134" s="239" t="s">
        <v>15</v>
      </c>
      <c r="B134" s="151" t="s">
        <v>1301</v>
      </c>
      <c r="C134" s="6"/>
      <c r="D134" s="6">
        <v>2</v>
      </c>
      <c r="E134" s="16" t="s">
        <v>47</v>
      </c>
      <c r="F134" s="16" t="s">
        <v>429</v>
      </c>
      <c r="G134" s="16" t="s">
        <v>429</v>
      </c>
      <c r="H134" s="36">
        <v>164</v>
      </c>
      <c r="I134" s="16" t="s">
        <v>430</v>
      </c>
      <c r="J134" s="16" t="s">
        <v>430</v>
      </c>
      <c r="K134" s="164" t="s">
        <v>518</v>
      </c>
      <c r="L134" s="6" t="s">
        <v>506</v>
      </c>
      <c r="M134" s="13">
        <v>10500</v>
      </c>
      <c r="N134" s="165">
        <v>35879</v>
      </c>
      <c r="O134" s="166">
        <f t="shared" ca="1" si="17"/>
        <v>27</v>
      </c>
      <c r="P134" s="167">
        <v>8</v>
      </c>
      <c r="Q134" s="167" t="s">
        <v>634</v>
      </c>
      <c r="R134" s="167">
        <f t="shared" si="29"/>
        <v>16</v>
      </c>
      <c r="S134" s="167">
        <f t="shared" si="30"/>
        <v>21</v>
      </c>
      <c r="T134" s="165">
        <f t="shared" si="31"/>
        <v>43544</v>
      </c>
      <c r="U134" s="170"/>
      <c r="V134" s="6"/>
      <c r="W134" s="6"/>
      <c r="X134" s="168">
        <f t="shared" ca="1" si="32"/>
        <v>-6.25E-2</v>
      </c>
      <c r="Y134" s="169">
        <f t="shared" ca="1" si="33"/>
        <v>1</v>
      </c>
      <c r="Z134" s="16" t="s">
        <v>565</v>
      </c>
      <c r="AA134" s="16" t="s">
        <v>234</v>
      </c>
      <c r="AB134" s="16"/>
      <c r="AC134" s="6"/>
    </row>
    <row r="135" spans="1:29" s="160" customFormat="1" ht="30" customHeight="1">
      <c r="A135" s="239" t="s">
        <v>15</v>
      </c>
      <c r="B135" s="151" t="s">
        <v>1301</v>
      </c>
      <c r="C135" s="6"/>
      <c r="D135" s="6">
        <v>2</v>
      </c>
      <c r="E135" s="16" t="s">
        <v>47</v>
      </c>
      <c r="F135" s="16" t="s">
        <v>429</v>
      </c>
      <c r="G135" s="16" t="s">
        <v>429</v>
      </c>
      <c r="H135" s="36">
        <v>165</v>
      </c>
      <c r="I135" s="16" t="s">
        <v>430</v>
      </c>
      <c r="J135" s="16" t="s">
        <v>430</v>
      </c>
      <c r="K135" s="164" t="s">
        <v>518</v>
      </c>
      <c r="L135" s="6" t="s">
        <v>506</v>
      </c>
      <c r="M135" s="13">
        <v>10500</v>
      </c>
      <c r="N135" s="165">
        <v>35879</v>
      </c>
      <c r="O135" s="166">
        <f t="shared" ca="1" si="17"/>
        <v>27</v>
      </c>
      <c r="P135" s="167">
        <v>8</v>
      </c>
      <c r="Q135" s="167" t="s">
        <v>634</v>
      </c>
      <c r="R135" s="167">
        <f t="shared" si="29"/>
        <v>16</v>
      </c>
      <c r="S135" s="167">
        <f t="shared" si="30"/>
        <v>21</v>
      </c>
      <c r="T135" s="165">
        <f t="shared" si="31"/>
        <v>43544</v>
      </c>
      <c r="U135" s="170"/>
      <c r="V135" s="6"/>
      <c r="W135" s="6"/>
      <c r="X135" s="168">
        <f t="shared" ca="1" si="32"/>
        <v>-6.25E-2</v>
      </c>
      <c r="Y135" s="169">
        <f t="shared" ca="1" si="33"/>
        <v>1</v>
      </c>
      <c r="Z135" s="16" t="s">
        <v>565</v>
      </c>
      <c r="AA135" s="16" t="s">
        <v>234</v>
      </c>
      <c r="AB135" s="16"/>
      <c r="AC135" s="6"/>
    </row>
    <row r="136" spans="1:29" s="160" customFormat="1" ht="30" customHeight="1">
      <c r="A136" s="239" t="s">
        <v>15</v>
      </c>
      <c r="B136" s="151" t="s">
        <v>1301</v>
      </c>
      <c r="C136" s="6"/>
      <c r="D136" s="6">
        <v>2</v>
      </c>
      <c r="E136" s="16" t="s">
        <v>47</v>
      </c>
      <c r="F136" s="16" t="s">
        <v>429</v>
      </c>
      <c r="G136" s="16" t="s">
        <v>429</v>
      </c>
      <c r="H136" s="36">
        <v>166</v>
      </c>
      <c r="I136" s="16" t="s">
        <v>430</v>
      </c>
      <c r="J136" s="16" t="s">
        <v>430</v>
      </c>
      <c r="K136" s="164" t="s">
        <v>518</v>
      </c>
      <c r="L136" s="6" t="s">
        <v>506</v>
      </c>
      <c r="M136" s="13">
        <v>10500</v>
      </c>
      <c r="N136" s="165">
        <v>35879</v>
      </c>
      <c r="O136" s="166">
        <f t="shared" ca="1" si="17"/>
        <v>27</v>
      </c>
      <c r="P136" s="167">
        <v>8</v>
      </c>
      <c r="Q136" s="167" t="s">
        <v>634</v>
      </c>
      <c r="R136" s="167">
        <f t="shared" si="29"/>
        <v>16</v>
      </c>
      <c r="S136" s="167">
        <f t="shared" si="30"/>
        <v>21</v>
      </c>
      <c r="T136" s="165">
        <f t="shared" si="31"/>
        <v>43544</v>
      </c>
      <c r="U136" s="170"/>
      <c r="V136" s="6"/>
      <c r="W136" s="6"/>
      <c r="X136" s="168">
        <f t="shared" ca="1" si="32"/>
        <v>-6.25E-2</v>
      </c>
      <c r="Y136" s="169">
        <f t="shared" ca="1" si="33"/>
        <v>1</v>
      </c>
      <c r="Z136" s="16" t="s">
        <v>565</v>
      </c>
      <c r="AA136" s="16" t="s">
        <v>234</v>
      </c>
      <c r="AB136" s="16"/>
      <c r="AC136" s="6"/>
    </row>
    <row r="137" spans="1:29" s="160" customFormat="1" ht="30" customHeight="1">
      <c r="A137" s="239" t="s">
        <v>15</v>
      </c>
      <c r="B137" s="151" t="s">
        <v>1301</v>
      </c>
      <c r="C137" s="6"/>
      <c r="D137" s="6">
        <v>2</v>
      </c>
      <c r="E137" s="16" t="s">
        <v>47</v>
      </c>
      <c r="F137" s="16" t="s">
        <v>429</v>
      </c>
      <c r="G137" s="16" t="s">
        <v>429</v>
      </c>
      <c r="H137" s="36">
        <v>167</v>
      </c>
      <c r="I137" s="16" t="s">
        <v>430</v>
      </c>
      <c r="J137" s="16" t="s">
        <v>430</v>
      </c>
      <c r="K137" s="164" t="s">
        <v>518</v>
      </c>
      <c r="L137" s="6" t="s">
        <v>506</v>
      </c>
      <c r="M137" s="13">
        <v>10500</v>
      </c>
      <c r="N137" s="165">
        <v>35879</v>
      </c>
      <c r="O137" s="166">
        <f t="shared" ca="1" si="17"/>
        <v>27</v>
      </c>
      <c r="P137" s="167">
        <v>8</v>
      </c>
      <c r="Q137" s="167" t="s">
        <v>634</v>
      </c>
      <c r="R137" s="167">
        <f t="shared" si="29"/>
        <v>16</v>
      </c>
      <c r="S137" s="167">
        <f t="shared" si="30"/>
        <v>21</v>
      </c>
      <c r="T137" s="165">
        <f t="shared" si="31"/>
        <v>43544</v>
      </c>
      <c r="U137" s="170"/>
      <c r="V137" s="6"/>
      <c r="W137" s="6"/>
      <c r="X137" s="168">
        <f t="shared" ca="1" si="32"/>
        <v>-6.25E-2</v>
      </c>
      <c r="Y137" s="169">
        <f t="shared" ca="1" si="33"/>
        <v>1</v>
      </c>
      <c r="Z137" s="16" t="s">
        <v>565</v>
      </c>
      <c r="AA137" s="16" t="s">
        <v>234</v>
      </c>
      <c r="AB137" s="16"/>
      <c r="AC137" s="6"/>
    </row>
    <row r="138" spans="1:29" s="160" customFormat="1" ht="30" customHeight="1">
      <c r="A138" s="239" t="s">
        <v>15</v>
      </c>
      <c r="B138" s="151" t="s">
        <v>1301</v>
      </c>
      <c r="C138" s="6"/>
      <c r="D138" s="6">
        <v>2</v>
      </c>
      <c r="E138" s="16" t="s">
        <v>47</v>
      </c>
      <c r="F138" s="16" t="s">
        <v>429</v>
      </c>
      <c r="G138" s="16" t="s">
        <v>429</v>
      </c>
      <c r="H138" s="36">
        <v>168</v>
      </c>
      <c r="I138" s="16" t="s">
        <v>430</v>
      </c>
      <c r="J138" s="16" t="s">
        <v>430</v>
      </c>
      <c r="K138" s="164" t="s">
        <v>518</v>
      </c>
      <c r="L138" s="6" t="s">
        <v>506</v>
      </c>
      <c r="M138" s="13">
        <v>10500</v>
      </c>
      <c r="N138" s="165">
        <v>35879</v>
      </c>
      <c r="O138" s="166">
        <f t="shared" ca="1" si="17"/>
        <v>27</v>
      </c>
      <c r="P138" s="167">
        <v>8</v>
      </c>
      <c r="Q138" s="167" t="s">
        <v>634</v>
      </c>
      <c r="R138" s="167">
        <f t="shared" si="29"/>
        <v>16</v>
      </c>
      <c r="S138" s="167">
        <f t="shared" si="30"/>
        <v>21</v>
      </c>
      <c r="T138" s="165">
        <f t="shared" si="31"/>
        <v>43544</v>
      </c>
      <c r="U138" s="170"/>
      <c r="V138" s="6"/>
      <c r="W138" s="6"/>
      <c r="X138" s="168">
        <f t="shared" ca="1" si="32"/>
        <v>-6.25E-2</v>
      </c>
      <c r="Y138" s="169">
        <f t="shared" ca="1" si="33"/>
        <v>1</v>
      </c>
      <c r="Z138" s="16" t="s">
        <v>565</v>
      </c>
      <c r="AA138" s="16" t="s">
        <v>234</v>
      </c>
      <c r="AB138" s="16"/>
      <c r="AC138" s="6"/>
    </row>
    <row r="139" spans="1:29" s="160" customFormat="1" ht="30" customHeight="1">
      <c r="A139" s="239" t="s">
        <v>15</v>
      </c>
      <c r="B139" s="151" t="s">
        <v>1301</v>
      </c>
      <c r="C139" s="6"/>
      <c r="D139" s="6">
        <v>2</v>
      </c>
      <c r="E139" s="16" t="s">
        <v>47</v>
      </c>
      <c r="F139" s="16" t="s">
        <v>429</v>
      </c>
      <c r="G139" s="16" t="s">
        <v>429</v>
      </c>
      <c r="H139" s="36">
        <v>169</v>
      </c>
      <c r="I139" s="16" t="s">
        <v>430</v>
      </c>
      <c r="J139" s="16" t="s">
        <v>430</v>
      </c>
      <c r="K139" s="164" t="s">
        <v>518</v>
      </c>
      <c r="L139" s="6" t="s">
        <v>506</v>
      </c>
      <c r="M139" s="13">
        <v>10500</v>
      </c>
      <c r="N139" s="165">
        <v>35879</v>
      </c>
      <c r="O139" s="166">
        <f t="shared" ca="1" si="17"/>
        <v>27</v>
      </c>
      <c r="P139" s="167">
        <v>8</v>
      </c>
      <c r="Q139" s="167" t="s">
        <v>634</v>
      </c>
      <c r="R139" s="167">
        <f t="shared" si="29"/>
        <v>16</v>
      </c>
      <c r="S139" s="167">
        <f t="shared" si="30"/>
        <v>21</v>
      </c>
      <c r="T139" s="165">
        <f t="shared" si="31"/>
        <v>43544</v>
      </c>
      <c r="U139" s="170"/>
      <c r="V139" s="6"/>
      <c r="W139" s="6"/>
      <c r="X139" s="168">
        <f t="shared" ca="1" si="32"/>
        <v>-6.25E-2</v>
      </c>
      <c r="Y139" s="169">
        <f t="shared" ca="1" si="33"/>
        <v>1</v>
      </c>
      <c r="Z139" s="16" t="s">
        <v>565</v>
      </c>
      <c r="AA139" s="16" t="s">
        <v>234</v>
      </c>
      <c r="AB139" s="16"/>
      <c r="AC139" s="6"/>
    </row>
    <row r="140" spans="1:29" s="160" customFormat="1" ht="30" customHeight="1">
      <c r="A140" s="239" t="s">
        <v>15</v>
      </c>
      <c r="B140" s="151" t="s">
        <v>1301</v>
      </c>
      <c r="C140" s="6"/>
      <c r="D140" s="6">
        <v>2</v>
      </c>
      <c r="E140" s="16" t="s">
        <v>47</v>
      </c>
      <c r="F140" s="16" t="s">
        <v>429</v>
      </c>
      <c r="G140" s="16" t="s">
        <v>429</v>
      </c>
      <c r="H140" s="36">
        <v>170</v>
      </c>
      <c r="I140" s="16" t="s">
        <v>430</v>
      </c>
      <c r="J140" s="16" t="s">
        <v>430</v>
      </c>
      <c r="K140" s="164" t="s">
        <v>518</v>
      </c>
      <c r="L140" s="6" t="s">
        <v>506</v>
      </c>
      <c r="M140" s="13">
        <v>10500</v>
      </c>
      <c r="N140" s="165">
        <v>35879</v>
      </c>
      <c r="O140" s="166">
        <f t="shared" ca="1" si="17"/>
        <v>27</v>
      </c>
      <c r="P140" s="167">
        <v>8</v>
      </c>
      <c r="Q140" s="167" t="s">
        <v>634</v>
      </c>
      <c r="R140" s="167">
        <f t="shared" si="29"/>
        <v>16</v>
      </c>
      <c r="S140" s="167">
        <f t="shared" si="30"/>
        <v>21</v>
      </c>
      <c r="T140" s="165">
        <f t="shared" si="31"/>
        <v>43544</v>
      </c>
      <c r="U140" s="170"/>
      <c r="V140" s="6"/>
      <c r="W140" s="6"/>
      <c r="X140" s="168">
        <f t="shared" ca="1" si="32"/>
        <v>-6.25E-2</v>
      </c>
      <c r="Y140" s="169">
        <f t="shared" ca="1" si="33"/>
        <v>1</v>
      </c>
      <c r="Z140" s="16" t="s">
        <v>565</v>
      </c>
      <c r="AA140" s="16" t="s">
        <v>234</v>
      </c>
      <c r="AB140" s="16"/>
      <c r="AC140" s="6"/>
    </row>
    <row r="141" spans="1:29" s="160" customFormat="1" ht="30" customHeight="1">
      <c r="A141" s="239" t="s">
        <v>15</v>
      </c>
      <c r="B141" s="151" t="s">
        <v>1301</v>
      </c>
      <c r="C141" s="6"/>
      <c r="D141" s="6">
        <v>2</v>
      </c>
      <c r="E141" s="16" t="s">
        <v>47</v>
      </c>
      <c r="F141" s="16" t="s">
        <v>429</v>
      </c>
      <c r="G141" s="16" t="s">
        <v>429</v>
      </c>
      <c r="H141" s="36">
        <v>171</v>
      </c>
      <c r="I141" s="16" t="s">
        <v>430</v>
      </c>
      <c r="J141" s="16" t="s">
        <v>430</v>
      </c>
      <c r="K141" s="164" t="s">
        <v>518</v>
      </c>
      <c r="L141" s="6" t="s">
        <v>506</v>
      </c>
      <c r="M141" s="13">
        <v>10500</v>
      </c>
      <c r="N141" s="165">
        <v>35879</v>
      </c>
      <c r="O141" s="166">
        <f t="shared" ca="1" si="17"/>
        <v>27</v>
      </c>
      <c r="P141" s="167">
        <v>8</v>
      </c>
      <c r="Q141" s="167" t="s">
        <v>634</v>
      </c>
      <c r="R141" s="167">
        <f t="shared" si="29"/>
        <v>16</v>
      </c>
      <c r="S141" s="167">
        <f t="shared" si="30"/>
        <v>21</v>
      </c>
      <c r="T141" s="165">
        <f t="shared" si="31"/>
        <v>43544</v>
      </c>
      <c r="U141" s="170"/>
      <c r="V141" s="6"/>
      <c r="W141" s="6"/>
      <c r="X141" s="168">
        <f t="shared" ca="1" si="32"/>
        <v>-6.25E-2</v>
      </c>
      <c r="Y141" s="169">
        <f t="shared" ca="1" si="33"/>
        <v>1</v>
      </c>
      <c r="Z141" s="16" t="s">
        <v>565</v>
      </c>
      <c r="AA141" s="16" t="s">
        <v>234</v>
      </c>
      <c r="AB141" s="16"/>
      <c r="AC141" s="6"/>
    </row>
    <row r="142" spans="1:29" s="160" customFormat="1" ht="30" customHeight="1">
      <c r="A142" s="239" t="s">
        <v>15</v>
      </c>
      <c r="B142" s="151" t="s">
        <v>1301</v>
      </c>
      <c r="C142" s="6"/>
      <c r="D142" s="6">
        <v>2</v>
      </c>
      <c r="E142" s="16" t="s">
        <v>47</v>
      </c>
      <c r="F142" s="16" t="s">
        <v>429</v>
      </c>
      <c r="G142" s="16" t="s">
        <v>429</v>
      </c>
      <c r="H142" s="36">
        <v>172</v>
      </c>
      <c r="I142" s="16" t="s">
        <v>430</v>
      </c>
      <c r="J142" s="16" t="s">
        <v>430</v>
      </c>
      <c r="K142" s="164" t="s">
        <v>518</v>
      </c>
      <c r="L142" s="6" t="s">
        <v>506</v>
      </c>
      <c r="M142" s="13">
        <v>10500</v>
      </c>
      <c r="N142" s="165">
        <v>35879</v>
      </c>
      <c r="O142" s="166">
        <f t="shared" ca="1" si="17"/>
        <v>27</v>
      </c>
      <c r="P142" s="167">
        <v>8</v>
      </c>
      <c r="Q142" s="167" t="s">
        <v>634</v>
      </c>
      <c r="R142" s="167">
        <f t="shared" si="29"/>
        <v>16</v>
      </c>
      <c r="S142" s="167">
        <f t="shared" si="30"/>
        <v>21</v>
      </c>
      <c r="T142" s="165">
        <f t="shared" si="31"/>
        <v>43544</v>
      </c>
      <c r="U142" s="170"/>
      <c r="V142" s="6"/>
      <c r="W142" s="6"/>
      <c r="X142" s="168">
        <f t="shared" ca="1" si="32"/>
        <v>-6.25E-2</v>
      </c>
      <c r="Y142" s="169">
        <f t="shared" ca="1" si="33"/>
        <v>1</v>
      </c>
      <c r="Z142" s="16" t="s">
        <v>565</v>
      </c>
      <c r="AA142" s="16" t="s">
        <v>234</v>
      </c>
      <c r="AB142" s="16"/>
      <c r="AC142" s="6"/>
    </row>
    <row r="143" spans="1:29" s="160" customFormat="1" ht="30" customHeight="1">
      <c r="A143" s="239" t="s">
        <v>15</v>
      </c>
      <c r="B143" s="151" t="s">
        <v>1301</v>
      </c>
      <c r="C143" s="6"/>
      <c r="D143" s="6">
        <v>2</v>
      </c>
      <c r="E143" s="16" t="s">
        <v>47</v>
      </c>
      <c r="F143" s="16" t="s">
        <v>429</v>
      </c>
      <c r="G143" s="16" t="s">
        <v>429</v>
      </c>
      <c r="H143" s="36">
        <v>173</v>
      </c>
      <c r="I143" s="16" t="s">
        <v>430</v>
      </c>
      <c r="J143" s="16" t="s">
        <v>430</v>
      </c>
      <c r="K143" s="164" t="s">
        <v>518</v>
      </c>
      <c r="L143" s="6" t="s">
        <v>506</v>
      </c>
      <c r="M143" s="13">
        <v>10500</v>
      </c>
      <c r="N143" s="165">
        <v>35879</v>
      </c>
      <c r="O143" s="166">
        <f t="shared" ca="1" si="17"/>
        <v>27</v>
      </c>
      <c r="P143" s="167">
        <v>8</v>
      </c>
      <c r="Q143" s="167" t="s">
        <v>634</v>
      </c>
      <c r="R143" s="167">
        <f t="shared" si="29"/>
        <v>16</v>
      </c>
      <c r="S143" s="167">
        <f t="shared" si="30"/>
        <v>21</v>
      </c>
      <c r="T143" s="165">
        <f t="shared" si="31"/>
        <v>43544</v>
      </c>
      <c r="U143" s="170"/>
      <c r="V143" s="6"/>
      <c r="W143" s="6"/>
      <c r="X143" s="168">
        <f t="shared" ca="1" si="32"/>
        <v>-6.25E-2</v>
      </c>
      <c r="Y143" s="169">
        <f t="shared" ca="1" si="33"/>
        <v>1</v>
      </c>
      <c r="Z143" s="16" t="s">
        <v>565</v>
      </c>
      <c r="AA143" s="16" t="s">
        <v>234</v>
      </c>
      <c r="AB143" s="16"/>
      <c r="AC143" s="6"/>
    </row>
    <row r="144" spans="1:29" s="160" customFormat="1" ht="30" customHeight="1">
      <c r="A144" s="239" t="s">
        <v>15</v>
      </c>
      <c r="B144" s="151" t="s">
        <v>1301</v>
      </c>
      <c r="C144" s="6"/>
      <c r="D144" s="6">
        <v>2</v>
      </c>
      <c r="E144" s="16" t="s">
        <v>47</v>
      </c>
      <c r="F144" s="16" t="s">
        <v>429</v>
      </c>
      <c r="G144" s="16" t="s">
        <v>429</v>
      </c>
      <c r="H144" s="36">
        <v>174</v>
      </c>
      <c r="I144" s="16" t="s">
        <v>430</v>
      </c>
      <c r="J144" s="16" t="s">
        <v>430</v>
      </c>
      <c r="K144" s="164" t="s">
        <v>518</v>
      </c>
      <c r="L144" s="6" t="s">
        <v>506</v>
      </c>
      <c r="M144" s="13">
        <v>10500</v>
      </c>
      <c r="N144" s="165">
        <v>35879</v>
      </c>
      <c r="O144" s="166">
        <f t="shared" ca="1" si="17"/>
        <v>27</v>
      </c>
      <c r="P144" s="167">
        <v>8</v>
      </c>
      <c r="Q144" s="167" t="s">
        <v>634</v>
      </c>
      <c r="R144" s="167">
        <f t="shared" si="29"/>
        <v>16</v>
      </c>
      <c r="S144" s="167">
        <f t="shared" si="30"/>
        <v>21</v>
      </c>
      <c r="T144" s="165">
        <f t="shared" si="31"/>
        <v>43544</v>
      </c>
      <c r="U144" s="170"/>
      <c r="V144" s="6"/>
      <c r="W144" s="6"/>
      <c r="X144" s="168">
        <f t="shared" ca="1" si="32"/>
        <v>-6.25E-2</v>
      </c>
      <c r="Y144" s="169">
        <f t="shared" ca="1" si="33"/>
        <v>1</v>
      </c>
      <c r="Z144" s="16" t="s">
        <v>565</v>
      </c>
      <c r="AA144" s="16" t="s">
        <v>234</v>
      </c>
      <c r="AB144" s="16"/>
      <c r="AC144" s="6"/>
    </row>
    <row r="145" spans="1:29" s="160" customFormat="1" ht="30" customHeight="1">
      <c r="A145" s="239" t="s">
        <v>15</v>
      </c>
      <c r="B145" s="151" t="s">
        <v>1301</v>
      </c>
      <c r="C145" s="6"/>
      <c r="D145" s="6">
        <v>2</v>
      </c>
      <c r="E145" s="16" t="s">
        <v>47</v>
      </c>
      <c r="F145" s="16" t="s">
        <v>429</v>
      </c>
      <c r="G145" s="16" t="s">
        <v>429</v>
      </c>
      <c r="H145" s="36">
        <v>175</v>
      </c>
      <c r="I145" s="16" t="s">
        <v>430</v>
      </c>
      <c r="J145" s="16" t="s">
        <v>430</v>
      </c>
      <c r="K145" s="164" t="s">
        <v>518</v>
      </c>
      <c r="L145" s="6" t="s">
        <v>506</v>
      </c>
      <c r="M145" s="13">
        <v>10500</v>
      </c>
      <c r="N145" s="165">
        <v>35879</v>
      </c>
      <c r="O145" s="166">
        <f t="shared" ref="O145:O191" ca="1" si="34">DATEDIF(N145,TODAY(),"y")</f>
        <v>27</v>
      </c>
      <c r="P145" s="167">
        <v>8</v>
      </c>
      <c r="Q145" s="167" t="s">
        <v>634</v>
      </c>
      <c r="R145" s="167">
        <f t="shared" ref="R145:R162" si="35">P145*IF(Q145="水質",3.2,(IF(Q145="事務",2,IF(Q145="電子",2.1,IF(Q145="自動車",3.1,1.6)))))</f>
        <v>16</v>
      </c>
      <c r="S145" s="167">
        <f t="shared" ref="S145:S162" si="36">ROUND(4/3*R145,0)</f>
        <v>21</v>
      </c>
      <c r="T145" s="165">
        <f t="shared" ref="T145:T162" si="37">N145+365*IF(K145="事後",S145,R145)</f>
        <v>43544</v>
      </c>
      <c r="U145" s="170"/>
      <c r="V145" s="6"/>
      <c r="W145" s="6"/>
      <c r="X145" s="168">
        <f t="shared" ref="X145:X162" ca="1" si="38">(-3/R145*O145+5)</f>
        <v>-6.25E-2</v>
      </c>
      <c r="Y145" s="169">
        <f t="shared" ref="Y145:Y162" ca="1" si="39">IF(X145&gt;1,ROUNDUP(X145,0),1)</f>
        <v>1</v>
      </c>
      <c r="Z145" s="16" t="s">
        <v>565</v>
      </c>
      <c r="AA145" s="16" t="s">
        <v>234</v>
      </c>
      <c r="AB145" s="16"/>
      <c r="AC145" s="6"/>
    </row>
    <row r="146" spans="1:29" s="160" customFormat="1" ht="30" customHeight="1">
      <c r="A146" s="239" t="s">
        <v>15</v>
      </c>
      <c r="B146" s="151" t="s">
        <v>1301</v>
      </c>
      <c r="C146" s="6"/>
      <c r="D146" s="6">
        <v>2</v>
      </c>
      <c r="E146" s="16" t="s">
        <v>47</v>
      </c>
      <c r="F146" s="16" t="s">
        <v>429</v>
      </c>
      <c r="G146" s="16" t="s">
        <v>429</v>
      </c>
      <c r="H146" s="36">
        <v>176</v>
      </c>
      <c r="I146" s="16" t="s">
        <v>430</v>
      </c>
      <c r="J146" s="16" t="s">
        <v>430</v>
      </c>
      <c r="K146" s="164" t="s">
        <v>518</v>
      </c>
      <c r="L146" s="6" t="s">
        <v>506</v>
      </c>
      <c r="M146" s="13">
        <v>10500</v>
      </c>
      <c r="N146" s="165">
        <v>35879</v>
      </c>
      <c r="O146" s="166">
        <f t="shared" ca="1" si="34"/>
        <v>27</v>
      </c>
      <c r="P146" s="167">
        <v>8</v>
      </c>
      <c r="Q146" s="167" t="s">
        <v>634</v>
      </c>
      <c r="R146" s="167">
        <f t="shared" si="35"/>
        <v>16</v>
      </c>
      <c r="S146" s="167">
        <f t="shared" si="36"/>
        <v>21</v>
      </c>
      <c r="T146" s="165">
        <f t="shared" si="37"/>
        <v>43544</v>
      </c>
      <c r="U146" s="170"/>
      <c r="V146" s="6"/>
      <c r="W146" s="6"/>
      <c r="X146" s="168">
        <f t="shared" ca="1" si="38"/>
        <v>-6.25E-2</v>
      </c>
      <c r="Y146" s="169">
        <f t="shared" ca="1" si="39"/>
        <v>1</v>
      </c>
      <c r="Z146" s="16" t="s">
        <v>565</v>
      </c>
      <c r="AA146" s="16" t="s">
        <v>234</v>
      </c>
      <c r="AB146" s="16"/>
      <c r="AC146" s="6"/>
    </row>
    <row r="147" spans="1:29" s="160" customFormat="1" ht="30" customHeight="1">
      <c r="A147" s="238"/>
      <c r="B147" s="151" t="s">
        <v>1302</v>
      </c>
      <c r="C147" s="36"/>
      <c r="D147" s="6">
        <v>3</v>
      </c>
      <c r="E147" s="16" t="s">
        <v>68</v>
      </c>
      <c r="F147" s="16" t="s">
        <v>260</v>
      </c>
      <c r="G147" s="16" t="s">
        <v>260</v>
      </c>
      <c r="H147" s="36">
        <v>1</v>
      </c>
      <c r="I147" s="16" t="s">
        <v>391</v>
      </c>
      <c r="J147" s="16" t="s">
        <v>391</v>
      </c>
      <c r="K147" s="164" t="s">
        <v>518</v>
      </c>
      <c r="L147" s="6" t="s">
        <v>506</v>
      </c>
      <c r="M147" s="13">
        <v>489250</v>
      </c>
      <c r="N147" s="165">
        <v>34043</v>
      </c>
      <c r="O147" s="166">
        <f t="shared" ca="1" si="34"/>
        <v>32</v>
      </c>
      <c r="P147" s="167">
        <v>15</v>
      </c>
      <c r="Q147" s="167" t="s">
        <v>636</v>
      </c>
      <c r="R147" s="167">
        <f t="shared" si="35"/>
        <v>24</v>
      </c>
      <c r="S147" s="167">
        <f t="shared" si="36"/>
        <v>32</v>
      </c>
      <c r="T147" s="165">
        <f t="shared" si="37"/>
        <v>45723</v>
      </c>
      <c r="U147" s="165"/>
      <c r="V147" s="6"/>
      <c r="W147" s="6" t="s">
        <v>264</v>
      </c>
      <c r="X147" s="168">
        <f t="shared" ca="1" si="38"/>
        <v>1</v>
      </c>
      <c r="Y147" s="169">
        <f t="shared" ca="1" si="39"/>
        <v>1</v>
      </c>
      <c r="Z147" s="16" t="s">
        <v>565</v>
      </c>
      <c r="AA147" s="16" t="s">
        <v>392</v>
      </c>
      <c r="AB147" s="16"/>
      <c r="AC147" s="6"/>
    </row>
    <row r="148" spans="1:29" s="160" customFormat="1" ht="30" customHeight="1">
      <c r="A148" s="238"/>
      <c r="B148" s="151" t="s">
        <v>1302</v>
      </c>
      <c r="C148" s="233" t="s">
        <v>1213</v>
      </c>
      <c r="D148" s="6">
        <v>3</v>
      </c>
      <c r="E148" s="16" t="s">
        <v>68</v>
      </c>
      <c r="F148" s="16" t="s">
        <v>260</v>
      </c>
      <c r="G148" s="16" t="s">
        <v>260</v>
      </c>
      <c r="H148" s="36">
        <v>2</v>
      </c>
      <c r="I148" s="16" t="s">
        <v>391</v>
      </c>
      <c r="J148" s="16" t="s">
        <v>391</v>
      </c>
      <c r="K148" s="164" t="s">
        <v>518</v>
      </c>
      <c r="L148" s="6" t="s">
        <v>506</v>
      </c>
      <c r="M148" s="13">
        <v>779710</v>
      </c>
      <c r="N148" s="165">
        <v>34393</v>
      </c>
      <c r="O148" s="166">
        <f t="shared" ca="1" si="34"/>
        <v>31</v>
      </c>
      <c r="P148" s="167">
        <v>15</v>
      </c>
      <c r="Q148" s="167" t="s">
        <v>636</v>
      </c>
      <c r="R148" s="167">
        <f t="shared" si="35"/>
        <v>24</v>
      </c>
      <c r="S148" s="167">
        <f t="shared" si="36"/>
        <v>32</v>
      </c>
      <c r="T148" s="165">
        <f t="shared" si="37"/>
        <v>46073</v>
      </c>
      <c r="U148" s="165"/>
      <c r="V148" s="6"/>
      <c r="W148" s="6" t="s">
        <v>264</v>
      </c>
      <c r="X148" s="168">
        <f t="shared" ca="1" si="38"/>
        <v>1.125</v>
      </c>
      <c r="Y148" s="169">
        <f t="shared" ca="1" si="39"/>
        <v>2</v>
      </c>
      <c r="Z148" s="16" t="s">
        <v>565</v>
      </c>
      <c r="AA148" s="16" t="s">
        <v>392</v>
      </c>
      <c r="AB148" s="16"/>
      <c r="AC148" s="6"/>
    </row>
    <row r="149" spans="1:29" s="160" customFormat="1" ht="30" customHeight="1">
      <c r="A149" s="238"/>
      <c r="B149" s="151" t="s">
        <v>1302</v>
      </c>
      <c r="C149" s="233" t="s">
        <v>1212</v>
      </c>
      <c r="D149" s="6">
        <v>3</v>
      </c>
      <c r="E149" s="16" t="s">
        <v>68</v>
      </c>
      <c r="F149" s="16" t="s">
        <v>260</v>
      </c>
      <c r="G149" s="16" t="s">
        <v>260</v>
      </c>
      <c r="H149" s="36">
        <v>3</v>
      </c>
      <c r="I149" s="16" t="s">
        <v>391</v>
      </c>
      <c r="J149" s="16" t="s">
        <v>391</v>
      </c>
      <c r="K149" s="164" t="s">
        <v>518</v>
      </c>
      <c r="L149" s="6" t="s">
        <v>506</v>
      </c>
      <c r="M149" s="13">
        <v>489250</v>
      </c>
      <c r="N149" s="165">
        <v>34043</v>
      </c>
      <c r="O149" s="166">
        <f ca="1">DATEDIF(N149,TODAY(),"y")</f>
        <v>32</v>
      </c>
      <c r="P149" s="167">
        <v>15</v>
      </c>
      <c r="Q149" s="167" t="s">
        <v>636</v>
      </c>
      <c r="R149" s="167">
        <f>P149*IF(Q149="水質",3.2,(IF(Q149="事務",2,IF(Q149="電子",2.1,IF(Q149="自動車",3.1,1.6)))))</f>
        <v>24</v>
      </c>
      <c r="S149" s="167">
        <f>ROUND(4/3*R149,0)</f>
        <v>32</v>
      </c>
      <c r="T149" s="165">
        <f>N149+365*IF(K149="事後",S149,R149)</f>
        <v>45723</v>
      </c>
      <c r="U149" s="165"/>
      <c r="V149" s="6"/>
      <c r="W149" s="6" t="s">
        <v>264</v>
      </c>
      <c r="X149" s="168">
        <f ca="1">(-3/R149*O149+5)</f>
        <v>1</v>
      </c>
      <c r="Y149" s="169">
        <f ca="1">IF(X149&gt;1,ROUNDUP(X149,0),1)</f>
        <v>1</v>
      </c>
      <c r="Z149" s="16" t="s">
        <v>565</v>
      </c>
      <c r="AA149" s="16" t="s">
        <v>392</v>
      </c>
      <c r="AB149" s="16"/>
      <c r="AC149" s="6"/>
    </row>
    <row r="150" spans="1:29" s="160" customFormat="1" ht="30" customHeight="1">
      <c r="A150" s="238"/>
      <c r="B150" s="151" t="s">
        <v>1302</v>
      </c>
      <c r="C150" s="233" t="s">
        <v>1208</v>
      </c>
      <c r="D150" s="6">
        <v>3</v>
      </c>
      <c r="E150" s="16" t="s">
        <v>68</v>
      </c>
      <c r="F150" s="16" t="s">
        <v>260</v>
      </c>
      <c r="G150" s="16" t="s">
        <v>260</v>
      </c>
      <c r="H150" s="36">
        <v>4</v>
      </c>
      <c r="I150" s="16" t="s">
        <v>394</v>
      </c>
      <c r="J150" s="16" t="s">
        <v>394</v>
      </c>
      <c r="K150" s="164" t="s">
        <v>518</v>
      </c>
      <c r="L150" s="6" t="s">
        <v>506</v>
      </c>
      <c r="M150" s="13">
        <v>772500</v>
      </c>
      <c r="N150" s="165">
        <v>35053</v>
      </c>
      <c r="O150" s="166">
        <f t="shared" ca="1" si="34"/>
        <v>29</v>
      </c>
      <c r="P150" s="167">
        <v>15</v>
      </c>
      <c r="Q150" s="167" t="s">
        <v>636</v>
      </c>
      <c r="R150" s="167">
        <f t="shared" si="35"/>
        <v>24</v>
      </c>
      <c r="S150" s="167">
        <f t="shared" si="36"/>
        <v>32</v>
      </c>
      <c r="T150" s="165">
        <f t="shared" si="37"/>
        <v>46733</v>
      </c>
      <c r="U150" s="165"/>
      <c r="V150" s="6"/>
      <c r="W150" s="6" t="s">
        <v>264</v>
      </c>
      <c r="X150" s="168">
        <f t="shared" ca="1" si="38"/>
        <v>1.375</v>
      </c>
      <c r="Y150" s="169">
        <f t="shared" ca="1" si="39"/>
        <v>2</v>
      </c>
      <c r="Z150" s="16" t="s">
        <v>565</v>
      </c>
      <c r="AA150" s="16" t="s">
        <v>392</v>
      </c>
      <c r="AB150" s="16"/>
      <c r="AC150" s="6"/>
    </row>
    <row r="151" spans="1:29" s="160" customFormat="1" ht="30" customHeight="1">
      <c r="A151" s="238"/>
      <c r="B151" s="151" t="s">
        <v>1302</v>
      </c>
      <c r="C151" s="233" t="s">
        <v>1209</v>
      </c>
      <c r="D151" s="6">
        <v>3</v>
      </c>
      <c r="E151" s="16" t="s">
        <v>68</v>
      </c>
      <c r="F151" s="16" t="s">
        <v>260</v>
      </c>
      <c r="G151" s="16" t="s">
        <v>260</v>
      </c>
      <c r="H151" s="36">
        <v>5</v>
      </c>
      <c r="I151" s="16" t="s">
        <v>394</v>
      </c>
      <c r="J151" s="16" t="s">
        <v>394</v>
      </c>
      <c r="K151" s="164" t="s">
        <v>518</v>
      </c>
      <c r="L151" s="6" t="s">
        <v>506</v>
      </c>
      <c r="M151" s="13">
        <v>772500</v>
      </c>
      <c r="N151" s="165">
        <v>35109</v>
      </c>
      <c r="O151" s="166">
        <f t="shared" ca="1" si="34"/>
        <v>29</v>
      </c>
      <c r="P151" s="167">
        <v>15</v>
      </c>
      <c r="Q151" s="167" t="s">
        <v>636</v>
      </c>
      <c r="R151" s="167">
        <f t="shared" si="35"/>
        <v>24</v>
      </c>
      <c r="S151" s="167">
        <f t="shared" si="36"/>
        <v>32</v>
      </c>
      <c r="T151" s="165">
        <f t="shared" si="37"/>
        <v>46789</v>
      </c>
      <c r="U151" s="165"/>
      <c r="V151" s="6"/>
      <c r="W151" s="6" t="s">
        <v>264</v>
      </c>
      <c r="X151" s="168">
        <f t="shared" ca="1" si="38"/>
        <v>1.375</v>
      </c>
      <c r="Y151" s="169">
        <f t="shared" ca="1" si="39"/>
        <v>2</v>
      </c>
      <c r="Z151" s="16" t="s">
        <v>565</v>
      </c>
      <c r="AA151" s="16" t="s">
        <v>392</v>
      </c>
      <c r="AB151" s="16"/>
      <c r="AC151" s="6"/>
    </row>
    <row r="152" spans="1:29" s="160" customFormat="1" ht="30" customHeight="1">
      <c r="A152" s="238"/>
      <c r="B152" s="151" t="s">
        <v>1302</v>
      </c>
      <c r="C152" s="233" t="s">
        <v>1210</v>
      </c>
      <c r="D152" s="6">
        <v>3</v>
      </c>
      <c r="E152" s="16" t="s">
        <v>68</v>
      </c>
      <c r="F152" s="16" t="s">
        <v>260</v>
      </c>
      <c r="G152" s="16" t="s">
        <v>260</v>
      </c>
      <c r="H152" s="36">
        <v>6</v>
      </c>
      <c r="I152" s="16" t="s">
        <v>395</v>
      </c>
      <c r="J152" s="16" t="s">
        <v>395</v>
      </c>
      <c r="K152" s="164" t="s">
        <v>518</v>
      </c>
      <c r="L152" s="6" t="s">
        <v>506</v>
      </c>
      <c r="M152" s="13">
        <v>772500</v>
      </c>
      <c r="N152" s="165">
        <v>35181</v>
      </c>
      <c r="O152" s="166">
        <f t="shared" ca="1" si="34"/>
        <v>29</v>
      </c>
      <c r="P152" s="167">
        <v>15</v>
      </c>
      <c r="Q152" s="167" t="s">
        <v>636</v>
      </c>
      <c r="R152" s="167">
        <f t="shared" si="35"/>
        <v>24</v>
      </c>
      <c r="S152" s="167">
        <f t="shared" si="36"/>
        <v>32</v>
      </c>
      <c r="T152" s="165">
        <f t="shared" si="37"/>
        <v>46861</v>
      </c>
      <c r="U152" s="165"/>
      <c r="V152" s="6"/>
      <c r="W152" s="6" t="s">
        <v>264</v>
      </c>
      <c r="X152" s="168">
        <f t="shared" ca="1" si="38"/>
        <v>1.375</v>
      </c>
      <c r="Y152" s="169">
        <f t="shared" ca="1" si="39"/>
        <v>2</v>
      </c>
      <c r="Z152" s="16" t="s">
        <v>565</v>
      </c>
      <c r="AA152" s="16" t="s">
        <v>392</v>
      </c>
      <c r="AB152" s="16"/>
      <c r="AC152" s="6"/>
    </row>
    <row r="153" spans="1:29" s="160" customFormat="1" ht="30" customHeight="1">
      <c r="A153" s="238"/>
      <c r="B153" s="151" t="s">
        <v>1302</v>
      </c>
      <c r="C153" s="233" t="s">
        <v>1211</v>
      </c>
      <c r="D153" s="6">
        <v>3</v>
      </c>
      <c r="E153" s="16" t="s">
        <v>68</v>
      </c>
      <c r="F153" s="16" t="s">
        <v>260</v>
      </c>
      <c r="G153" s="16" t="s">
        <v>260</v>
      </c>
      <c r="H153" s="36">
        <v>7</v>
      </c>
      <c r="I153" s="16" t="s">
        <v>395</v>
      </c>
      <c r="J153" s="16" t="s">
        <v>395</v>
      </c>
      <c r="K153" s="164" t="s">
        <v>518</v>
      </c>
      <c r="L153" s="6" t="s">
        <v>506</v>
      </c>
      <c r="M153" s="13">
        <v>772500</v>
      </c>
      <c r="N153" s="165">
        <v>35181</v>
      </c>
      <c r="O153" s="166">
        <f t="shared" ca="1" si="34"/>
        <v>29</v>
      </c>
      <c r="P153" s="167">
        <v>15</v>
      </c>
      <c r="Q153" s="167" t="s">
        <v>636</v>
      </c>
      <c r="R153" s="167">
        <f t="shared" si="35"/>
        <v>24</v>
      </c>
      <c r="S153" s="167">
        <f t="shared" si="36"/>
        <v>32</v>
      </c>
      <c r="T153" s="165">
        <f t="shared" si="37"/>
        <v>46861</v>
      </c>
      <c r="U153" s="165"/>
      <c r="V153" s="6"/>
      <c r="W153" s="6" t="s">
        <v>264</v>
      </c>
      <c r="X153" s="168">
        <f t="shared" ca="1" si="38"/>
        <v>1.375</v>
      </c>
      <c r="Y153" s="169">
        <f t="shared" ca="1" si="39"/>
        <v>2</v>
      </c>
      <c r="Z153" s="16" t="s">
        <v>565</v>
      </c>
      <c r="AA153" s="16" t="s">
        <v>392</v>
      </c>
      <c r="AB153" s="16"/>
      <c r="AC153" s="6"/>
    </row>
    <row r="154" spans="1:29" s="160" customFormat="1" ht="30" customHeight="1">
      <c r="A154" s="238"/>
      <c r="B154" s="151" t="s">
        <v>1302</v>
      </c>
      <c r="C154" s="234" t="s">
        <v>1207</v>
      </c>
      <c r="D154" s="6">
        <v>3</v>
      </c>
      <c r="E154" s="16" t="s">
        <v>68</v>
      </c>
      <c r="F154" s="16" t="s">
        <v>260</v>
      </c>
      <c r="G154" s="16" t="s">
        <v>260</v>
      </c>
      <c r="H154" s="36">
        <v>187</v>
      </c>
      <c r="I154" s="16" t="s">
        <v>1041</v>
      </c>
      <c r="J154" s="16" t="s">
        <v>393</v>
      </c>
      <c r="K154" s="164" t="s">
        <v>518</v>
      </c>
      <c r="L154" s="6" t="s">
        <v>506</v>
      </c>
      <c r="M154" s="13">
        <v>1133000</v>
      </c>
      <c r="N154" s="165">
        <v>43770</v>
      </c>
      <c r="O154" s="166">
        <f ca="1">DATEDIF(N154,TODAY(),"y")</f>
        <v>5</v>
      </c>
      <c r="P154" s="167">
        <v>15</v>
      </c>
      <c r="Q154" s="167" t="s">
        <v>636</v>
      </c>
      <c r="R154" s="167">
        <f>P154*IF(Q154="水質",3.2,(IF(Q154="事務",2,IF(Q154="電子",2.1,IF(Q154="自動車",3.1,1.6)))))</f>
        <v>24</v>
      </c>
      <c r="S154" s="167">
        <f>ROUND(4/3*R154,0)</f>
        <v>32</v>
      </c>
      <c r="T154" s="165">
        <f>N154+365*IF(K154="事後",S154,R154)</f>
        <v>55450</v>
      </c>
      <c r="U154" s="165"/>
      <c r="V154" s="6"/>
      <c r="W154" s="6" t="s">
        <v>264</v>
      </c>
      <c r="X154" s="168">
        <f ca="1">(-3/R154*O154+5)</f>
        <v>4.375</v>
      </c>
      <c r="Y154" s="169">
        <f ca="1">IF(X154&gt;1,ROUNDUP(X154,0),1)</f>
        <v>5</v>
      </c>
      <c r="Z154" s="16" t="s">
        <v>565</v>
      </c>
      <c r="AA154" s="16" t="s">
        <v>392</v>
      </c>
      <c r="AB154" s="16"/>
      <c r="AC154" s="6"/>
    </row>
    <row r="155" spans="1:29" s="160" customFormat="1" ht="30" customHeight="1">
      <c r="A155" s="238"/>
      <c r="B155" s="6" t="s">
        <v>748</v>
      </c>
      <c r="C155" s="36"/>
      <c r="D155" s="6">
        <v>3</v>
      </c>
      <c r="E155" s="16" t="s">
        <v>68</v>
      </c>
      <c r="F155" s="16" t="s">
        <v>266</v>
      </c>
      <c r="G155" s="16" t="s">
        <v>266</v>
      </c>
      <c r="H155" s="36">
        <v>1</v>
      </c>
      <c r="I155" s="16" t="s">
        <v>396</v>
      </c>
      <c r="J155" s="16" t="s">
        <v>396</v>
      </c>
      <c r="K155" s="164" t="s">
        <v>518</v>
      </c>
      <c r="L155" s="6" t="s">
        <v>506</v>
      </c>
      <c r="M155" s="13">
        <v>76529</v>
      </c>
      <c r="N155" s="165">
        <v>32597</v>
      </c>
      <c r="O155" s="166">
        <f t="shared" ca="1" si="34"/>
        <v>36</v>
      </c>
      <c r="P155" s="167">
        <v>8</v>
      </c>
      <c r="Q155" s="167" t="s">
        <v>634</v>
      </c>
      <c r="R155" s="167">
        <f t="shared" si="35"/>
        <v>16</v>
      </c>
      <c r="S155" s="167">
        <f t="shared" si="36"/>
        <v>21</v>
      </c>
      <c r="T155" s="165">
        <f t="shared" si="37"/>
        <v>40262</v>
      </c>
      <c r="U155" s="165"/>
      <c r="V155" s="6"/>
      <c r="W155" s="6" t="s">
        <v>108</v>
      </c>
      <c r="X155" s="168">
        <f t="shared" ca="1" si="38"/>
        <v>-1.75</v>
      </c>
      <c r="Y155" s="169">
        <f t="shared" ca="1" si="39"/>
        <v>1</v>
      </c>
      <c r="Z155" s="16" t="s">
        <v>565</v>
      </c>
      <c r="AA155" s="16" t="s">
        <v>397</v>
      </c>
      <c r="AB155" s="16"/>
      <c r="AC155" s="6"/>
    </row>
    <row r="156" spans="1:29" s="160" customFormat="1" ht="30" customHeight="1">
      <c r="A156" s="239" t="s">
        <v>15</v>
      </c>
      <c r="B156" s="6" t="s">
        <v>748</v>
      </c>
      <c r="C156" s="6"/>
      <c r="D156" s="6">
        <v>3</v>
      </c>
      <c r="E156" s="16" t="s">
        <v>437</v>
      </c>
      <c r="F156" s="16" t="s">
        <v>266</v>
      </c>
      <c r="G156" s="16" t="s">
        <v>266</v>
      </c>
      <c r="H156" s="36">
        <v>67</v>
      </c>
      <c r="I156" s="16" t="s">
        <v>438</v>
      </c>
      <c r="J156" s="16" t="s">
        <v>438</v>
      </c>
      <c r="K156" s="164" t="s">
        <v>518</v>
      </c>
      <c r="L156" s="6" t="s">
        <v>506</v>
      </c>
      <c r="M156" s="13">
        <v>88830</v>
      </c>
      <c r="N156" s="165">
        <v>35879</v>
      </c>
      <c r="O156" s="166">
        <f t="shared" ca="1" si="34"/>
        <v>27</v>
      </c>
      <c r="P156" s="167">
        <v>8</v>
      </c>
      <c r="Q156" s="167" t="s">
        <v>634</v>
      </c>
      <c r="R156" s="167">
        <f t="shared" si="35"/>
        <v>16</v>
      </c>
      <c r="S156" s="167">
        <f t="shared" si="36"/>
        <v>21</v>
      </c>
      <c r="T156" s="165">
        <f t="shared" si="37"/>
        <v>43544</v>
      </c>
      <c r="U156" s="172"/>
      <c r="V156" s="6"/>
      <c r="W156" s="6"/>
      <c r="X156" s="168">
        <f t="shared" ca="1" si="38"/>
        <v>-6.25E-2</v>
      </c>
      <c r="Y156" s="169">
        <f t="shared" ca="1" si="39"/>
        <v>1</v>
      </c>
      <c r="Z156" s="16" t="s">
        <v>565</v>
      </c>
      <c r="AA156" s="16" t="s">
        <v>17</v>
      </c>
      <c r="AB156" s="16"/>
      <c r="AC156" s="6"/>
    </row>
    <row r="157" spans="1:29" s="160" customFormat="1" ht="30" customHeight="1">
      <c r="A157" s="239" t="s">
        <v>15</v>
      </c>
      <c r="B157" s="6" t="s">
        <v>748</v>
      </c>
      <c r="C157" s="6"/>
      <c r="D157" s="6">
        <v>3</v>
      </c>
      <c r="E157" s="16" t="s">
        <v>437</v>
      </c>
      <c r="F157" s="16" t="s">
        <v>439</v>
      </c>
      <c r="G157" s="16" t="s">
        <v>439</v>
      </c>
      <c r="H157" s="36">
        <v>59</v>
      </c>
      <c r="I157" s="16" t="s">
        <v>440</v>
      </c>
      <c r="J157" s="16" t="s">
        <v>440</v>
      </c>
      <c r="K157" s="164" t="s">
        <v>518</v>
      </c>
      <c r="L157" s="6" t="s">
        <v>506</v>
      </c>
      <c r="M157" s="13">
        <v>80430</v>
      </c>
      <c r="N157" s="165">
        <v>35879</v>
      </c>
      <c r="O157" s="166">
        <f t="shared" ca="1" si="34"/>
        <v>27</v>
      </c>
      <c r="P157" s="167">
        <v>8</v>
      </c>
      <c r="Q157" s="167" t="s">
        <v>634</v>
      </c>
      <c r="R157" s="167">
        <f t="shared" si="35"/>
        <v>16</v>
      </c>
      <c r="S157" s="167">
        <f t="shared" si="36"/>
        <v>21</v>
      </c>
      <c r="T157" s="165">
        <f t="shared" si="37"/>
        <v>43544</v>
      </c>
      <c r="U157" s="172"/>
      <c r="V157" s="6"/>
      <c r="W157" s="6"/>
      <c r="X157" s="168">
        <f t="shared" ca="1" si="38"/>
        <v>-6.25E-2</v>
      </c>
      <c r="Y157" s="169">
        <f t="shared" ca="1" si="39"/>
        <v>1</v>
      </c>
      <c r="Z157" s="16" t="s">
        <v>565</v>
      </c>
      <c r="AA157" s="16" t="s">
        <v>441</v>
      </c>
      <c r="AB157" s="16"/>
      <c r="AC157" s="6"/>
    </row>
    <row r="158" spans="1:29" s="160" customFormat="1" ht="30" customHeight="1">
      <c r="A158" s="239" t="s">
        <v>15</v>
      </c>
      <c r="B158" s="6" t="s">
        <v>683</v>
      </c>
      <c r="C158" s="153" t="s">
        <v>1200</v>
      </c>
      <c r="D158" s="6">
        <v>3</v>
      </c>
      <c r="E158" s="16" t="s">
        <v>437</v>
      </c>
      <c r="F158" s="16" t="s">
        <v>745</v>
      </c>
      <c r="G158" s="16" t="s">
        <v>442</v>
      </c>
      <c r="H158" s="36">
        <v>94</v>
      </c>
      <c r="I158" s="16" t="s">
        <v>443</v>
      </c>
      <c r="J158" s="16" t="s">
        <v>443</v>
      </c>
      <c r="K158" s="164" t="s">
        <v>519</v>
      </c>
      <c r="L158" s="6" t="s">
        <v>509</v>
      </c>
      <c r="M158" s="13">
        <v>221616</v>
      </c>
      <c r="N158" s="165">
        <v>41971</v>
      </c>
      <c r="O158" s="166">
        <f t="shared" ca="1" si="34"/>
        <v>10</v>
      </c>
      <c r="P158" s="167">
        <v>6</v>
      </c>
      <c r="Q158" s="167" t="s">
        <v>637</v>
      </c>
      <c r="R158" s="167">
        <f t="shared" si="35"/>
        <v>12.600000000000001</v>
      </c>
      <c r="S158" s="167">
        <f t="shared" si="36"/>
        <v>17</v>
      </c>
      <c r="T158" s="165">
        <f t="shared" si="37"/>
        <v>46570</v>
      </c>
      <c r="U158" s="172"/>
      <c r="V158" s="6"/>
      <c r="W158" s="6"/>
      <c r="X158" s="168">
        <f t="shared" ca="1" si="38"/>
        <v>2.6190476190476191</v>
      </c>
      <c r="Y158" s="169">
        <f t="shared" ca="1" si="39"/>
        <v>3</v>
      </c>
      <c r="Z158" s="16" t="s">
        <v>565</v>
      </c>
      <c r="AA158" s="16" t="s">
        <v>24</v>
      </c>
      <c r="AB158" s="16" t="s">
        <v>961</v>
      </c>
      <c r="AC158" s="6"/>
    </row>
    <row r="159" spans="1:29" s="160" customFormat="1" ht="30" customHeight="1">
      <c r="A159" s="239" t="s">
        <v>15</v>
      </c>
      <c r="B159" s="148" t="s">
        <v>683</v>
      </c>
      <c r="C159" s="6"/>
      <c r="D159" s="6">
        <v>3</v>
      </c>
      <c r="E159" s="16" t="s">
        <v>437</v>
      </c>
      <c r="F159" s="16" t="s">
        <v>80</v>
      </c>
      <c r="G159" s="16" t="s">
        <v>80</v>
      </c>
      <c r="H159" s="36">
        <v>51</v>
      </c>
      <c r="I159" s="16" t="s">
        <v>444</v>
      </c>
      <c r="J159" s="16" t="s">
        <v>444</v>
      </c>
      <c r="K159" s="164" t="s">
        <v>518</v>
      </c>
      <c r="L159" s="6" t="s">
        <v>506</v>
      </c>
      <c r="M159" s="13">
        <v>52920</v>
      </c>
      <c r="N159" s="165">
        <v>35879</v>
      </c>
      <c r="O159" s="166">
        <f t="shared" ca="1" si="34"/>
        <v>27</v>
      </c>
      <c r="P159" s="167">
        <v>6</v>
      </c>
      <c r="Q159" s="167" t="s">
        <v>637</v>
      </c>
      <c r="R159" s="167">
        <f t="shared" si="35"/>
        <v>12.600000000000001</v>
      </c>
      <c r="S159" s="167">
        <f t="shared" si="36"/>
        <v>17</v>
      </c>
      <c r="T159" s="165">
        <f t="shared" si="37"/>
        <v>42084</v>
      </c>
      <c r="U159" s="172"/>
      <c r="V159" s="6"/>
      <c r="W159" s="6"/>
      <c r="X159" s="168">
        <f t="shared" ca="1" si="38"/>
        <v>-1.4285714285714279</v>
      </c>
      <c r="Y159" s="169">
        <f t="shared" ca="1" si="39"/>
        <v>1</v>
      </c>
      <c r="Z159" s="16" t="s">
        <v>565</v>
      </c>
      <c r="AA159" s="16" t="s">
        <v>17</v>
      </c>
      <c r="AB159" s="16"/>
      <c r="AC159" s="6"/>
    </row>
    <row r="160" spans="1:29" s="183" customFormat="1" ht="30" customHeight="1">
      <c r="A160" s="239" t="s">
        <v>15</v>
      </c>
      <c r="B160" s="148" t="s">
        <v>683</v>
      </c>
      <c r="C160" s="148"/>
      <c r="D160" s="148">
        <v>3</v>
      </c>
      <c r="E160" s="122" t="s">
        <v>437</v>
      </c>
      <c r="F160" s="122" t="s">
        <v>80</v>
      </c>
      <c r="G160" s="122" t="s">
        <v>80</v>
      </c>
      <c r="H160" s="173">
        <v>183</v>
      </c>
      <c r="I160" s="122" t="s">
        <v>1021</v>
      </c>
      <c r="J160" s="122" t="s">
        <v>1021</v>
      </c>
      <c r="K160" s="174" t="s">
        <v>519</v>
      </c>
      <c r="L160" s="148" t="s">
        <v>509</v>
      </c>
      <c r="M160" s="175">
        <v>81000</v>
      </c>
      <c r="N160" s="176">
        <v>43502</v>
      </c>
      <c r="O160" s="177">
        <f t="shared" ca="1" si="34"/>
        <v>6</v>
      </c>
      <c r="P160" s="178">
        <v>6</v>
      </c>
      <c r="Q160" s="178" t="s">
        <v>637</v>
      </c>
      <c r="R160" s="178">
        <f t="shared" si="35"/>
        <v>12.600000000000001</v>
      </c>
      <c r="S160" s="178">
        <f t="shared" si="36"/>
        <v>17</v>
      </c>
      <c r="T160" s="176">
        <f t="shared" si="37"/>
        <v>48101</v>
      </c>
      <c r="U160" s="185"/>
      <c r="V160" s="148"/>
      <c r="W160" s="148" t="s">
        <v>264</v>
      </c>
      <c r="X160" s="186">
        <f t="shared" ca="1" si="38"/>
        <v>3.5714285714285716</v>
      </c>
      <c r="Y160" s="187">
        <f t="shared" ca="1" si="39"/>
        <v>4</v>
      </c>
      <c r="Z160" s="122" t="s">
        <v>565</v>
      </c>
      <c r="AA160" s="122" t="s">
        <v>24</v>
      </c>
      <c r="AB160" s="122" t="s">
        <v>961</v>
      </c>
      <c r="AC160" s="148"/>
    </row>
    <row r="161" spans="1:29" s="183" customFormat="1" ht="30" customHeight="1">
      <c r="A161" s="239" t="s">
        <v>15</v>
      </c>
      <c r="B161" s="148" t="s">
        <v>1300</v>
      </c>
      <c r="C161" s="148"/>
      <c r="D161" s="148">
        <v>4</v>
      </c>
      <c r="E161" s="122" t="s">
        <v>83</v>
      </c>
      <c r="F161" s="122" t="s">
        <v>446</v>
      </c>
      <c r="G161" s="122" t="s">
        <v>446</v>
      </c>
      <c r="H161" s="173">
        <v>1</v>
      </c>
      <c r="I161" s="122" t="s">
        <v>962</v>
      </c>
      <c r="J161" s="122" t="s">
        <v>962</v>
      </c>
      <c r="K161" s="174" t="s">
        <v>518</v>
      </c>
      <c r="L161" s="148" t="s">
        <v>506</v>
      </c>
      <c r="M161" s="175">
        <v>71400</v>
      </c>
      <c r="N161" s="176">
        <v>35879</v>
      </c>
      <c r="O161" s="177">
        <f t="shared" ca="1" si="34"/>
        <v>27</v>
      </c>
      <c r="P161" s="178">
        <v>8</v>
      </c>
      <c r="Q161" s="178" t="s">
        <v>634</v>
      </c>
      <c r="R161" s="178">
        <f t="shared" si="35"/>
        <v>16</v>
      </c>
      <c r="S161" s="178">
        <f t="shared" si="36"/>
        <v>21</v>
      </c>
      <c r="T161" s="176">
        <f t="shared" si="37"/>
        <v>43544</v>
      </c>
      <c r="U161" s="185"/>
      <c r="V161" s="148"/>
      <c r="W161" s="127"/>
      <c r="X161" s="186">
        <f t="shared" ca="1" si="38"/>
        <v>-6.25E-2</v>
      </c>
      <c r="Y161" s="187">
        <f t="shared" ca="1" si="39"/>
        <v>1</v>
      </c>
      <c r="Z161" s="122" t="s">
        <v>565</v>
      </c>
      <c r="AA161" s="122" t="s">
        <v>17</v>
      </c>
      <c r="AB161" s="122"/>
      <c r="AC161" s="127" t="s">
        <v>749</v>
      </c>
    </row>
    <row r="162" spans="1:29" s="183" customFormat="1" ht="30" customHeight="1">
      <c r="A162" s="239" t="s">
        <v>15</v>
      </c>
      <c r="B162" s="148" t="s">
        <v>1300</v>
      </c>
      <c r="C162" s="148"/>
      <c r="D162" s="148">
        <v>4</v>
      </c>
      <c r="E162" s="122" t="s">
        <v>83</v>
      </c>
      <c r="F162" s="122" t="s">
        <v>446</v>
      </c>
      <c r="G162" s="122" t="s">
        <v>446</v>
      </c>
      <c r="H162" s="173">
        <v>2</v>
      </c>
      <c r="I162" s="122" t="s">
        <v>963</v>
      </c>
      <c r="J162" s="122" t="s">
        <v>964</v>
      </c>
      <c r="K162" s="174" t="s">
        <v>518</v>
      </c>
      <c r="L162" s="148" t="s">
        <v>506</v>
      </c>
      <c r="M162" s="175">
        <v>71400</v>
      </c>
      <c r="N162" s="176">
        <v>35879</v>
      </c>
      <c r="O162" s="177">
        <f t="shared" ca="1" si="34"/>
        <v>27</v>
      </c>
      <c r="P162" s="178">
        <v>8</v>
      </c>
      <c r="Q162" s="178" t="s">
        <v>634</v>
      </c>
      <c r="R162" s="178">
        <f t="shared" si="35"/>
        <v>16</v>
      </c>
      <c r="S162" s="178">
        <f t="shared" si="36"/>
        <v>21</v>
      </c>
      <c r="T162" s="176">
        <f t="shared" si="37"/>
        <v>43544</v>
      </c>
      <c r="U162" s="185"/>
      <c r="V162" s="148"/>
      <c r="W162" s="148"/>
      <c r="X162" s="186">
        <f t="shared" ca="1" si="38"/>
        <v>-6.25E-2</v>
      </c>
      <c r="Y162" s="187">
        <f t="shared" ca="1" si="39"/>
        <v>1</v>
      </c>
      <c r="Z162" s="122" t="s">
        <v>565</v>
      </c>
      <c r="AA162" s="122" t="s">
        <v>17</v>
      </c>
      <c r="AB162" s="122"/>
      <c r="AC162" s="148"/>
    </row>
    <row r="163" spans="1:29" s="183" customFormat="1" ht="30" customHeight="1">
      <c r="A163" s="238"/>
      <c r="B163" s="148" t="s">
        <v>1292</v>
      </c>
      <c r="C163" s="233" t="s">
        <v>1244</v>
      </c>
      <c r="D163" s="148">
        <v>7</v>
      </c>
      <c r="E163" s="122" t="s">
        <v>87</v>
      </c>
      <c r="F163" s="122" t="s">
        <v>88</v>
      </c>
      <c r="G163" s="122" t="s">
        <v>88</v>
      </c>
      <c r="H163" s="173">
        <v>59</v>
      </c>
      <c r="I163" s="122" t="s">
        <v>89</v>
      </c>
      <c r="J163" s="122" t="s">
        <v>89</v>
      </c>
      <c r="K163" s="174" t="s">
        <v>518</v>
      </c>
      <c r="L163" s="148" t="s">
        <v>506</v>
      </c>
      <c r="M163" s="175">
        <v>115290</v>
      </c>
      <c r="N163" s="176">
        <v>41227</v>
      </c>
      <c r="O163" s="177">
        <f t="shared" ca="1" si="34"/>
        <v>12</v>
      </c>
      <c r="P163" s="178">
        <v>4</v>
      </c>
      <c r="Q163" s="178" t="s">
        <v>637</v>
      </c>
      <c r="R163" s="178">
        <f t="shared" ref="R163:R175" si="40">P163*IF(Q163="水質",3.2,(IF(Q163="事務",2,IF(Q163="電子",2.1,IF(Q163="自動車",3.1,1.6)))))</f>
        <v>8.4</v>
      </c>
      <c r="S163" s="178">
        <f t="shared" ref="S163:S175" si="41">ROUND(4/3*R163,0)</f>
        <v>11</v>
      </c>
      <c r="T163" s="176">
        <f t="shared" ref="T163:T175" si="42">N163+365*IF(K163="事後",S163,R163)</f>
        <v>45242</v>
      </c>
      <c r="U163" s="176"/>
      <c r="V163" s="148"/>
      <c r="W163" s="148"/>
      <c r="X163" s="186">
        <f t="shared" ref="X163:X175" ca="1" si="43">(-3/R163*O163+5)</f>
        <v>0.71428571428571441</v>
      </c>
      <c r="Y163" s="187">
        <f t="shared" ref="Y163:Y175" ca="1" si="44">IF(X163&gt;1,ROUNDUP(X163,0),1)</f>
        <v>1</v>
      </c>
      <c r="Z163" s="122" t="s">
        <v>565</v>
      </c>
      <c r="AA163" s="122" t="s">
        <v>272</v>
      </c>
      <c r="AB163" s="122"/>
      <c r="AC163" s="148"/>
    </row>
    <row r="164" spans="1:29" s="198" customFormat="1" ht="30" customHeight="1">
      <c r="A164" s="6"/>
      <c r="B164" s="148" t="s">
        <v>572</v>
      </c>
      <c r="C164" s="233" t="s">
        <v>1198</v>
      </c>
      <c r="D164" s="148">
        <v>11</v>
      </c>
      <c r="E164" s="122" t="s">
        <v>90</v>
      </c>
      <c r="F164" s="231" t="s">
        <v>1111</v>
      </c>
      <c r="G164" s="16" t="s">
        <v>1260</v>
      </c>
      <c r="H164" s="36">
        <v>197</v>
      </c>
      <c r="I164" s="156" t="s">
        <v>1113</v>
      </c>
      <c r="J164" s="16"/>
      <c r="K164" s="174" t="s">
        <v>518</v>
      </c>
      <c r="L164" s="148" t="s">
        <v>506</v>
      </c>
      <c r="M164" s="197">
        <v>353100</v>
      </c>
      <c r="N164" s="165">
        <v>44965</v>
      </c>
      <c r="O164" s="177">
        <f ca="1">DATEDIF(N164,TODAY(),"y")</f>
        <v>2</v>
      </c>
      <c r="P164" s="178">
        <v>5</v>
      </c>
      <c r="Q164" s="178" t="s">
        <v>635</v>
      </c>
      <c r="R164" s="178">
        <f t="shared" ref="R164:R165" si="45">P164*IF(Q164="水質",3.2,(IF(Q164="事務",2,IF(Q164="電子",2.1,IF(Q164="自動車",3.1,1.6)))))</f>
        <v>16</v>
      </c>
      <c r="S164" s="178">
        <f>ROUND(4/3*R164,0)</f>
        <v>21</v>
      </c>
      <c r="T164" s="176">
        <f t="shared" ref="T164:T165" si="46">N164+365*IF(K164="事後",S164,R164)</f>
        <v>52630</v>
      </c>
      <c r="U164" s="172"/>
      <c r="V164" s="6"/>
      <c r="W164" s="6"/>
      <c r="X164" s="168"/>
      <c r="Y164" s="169"/>
      <c r="Z164" s="122" t="s">
        <v>565</v>
      </c>
      <c r="AA164" s="122" t="s">
        <v>24</v>
      </c>
      <c r="AB164" s="16"/>
      <c r="AC164" s="6"/>
    </row>
    <row r="165" spans="1:29" s="198" customFormat="1" ht="30" customHeight="1">
      <c r="A165" s="6"/>
      <c r="B165" s="148" t="s">
        <v>687</v>
      </c>
      <c r="C165" s="233" t="s">
        <v>1199</v>
      </c>
      <c r="D165" s="148">
        <v>11</v>
      </c>
      <c r="E165" s="122" t="s">
        <v>90</v>
      </c>
      <c r="F165" s="231" t="s">
        <v>1112</v>
      </c>
      <c r="G165" s="16" t="s">
        <v>1261</v>
      </c>
      <c r="H165" s="36">
        <v>198</v>
      </c>
      <c r="I165" s="156" t="s">
        <v>1114</v>
      </c>
      <c r="J165" s="16"/>
      <c r="K165" s="174" t="s">
        <v>518</v>
      </c>
      <c r="L165" s="148" t="s">
        <v>506</v>
      </c>
      <c r="M165" s="197">
        <v>310200</v>
      </c>
      <c r="N165" s="165">
        <v>44965</v>
      </c>
      <c r="O165" s="177">
        <f ca="1">DATEDIF(N165,TODAY(),"y")</f>
        <v>2</v>
      </c>
      <c r="P165" s="178">
        <v>5</v>
      </c>
      <c r="Q165" s="178" t="s">
        <v>635</v>
      </c>
      <c r="R165" s="178">
        <f t="shared" si="45"/>
        <v>16</v>
      </c>
      <c r="S165" s="178">
        <f>ROUND(4/3*R165,0)</f>
        <v>21</v>
      </c>
      <c r="T165" s="176">
        <f t="shared" si="46"/>
        <v>52630</v>
      </c>
      <c r="U165" s="172"/>
      <c r="V165" s="6"/>
      <c r="W165" s="6"/>
      <c r="X165" s="168"/>
      <c r="Y165" s="169"/>
      <c r="Z165" s="122" t="s">
        <v>565</v>
      </c>
      <c r="AA165" s="122" t="s">
        <v>24</v>
      </c>
      <c r="AB165" s="16"/>
      <c r="AC165" s="6"/>
    </row>
    <row r="166" spans="1:29" s="160" customFormat="1" ht="30" customHeight="1">
      <c r="A166" s="152"/>
      <c r="B166" s="151" t="s">
        <v>144</v>
      </c>
      <c r="C166" s="234" t="s">
        <v>1225</v>
      </c>
      <c r="D166" s="6">
        <v>11</v>
      </c>
      <c r="E166" s="16" t="s">
        <v>120</v>
      </c>
      <c r="F166" s="16" t="s">
        <v>144</v>
      </c>
      <c r="G166" s="16" t="s">
        <v>1015</v>
      </c>
      <c r="H166" s="36">
        <v>192</v>
      </c>
      <c r="I166" s="16" t="s">
        <v>993</v>
      </c>
      <c r="J166" s="16" t="s">
        <v>993</v>
      </c>
      <c r="K166" s="164" t="s">
        <v>519</v>
      </c>
      <c r="L166" s="6" t="s">
        <v>509</v>
      </c>
      <c r="M166" s="13">
        <v>158400</v>
      </c>
      <c r="N166" s="165">
        <v>44251</v>
      </c>
      <c r="O166" s="166">
        <f t="shared" ca="1" si="34"/>
        <v>4</v>
      </c>
      <c r="P166" s="167">
        <v>5</v>
      </c>
      <c r="Q166" s="167" t="s">
        <v>635</v>
      </c>
      <c r="R166" s="167">
        <f t="shared" si="40"/>
        <v>16</v>
      </c>
      <c r="S166" s="167">
        <f t="shared" si="41"/>
        <v>21</v>
      </c>
      <c r="T166" s="165">
        <f t="shared" si="42"/>
        <v>50091</v>
      </c>
      <c r="U166" s="165"/>
      <c r="V166" s="6"/>
      <c r="W166" s="6"/>
      <c r="X166" s="215">
        <f t="shared" ca="1" si="43"/>
        <v>4.25</v>
      </c>
      <c r="Y166" s="216">
        <f t="shared" ca="1" si="44"/>
        <v>5</v>
      </c>
      <c r="Z166" s="130" t="s">
        <v>565</v>
      </c>
      <c r="AA166" s="130" t="s">
        <v>1020</v>
      </c>
      <c r="AB166" s="130" t="s">
        <v>966</v>
      </c>
      <c r="AC166" s="151"/>
    </row>
    <row r="167" spans="1:29" s="183" customFormat="1" ht="30" customHeight="1">
      <c r="A167" s="240"/>
      <c r="B167" s="207" t="s">
        <v>144</v>
      </c>
      <c r="C167" s="233" t="s">
        <v>1226</v>
      </c>
      <c r="D167" s="148">
        <v>11</v>
      </c>
      <c r="E167" s="122" t="s">
        <v>120</v>
      </c>
      <c r="F167" s="122" t="s">
        <v>144</v>
      </c>
      <c r="G167" s="122" t="s">
        <v>1015</v>
      </c>
      <c r="H167" s="173">
        <v>181</v>
      </c>
      <c r="I167" s="122" t="s">
        <v>993</v>
      </c>
      <c r="J167" s="122" t="s">
        <v>993</v>
      </c>
      <c r="K167" s="174" t="s">
        <v>519</v>
      </c>
      <c r="L167" s="148" t="s">
        <v>509</v>
      </c>
      <c r="M167" s="175">
        <v>137592</v>
      </c>
      <c r="N167" s="176">
        <v>43495</v>
      </c>
      <c r="O167" s="177">
        <f t="shared" ca="1" si="34"/>
        <v>6</v>
      </c>
      <c r="P167" s="178">
        <v>5</v>
      </c>
      <c r="Q167" s="178" t="s">
        <v>635</v>
      </c>
      <c r="R167" s="178">
        <f t="shared" si="40"/>
        <v>16</v>
      </c>
      <c r="S167" s="178">
        <f t="shared" si="41"/>
        <v>21</v>
      </c>
      <c r="T167" s="176">
        <f t="shared" si="42"/>
        <v>49335</v>
      </c>
      <c r="U167" s="176"/>
      <c r="V167" s="148"/>
      <c r="W167" s="148"/>
      <c r="X167" s="208">
        <f t="shared" ca="1" si="43"/>
        <v>3.875</v>
      </c>
      <c r="Y167" s="209">
        <f t="shared" ca="1" si="44"/>
        <v>4</v>
      </c>
      <c r="Z167" s="149" t="s">
        <v>565</v>
      </c>
      <c r="AA167" s="149" t="s">
        <v>1020</v>
      </c>
      <c r="AB167" s="149" t="s">
        <v>966</v>
      </c>
      <c r="AC167" s="207"/>
    </row>
    <row r="168" spans="1:29" s="183" customFormat="1" ht="30" customHeight="1">
      <c r="A168" s="240"/>
      <c r="B168" s="207" t="s">
        <v>144</v>
      </c>
      <c r="C168" s="233" t="s">
        <v>1227</v>
      </c>
      <c r="D168" s="148">
        <v>11</v>
      </c>
      <c r="E168" s="122" t="s">
        <v>1024</v>
      </c>
      <c r="F168" s="122" t="s">
        <v>144</v>
      </c>
      <c r="G168" s="122" t="s">
        <v>1015</v>
      </c>
      <c r="H168" s="173">
        <v>182</v>
      </c>
      <c r="I168" s="122" t="s">
        <v>993</v>
      </c>
      <c r="J168" s="122" t="s">
        <v>993</v>
      </c>
      <c r="K168" s="174" t="s">
        <v>519</v>
      </c>
      <c r="L168" s="148" t="s">
        <v>509</v>
      </c>
      <c r="M168" s="175">
        <v>137592</v>
      </c>
      <c r="N168" s="176">
        <v>43495</v>
      </c>
      <c r="O168" s="177">
        <f t="shared" ca="1" si="34"/>
        <v>6</v>
      </c>
      <c r="P168" s="178">
        <v>5</v>
      </c>
      <c r="Q168" s="178" t="s">
        <v>635</v>
      </c>
      <c r="R168" s="178">
        <f t="shared" si="40"/>
        <v>16</v>
      </c>
      <c r="S168" s="178">
        <f t="shared" si="41"/>
        <v>21</v>
      </c>
      <c r="T168" s="176">
        <f t="shared" si="42"/>
        <v>49335</v>
      </c>
      <c r="U168" s="176"/>
      <c r="V168" s="148"/>
      <c r="W168" s="148"/>
      <c r="X168" s="208">
        <f t="shared" ca="1" si="43"/>
        <v>3.875</v>
      </c>
      <c r="Y168" s="209">
        <f t="shared" ca="1" si="44"/>
        <v>4</v>
      </c>
      <c r="Z168" s="149" t="s">
        <v>565</v>
      </c>
      <c r="AA168" s="149" t="s">
        <v>1020</v>
      </c>
      <c r="AB168" s="149" t="s">
        <v>966</v>
      </c>
      <c r="AC168" s="207"/>
    </row>
    <row r="169" spans="1:29" s="183" customFormat="1" ht="30" customHeight="1">
      <c r="A169" s="239"/>
      <c r="B169" s="148" t="s">
        <v>581</v>
      </c>
      <c r="C169" s="153" t="s">
        <v>1217</v>
      </c>
      <c r="D169" s="148">
        <v>11</v>
      </c>
      <c r="E169" s="122" t="s">
        <v>90</v>
      </c>
      <c r="F169" s="122" t="s">
        <v>1218</v>
      </c>
      <c r="G169" s="122" t="s">
        <v>1218</v>
      </c>
      <c r="H169" s="148" t="s">
        <v>595</v>
      </c>
      <c r="I169" s="122" t="s">
        <v>967</v>
      </c>
      <c r="J169" s="122" t="s">
        <v>596</v>
      </c>
      <c r="K169" s="174" t="s">
        <v>519</v>
      </c>
      <c r="L169" s="148" t="s">
        <v>507</v>
      </c>
      <c r="M169" s="175">
        <v>1134000</v>
      </c>
      <c r="N169" s="176">
        <v>41911</v>
      </c>
      <c r="O169" s="177">
        <f ca="1">DATEDIF(N169,TODAY(),"y")</f>
        <v>10</v>
      </c>
      <c r="P169" s="178">
        <v>5</v>
      </c>
      <c r="Q169" s="178" t="s">
        <v>635</v>
      </c>
      <c r="R169" s="178">
        <f>P169*IF(Q169="水質",3.2,(IF(Q169="事務",2,IF(Q169="電子",2.1,IF(Q169="自動車",3.1,1.6)))))</f>
        <v>16</v>
      </c>
      <c r="S169" s="178">
        <f>ROUND(4/3*R169,0)</f>
        <v>21</v>
      </c>
      <c r="T169" s="176">
        <f>N169+365*IF(K169="事後",S169,R169)</f>
        <v>47751</v>
      </c>
      <c r="U169" s="185"/>
      <c r="V169" s="148"/>
      <c r="W169" s="148"/>
      <c r="X169" s="186">
        <f ca="1">(-3/R169*O169+5)</f>
        <v>3.125</v>
      </c>
      <c r="Y169" s="187">
        <f ca="1">IF(X169&gt;1,ROUNDUP(X169,0),1)</f>
        <v>4</v>
      </c>
      <c r="Z169" s="122" t="s">
        <v>565</v>
      </c>
      <c r="AA169" s="122" t="s">
        <v>24</v>
      </c>
      <c r="AB169" s="122" t="s">
        <v>965</v>
      </c>
      <c r="AC169" s="148"/>
    </row>
    <row r="170" spans="1:29" s="183" customFormat="1" ht="30" customHeight="1">
      <c r="A170" s="238"/>
      <c r="B170" s="148" t="s">
        <v>672</v>
      </c>
      <c r="C170" s="173"/>
      <c r="D170" s="148">
        <v>11</v>
      </c>
      <c r="E170" s="122" t="s">
        <v>90</v>
      </c>
      <c r="F170" s="122" t="s">
        <v>275</v>
      </c>
      <c r="G170" s="122" t="s">
        <v>148</v>
      </c>
      <c r="H170" s="173">
        <v>19</v>
      </c>
      <c r="I170" s="122" t="s">
        <v>400</v>
      </c>
      <c r="J170" s="122" t="s">
        <v>400</v>
      </c>
      <c r="K170" s="174" t="s">
        <v>519</v>
      </c>
      <c r="L170" s="148" t="s">
        <v>507</v>
      </c>
      <c r="M170" s="175">
        <v>346500</v>
      </c>
      <c r="N170" s="176">
        <v>40493</v>
      </c>
      <c r="O170" s="177">
        <f t="shared" ca="1" si="34"/>
        <v>14</v>
      </c>
      <c r="P170" s="178">
        <v>5</v>
      </c>
      <c r="Q170" s="178" t="s">
        <v>635</v>
      </c>
      <c r="R170" s="178">
        <f t="shared" si="40"/>
        <v>16</v>
      </c>
      <c r="S170" s="178">
        <f t="shared" si="41"/>
        <v>21</v>
      </c>
      <c r="T170" s="176">
        <f t="shared" si="42"/>
        <v>46333</v>
      </c>
      <c r="U170" s="176"/>
      <c r="V170" s="148"/>
      <c r="W170" s="148"/>
      <c r="X170" s="186">
        <f t="shared" ca="1" si="43"/>
        <v>2.375</v>
      </c>
      <c r="Y170" s="187">
        <f t="shared" ca="1" si="44"/>
        <v>3</v>
      </c>
      <c r="Z170" s="122" t="s">
        <v>565</v>
      </c>
      <c r="AA170" s="122" t="s">
        <v>193</v>
      </c>
      <c r="AB170" s="122" t="s">
        <v>966</v>
      </c>
      <c r="AC170" s="148"/>
    </row>
    <row r="171" spans="1:29" s="192" customFormat="1" ht="30" customHeight="1">
      <c r="A171" s="239" t="s">
        <v>15</v>
      </c>
      <c r="B171" s="241" t="s">
        <v>672</v>
      </c>
      <c r="C171" s="164" t="s">
        <v>1348</v>
      </c>
      <c r="D171" s="241">
        <v>11</v>
      </c>
      <c r="E171" s="122" t="s">
        <v>90</v>
      </c>
      <c r="F171" s="122" t="s">
        <v>275</v>
      </c>
      <c r="G171" s="122" t="s">
        <v>275</v>
      </c>
      <c r="H171" s="173">
        <v>207</v>
      </c>
      <c r="I171" s="122" t="s">
        <v>1333</v>
      </c>
      <c r="J171" s="122" t="s">
        <v>1333</v>
      </c>
      <c r="K171" s="174" t="s">
        <v>518</v>
      </c>
      <c r="L171" s="241" t="s">
        <v>506</v>
      </c>
      <c r="M171" s="175">
        <v>402600</v>
      </c>
      <c r="N171" s="176">
        <v>45734</v>
      </c>
      <c r="O171" s="177">
        <f t="shared" ref="O171" ca="1" si="47">DATEDIF(N171,TODAY(),"y")</f>
        <v>0</v>
      </c>
      <c r="P171" s="178">
        <v>5</v>
      </c>
      <c r="Q171" s="178" t="s">
        <v>635</v>
      </c>
      <c r="R171" s="178">
        <f t="shared" ref="R171" si="48">P171*IF(Q171="水質",3.2,(IF(Q171="事務",2,IF(Q171="電子",2.1,IF(Q171="自動車",3.1,1.6)))))</f>
        <v>16</v>
      </c>
      <c r="S171" s="178">
        <f t="shared" ref="S171" si="49">ROUND(4/3*R171,0)</f>
        <v>21</v>
      </c>
      <c r="T171" s="176">
        <f t="shared" ref="T171" si="50">N171+365*IF(K171="事後",S171,R171)</f>
        <v>53399</v>
      </c>
      <c r="U171" s="185"/>
      <c r="V171" s="241"/>
      <c r="W171" s="241" t="s">
        <v>108</v>
      </c>
      <c r="X171" s="186">
        <f t="shared" ref="X171" ca="1" si="51">(-3/R171*O171+5)</f>
        <v>5</v>
      </c>
      <c r="Y171" s="187">
        <f t="shared" ref="Y171" ca="1" si="52">IF(X171&gt;1,ROUNDUP(X171,0),1)</f>
        <v>5</v>
      </c>
      <c r="Z171" s="122" t="s">
        <v>565</v>
      </c>
      <c r="AA171" s="122" t="s">
        <v>24</v>
      </c>
      <c r="AB171" s="122"/>
      <c r="AC171" s="241"/>
    </row>
    <row r="172" spans="1:29" s="183" customFormat="1" ht="30" customHeight="1">
      <c r="A172" s="239" t="s">
        <v>15</v>
      </c>
      <c r="B172" s="148" t="s">
        <v>686</v>
      </c>
      <c r="C172" s="153" t="s">
        <v>1205</v>
      </c>
      <c r="D172" s="148">
        <v>11</v>
      </c>
      <c r="E172" s="122" t="s">
        <v>90</v>
      </c>
      <c r="F172" s="122" t="s">
        <v>449</v>
      </c>
      <c r="G172" s="122" t="s">
        <v>449</v>
      </c>
      <c r="H172" s="173">
        <v>143</v>
      </c>
      <c r="I172" s="122" t="s">
        <v>450</v>
      </c>
      <c r="J172" s="122" t="s">
        <v>450</v>
      </c>
      <c r="K172" s="174" t="s">
        <v>519</v>
      </c>
      <c r="L172" s="148" t="s">
        <v>507</v>
      </c>
      <c r="M172" s="175">
        <v>165240</v>
      </c>
      <c r="N172" s="176">
        <v>42298</v>
      </c>
      <c r="O172" s="177">
        <f t="shared" ca="1" si="34"/>
        <v>9</v>
      </c>
      <c r="P172" s="178">
        <v>10</v>
      </c>
      <c r="Q172" s="178" t="s">
        <v>635</v>
      </c>
      <c r="R172" s="178">
        <f t="shared" si="40"/>
        <v>32</v>
      </c>
      <c r="S172" s="178">
        <f t="shared" si="41"/>
        <v>43</v>
      </c>
      <c r="T172" s="176">
        <f t="shared" si="42"/>
        <v>53978</v>
      </c>
      <c r="U172" s="185"/>
      <c r="V172" s="148"/>
      <c r="W172" s="148"/>
      <c r="X172" s="186">
        <f t="shared" ca="1" si="43"/>
        <v>4.15625</v>
      </c>
      <c r="Y172" s="187">
        <f t="shared" ca="1" si="44"/>
        <v>5</v>
      </c>
      <c r="Z172" s="122" t="s">
        <v>565</v>
      </c>
      <c r="AA172" s="122" t="s">
        <v>24</v>
      </c>
      <c r="AB172" s="122" t="s">
        <v>965</v>
      </c>
      <c r="AC172" s="148"/>
    </row>
    <row r="173" spans="1:29" s="183" customFormat="1" ht="30" customHeight="1">
      <c r="A173" s="239" t="s">
        <v>15</v>
      </c>
      <c r="B173" s="148" t="s">
        <v>968</v>
      </c>
      <c r="C173" s="148"/>
      <c r="D173" s="148">
        <v>11</v>
      </c>
      <c r="E173" s="122" t="s">
        <v>90</v>
      </c>
      <c r="F173" s="122" t="s">
        <v>1014</v>
      </c>
      <c r="G173" s="122" t="s">
        <v>1014</v>
      </c>
      <c r="H173" s="173"/>
      <c r="I173" s="122" t="s">
        <v>1012</v>
      </c>
      <c r="J173" s="122" t="s">
        <v>1013</v>
      </c>
      <c r="K173" s="174" t="s">
        <v>519</v>
      </c>
      <c r="L173" s="148" t="s">
        <v>507</v>
      </c>
      <c r="M173" s="175">
        <v>57240</v>
      </c>
      <c r="N173" s="176">
        <v>43115</v>
      </c>
      <c r="O173" s="177">
        <f t="shared" ca="1" si="34"/>
        <v>7</v>
      </c>
      <c r="P173" s="178">
        <v>5</v>
      </c>
      <c r="Q173" s="178" t="s">
        <v>635</v>
      </c>
      <c r="R173" s="178">
        <f t="shared" si="40"/>
        <v>16</v>
      </c>
      <c r="S173" s="178">
        <f t="shared" si="41"/>
        <v>21</v>
      </c>
      <c r="T173" s="176">
        <f t="shared" si="42"/>
        <v>48955</v>
      </c>
      <c r="U173" s="185"/>
      <c r="V173" s="148"/>
      <c r="W173" s="148" t="s">
        <v>108</v>
      </c>
      <c r="X173" s="186">
        <f t="shared" ca="1" si="43"/>
        <v>3.6875</v>
      </c>
      <c r="Y173" s="187">
        <f t="shared" ca="1" si="44"/>
        <v>4</v>
      </c>
      <c r="Z173" s="122" t="s">
        <v>565</v>
      </c>
      <c r="AA173" s="122" t="s">
        <v>24</v>
      </c>
      <c r="AB173" s="122" t="s">
        <v>965</v>
      </c>
      <c r="AC173" s="148"/>
    </row>
    <row r="174" spans="1:29" s="160" customFormat="1" ht="30" customHeight="1">
      <c r="A174" s="6" t="s">
        <v>15</v>
      </c>
      <c r="B174" s="6" t="s">
        <v>969</v>
      </c>
      <c r="C174" s="233" t="s">
        <v>1206</v>
      </c>
      <c r="D174" s="6">
        <v>11</v>
      </c>
      <c r="E174" s="16" t="s">
        <v>90</v>
      </c>
      <c r="F174" s="16" t="s">
        <v>453</v>
      </c>
      <c r="G174" s="16" t="s">
        <v>453</v>
      </c>
      <c r="H174" s="36">
        <v>171</v>
      </c>
      <c r="I174" s="16" t="s">
        <v>1066</v>
      </c>
      <c r="J174" s="16" t="s">
        <v>454</v>
      </c>
      <c r="K174" s="164" t="s">
        <v>970</v>
      </c>
      <c r="L174" s="6" t="s">
        <v>507</v>
      </c>
      <c r="M174" s="13">
        <v>143880</v>
      </c>
      <c r="N174" s="165">
        <v>44637</v>
      </c>
      <c r="O174" s="166">
        <f t="shared" ca="1" si="34"/>
        <v>3</v>
      </c>
      <c r="P174" s="167">
        <v>5</v>
      </c>
      <c r="Q174" s="167" t="s">
        <v>635</v>
      </c>
      <c r="R174" s="167">
        <f t="shared" si="40"/>
        <v>16</v>
      </c>
      <c r="S174" s="167">
        <f t="shared" si="41"/>
        <v>21</v>
      </c>
      <c r="T174" s="165">
        <f t="shared" si="42"/>
        <v>50477</v>
      </c>
      <c r="U174" s="172"/>
      <c r="V174" s="6"/>
      <c r="W174" s="6"/>
      <c r="X174" s="168">
        <f t="shared" ca="1" si="43"/>
        <v>4.4375</v>
      </c>
      <c r="Y174" s="169">
        <f t="shared" ca="1" si="44"/>
        <v>5</v>
      </c>
      <c r="Z174" s="16" t="s">
        <v>565</v>
      </c>
      <c r="AA174" s="16" t="s">
        <v>24</v>
      </c>
      <c r="AB174" s="16" t="s">
        <v>965</v>
      </c>
      <c r="AC174" s="6"/>
    </row>
    <row r="175" spans="1:29" s="183" customFormat="1" ht="30" customHeight="1">
      <c r="A175" s="239" t="s">
        <v>15</v>
      </c>
      <c r="B175" s="148" t="s">
        <v>700</v>
      </c>
      <c r="C175" s="153" t="s">
        <v>1235</v>
      </c>
      <c r="D175" s="148">
        <v>11</v>
      </c>
      <c r="E175" s="122" t="s">
        <v>90</v>
      </c>
      <c r="F175" s="122" t="s">
        <v>91</v>
      </c>
      <c r="G175" s="122" t="s">
        <v>91</v>
      </c>
      <c r="H175" s="173">
        <v>139</v>
      </c>
      <c r="I175" s="122" t="s">
        <v>455</v>
      </c>
      <c r="J175" s="122" t="s">
        <v>455</v>
      </c>
      <c r="K175" s="174" t="s">
        <v>519</v>
      </c>
      <c r="L175" s="148" t="s">
        <v>507</v>
      </c>
      <c r="M175" s="175">
        <v>356767</v>
      </c>
      <c r="N175" s="176">
        <v>42276</v>
      </c>
      <c r="O175" s="177">
        <f t="shared" ca="1" si="34"/>
        <v>9</v>
      </c>
      <c r="P175" s="178">
        <v>5</v>
      </c>
      <c r="Q175" s="178" t="s">
        <v>635</v>
      </c>
      <c r="R175" s="178">
        <f t="shared" si="40"/>
        <v>16</v>
      </c>
      <c r="S175" s="178">
        <f t="shared" si="41"/>
        <v>21</v>
      </c>
      <c r="T175" s="176">
        <f t="shared" si="42"/>
        <v>48116</v>
      </c>
      <c r="U175" s="185"/>
      <c r="V175" s="148"/>
      <c r="W175" s="148"/>
      <c r="X175" s="186">
        <f t="shared" ca="1" si="43"/>
        <v>3.3125</v>
      </c>
      <c r="Y175" s="187">
        <f t="shared" ca="1" si="44"/>
        <v>4</v>
      </c>
      <c r="Z175" s="122" t="s">
        <v>565</v>
      </c>
      <c r="AA175" s="122" t="s">
        <v>24</v>
      </c>
      <c r="AB175" s="122" t="s">
        <v>965</v>
      </c>
      <c r="AC175" s="148"/>
    </row>
    <row r="176" spans="1:29" s="157" customFormat="1" ht="30" customHeight="1">
      <c r="A176" s="148" t="s">
        <v>15</v>
      </c>
      <c r="B176" s="148" t="s">
        <v>674</v>
      </c>
      <c r="C176" s="233" t="s">
        <v>1203</v>
      </c>
      <c r="D176" s="6">
        <v>11</v>
      </c>
      <c r="E176" s="16" t="s">
        <v>90</v>
      </c>
      <c r="F176" s="16" t="s">
        <v>1032</v>
      </c>
      <c r="G176" s="16" t="s">
        <v>1032</v>
      </c>
      <c r="H176" s="36">
        <v>77</v>
      </c>
      <c r="I176" s="16" t="s">
        <v>1005</v>
      </c>
      <c r="J176" s="16" t="s">
        <v>985</v>
      </c>
      <c r="K176" s="164" t="s">
        <v>519</v>
      </c>
      <c r="L176" s="6" t="s">
        <v>507</v>
      </c>
      <c r="M176" s="197">
        <v>460460</v>
      </c>
      <c r="N176" s="165">
        <v>44622</v>
      </c>
      <c r="O176" s="166">
        <f t="shared" ca="1" si="34"/>
        <v>3</v>
      </c>
      <c r="P176" s="167">
        <v>5</v>
      </c>
      <c r="Q176" s="167" t="s">
        <v>984</v>
      </c>
      <c r="R176" s="167"/>
      <c r="S176" s="167"/>
      <c r="T176" s="165"/>
      <c r="U176" s="165"/>
      <c r="V176" s="6"/>
      <c r="W176" s="6"/>
      <c r="X176" s="215"/>
      <c r="Y176" s="216"/>
      <c r="Z176" s="130" t="s">
        <v>565</v>
      </c>
      <c r="AA176" s="130" t="s">
        <v>24</v>
      </c>
      <c r="AB176" s="130"/>
      <c r="AC176" s="151"/>
    </row>
    <row r="177" spans="1:29" s="160" customFormat="1" ht="30" customHeight="1">
      <c r="A177" s="6" t="s">
        <v>15</v>
      </c>
      <c r="B177" s="6" t="s">
        <v>674</v>
      </c>
      <c r="C177" s="233" t="s">
        <v>1204</v>
      </c>
      <c r="D177" s="6">
        <v>11</v>
      </c>
      <c r="E177" s="16" t="s">
        <v>90</v>
      </c>
      <c r="F177" s="16" t="s">
        <v>1067</v>
      </c>
      <c r="G177" s="16" t="s">
        <v>462</v>
      </c>
      <c r="H177" s="36">
        <v>110</v>
      </c>
      <c r="I177" s="16" t="s">
        <v>1068</v>
      </c>
      <c r="J177" s="16" t="s">
        <v>463</v>
      </c>
      <c r="K177" s="164" t="s">
        <v>519</v>
      </c>
      <c r="L177" s="6" t="s">
        <v>509</v>
      </c>
      <c r="M177" s="13">
        <v>517000</v>
      </c>
      <c r="N177" s="165">
        <v>44637</v>
      </c>
      <c r="O177" s="166">
        <f ca="1">DATEDIF(N177,TODAY(),"y")</f>
        <v>3</v>
      </c>
      <c r="P177" s="167">
        <v>5</v>
      </c>
      <c r="Q177" s="167" t="s">
        <v>635</v>
      </c>
      <c r="R177" s="167">
        <f>P177*IF(Q177="水質",3.2,(IF(Q177="事務",2,IF(Q177="電子",2.1,IF(Q177="自動車",3.1,1.6)))))</f>
        <v>16</v>
      </c>
      <c r="S177" s="167">
        <f>ROUND(4/3*R177,0)</f>
        <v>21</v>
      </c>
      <c r="T177" s="165">
        <f>N177+365*IF(K177="事後",S177,R177)</f>
        <v>50477</v>
      </c>
      <c r="U177" s="172"/>
      <c r="V177" s="6"/>
      <c r="W177" s="6"/>
      <c r="X177" s="168">
        <f ca="1">(-3/R177*O177+5)</f>
        <v>4.4375</v>
      </c>
      <c r="Y177" s="169">
        <f ca="1">IF(X177&gt;1,ROUNDUP(X177,0),1)</f>
        <v>5</v>
      </c>
      <c r="Z177" s="16" t="s">
        <v>565</v>
      </c>
      <c r="AA177" s="16" t="s">
        <v>24</v>
      </c>
      <c r="AB177" s="16" t="s">
        <v>965</v>
      </c>
      <c r="AC177" s="6"/>
    </row>
    <row r="178" spans="1:29" s="160" customFormat="1" ht="30" customHeight="1">
      <c r="A178" s="6" t="s">
        <v>15</v>
      </c>
      <c r="B178" s="6" t="s">
        <v>681</v>
      </c>
      <c r="C178" s="6"/>
      <c r="D178" s="6">
        <v>11</v>
      </c>
      <c r="E178" s="16" t="s">
        <v>90</v>
      </c>
      <c r="F178" s="16" t="s">
        <v>134</v>
      </c>
      <c r="G178" s="16" t="s">
        <v>134</v>
      </c>
      <c r="H178" s="36">
        <v>90</v>
      </c>
      <c r="I178" s="16" t="s">
        <v>1065</v>
      </c>
      <c r="J178" s="16" t="s">
        <v>458</v>
      </c>
      <c r="K178" s="164" t="s">
        <v>518</v>
      </c>
      <c r="L178" s="6" t="s">
        <v>506</v>
      </c>
      <c r="M178" s="13">
        <v>91300</v>
      </c>
      <c r="N178" s="165">
        <v>44637</v>
      </c>
      <c r="O178" s="166">
        <f t="shared" ca="1" si="34"/>
        <v>3</v>
      </c>
      <c r="P178" s="167">
        <v>5</v>
      </c>
      <c r="Q178" s="167" t="s">
        <v>635</v>
      </c>
      <c r="R178" s="167">
        <f t="shared" ref="R178:R209" si="53">P178*IF(Q178="水質",3.2,(IF(Q178="事務",2,IF(Q178="電子",2.1,IF(Q178="自動車",3.1,1.6)))))</f>
        <v>16</v>
      </c>
      <c r="S178" s="167">
        <f t="shared" ref="S178:S209" si="54">ROUND(4/3*R178,0)</f>
        <v>21</v>
      </c>
      <c r="T178" s="165">
        <f t="shared" ref="T178:T209" si="55">N178+365*IF(K178="事後",S178,R178)</f>
        <v>52302</v>
      </c>
      <c r="U178" s="172"/>
      <c r="V178" s="6"/>
      <c r="W178" s="6" t="s">
        <v>264</v>
      </c>
      <c r="X178" s="168">
        <f t="shared" ref="X178:X209" ca="1" si="56">(-3/R178*O178+5)</f>
        <v>4.4375</v>
      </c>
      <c r="Y178" s="169">
        <f t="shared" ref="Y178:Y209" ca="1" si="57">IF(X178&gt;1,ROUNDUP(X178,0),1)</f>
        <v>5</v>
      </c>
      <c r="Z178" s="16" t="s">
        <v>565</v>
      </c>
      <c r="AA178" s="16" t="s">
        <v>24</v>
      </c>
      <c r="AB178" s="16"/>
      <c r="AC178" s="6"/>
    </row>
    <row r="179" spans="1:29" s="183" customFormat="1" ht="30" customHeight="1">
      <c r="A179" s="239" t="s">
        <v>15</v>
      </c>
      <c r="B179" s="148" t="s">
        <v>681</v>
      </c>
      <c r="C179" s="148"/>
      <c r="D179" s="148">
        <v>11</v>
      </c>
      <c r="E179" s="122" t="s">
        <v>90</v>
      </c>
      <c r="F179" s="122" t="s">
        <v>134</v>
      </c>
      <c r="G179" s="122" t="s">
        <v>134</v>
      </c>
      <c r="H179" s="173">
        <v>184</v>
      </c>
      <c r="I179" s="122" t="s">
        <v>1022</v>
      </c>
      <c r="J179" s="122" t="s">
        <v>1022</v>
      </c>
      <c r="K179" s="174" t="s">
        <v>518</v>
      </c>
      <c r="L179" s="148" t="s">
        <v>506</v>
      </c>
      <c r="M179" s="175">
        <v>76896</v>
      </c>
      <c r="N179" s="176">
        <v>43502</v>
      </c>
      <c r="O179" s="177">
        <f t="shared" ca="1" si="34"/>
        <v>6</v>
      </c>
      <c r="P179" s="178">
        <v>5</v>
      </c>
      <c r="Q179" s="178" t="s">
        <v>635</v>
      </c>
      <c r="R179" s="178">
        <f t="shared" si="53"/>
        <v>16</v>
      </c>
      <c r="S179" s="178">
        <f t="shared" si="54"/>
        <v>21</v>
      </c>
      <c r="T179" s="176">
        <f t="shared" si="55"/>
        <v>51167</v>
      </c>
      <c r="U179" s="185"/>
      <c r="V179" s="148"/>
      <c r="W179" s="148" t="s">
        <v>264</v>
      </c>
      <c r="X179" s="186">
        <f t="shared" ca="1" si="56"/>
        <v>3.875</v>
      </c>
      <c r="Y179" s="187">
        <f t="shared" ca="1" si="57"/>
        <v>4</v>
      </c>
      <c r="Z179" s="122" t="s">
        <v>565</v>
      </c>
      <c r="AA179" s="122" t="s">
        <v>24</v>
      </c>
      <c r="AB179" s="122"/>
      <c r="AC179" s="148"/>
    </row>
    <row r="180" spans="1:29" s="183" customFormat="1" ht="30" customHeight="1">
      <c r="A180" s="239" t="s">
        <v>15</v>
      </c>
      <c r="B180" s="148" t="s">
        <v>738</v>
      </c>
      <c r="C180" s="153" t="s">
        <v>1231</v>
      </c>
      <c r="D180" s="148">
        <v>11</v>
      </c>
      <c r="E180" s="122" t="s">
        <v>90</v>
      </c>
      <c r="F180" s="122" t="s">
        <v>94</v>
      </c>
      <c r="G180" s="122" t="s">
        <v>94</v>
      </c>
      <c r="H180" s="173">
        <v>159</v>
      </c>
      <c r="I180" s="122" t="s">
        <v>292</v>
      </c>
      <c r="J180" s="122" t="s">
        <v>292</v>
      </c>
      <c r="K180" s="174" t="s">
        <v>518</v>
      </c>
      <c r="L180" s="148" t="s">
        <v>506</v>
      </c>
      <c r="M180" s="175">
        <v>300240</v>
      </c>
      <c r="N180" s="176">
        <v>42695</v>
      </c>
      <c r="O180" s="177">
        <f t="shared" ca="1" si="34"/>
        <v>8</v>
      </c>
      <c r="P180" s="178">
        <v>5</v>
      </c>
      <c r="Q180" s="178" t="s">
        <v>635</v>
      </c>
      <c r="R180" s="178">
        <f t="shared" si="53"/>
        <v>16</v>
      </c>
      <c r="S180" s="178">
        <f t="shared" si="54"/>
        <v>21</v>
      </c>
      <c r="T180" s="176">
        <f t="shared" si="55"/>
        <v>50360</v>
      </c>
      <c r="U180" s="185"/>
      <c r="V180" s="148"/>
      <c r="W180" s="148"/>
      <c r="X180" s="186">
        <f t="shared" ca="1" si="56"/>
        <v>3.5</v>
      </c>
      <c r="Y180" s="187">
        <f t="shared" ca="1" si="57"/>
        <v>4</v>
      </c>
      <c r="Z180" s="122" t="s">
        <v>565</v>
      </c>
      <c r="AA180" s="122" t="s">
        <v>24</v>
      </c>
      <c r="AB180" s="122"/>
      <c r="AC180" s="148"/>
    </row>
    <row r="181" spans="1:29" s="183" customFormat="1" ht="30" customHeight="1">
      <c r="A181" s="239" t="s">
        <v>15</v>
      </c>
      <c r="B181" s="148" t="s">
        <v>739</v>
      </c>
      <c r="C181" s="153" t="s">
        <v>1232</v>
      </c>
      <c r="D181" s="148">
        <v>11</v>
      </c>
      <c r="E181" s="122" t="s">
        <v>90</v>
      </c>
      <c r="F181" s="122" t="s">
        <v>332</v>
      </c>
      <c r="G181" s="122" t="s">
        <v>332</v>
      </c>
      <c r="H181" s="173">
        <v>161</v>
      </c>
      <c r="I181" s="122" t="s">
        <v>472</v>
      </c>
      <c r="J181" s="122" t="s">
        <v>472</v>
      </c>
      <c r="K181" s="174" t="s">
        <v>519</v>
      </c>
      <c r="L181" s="148" t="s">
        <v>507</v>
      </c>
      <c r="M181" s="175">
        <v>248400</v>
      </c>
      <c r="N181" s="176">
        <v>42704</v>
      </c>
      <c r="O181" s="177">
        <f ca="1">DATEDIF(N181,TODAY(),"y")</f>
        <v>8</v>
      </c>
      <c r="P181" s="178">
        <v>5</v>
      </c>
      <c r="Q181" s="178" t="s">
        <v>635</v>
      </c>
      <c r="R181" s="178">
        <f>P181*IF(Q181="水質",3.2,(IF(Q181="事務",2,IF(Q181="電子",2.1,IF(Q181="自動車",3.1,1.6)))))</f>
        <v>16</v>
      </c>
      <c r="S181" s="178">
        <f>ROUND(4/3*R181,0)</f>
        <v>21</v>
      </c>
      <c r="T181" s="176">
        <f>N181+365*IF(K181="事後",S181,R181)</f>
        <v>48544</v>
      </c>
      <c r="U181" s="185"/>
      <c r="V181" s="148"/>
      <c r="W181" s="148"/>
      <c r="X181" s="186">
        <f ca="1">(-3/R181*O181+5)</f>
        <v>3.5</v>
      </c>
      <c r="Y181" s="187">
        <f ca="1">IF(X181&gt;1,ROUNDUP(X181,0),1)</f>
        <v>4</v>
      </c>
      <c r="Z181" s="122" t="s">
        <v>565</v>
      </c>
      <c r="AA181" s="122" t="s">
        <v>24</v>
      </c>
      <c r="AB181" s="122" t="s">
        <v>972</v>
      </c>
      <c r="AC181" s="148"/>
    </row>
    <row r="182" spans="1:29" s="157" customFormat="1" ht="30" customHeight="1">
      <c r="A182" s="238"/>
      <c r="B182" s="6" t="s">
        <v>741</v>
      </c>
      <c r="C182" s="36"/>
      <c r="D182" s="151">
        <v>11</v>
      </c>
      <c r="E182" s="130" t="s">
        <v>978</v>
      </c>
      <c r="F182" s="130" t="s">
        <v>979</v>
      </c>
      <c r="G182" s="130" t="s">
        <v>979</v>
      </c>
      <c r="H182" s="152"/>
      <c r="I182" s="130" t="s">
        <v>986</v>
      </c>
      <c r="J182" s="130" t="s">
        <v>986</v>
      </c>
      <c r="K182" s="210" t="s">
        <v>519</v>
      </c>
      <c r="L182" s="151" t="s">
        <v>507</v>
      </c>
      <c r="M182" s="211" t="s">
        <v>1006</v>
      </c>
      <c r="N182" s="212" t="s">
        <v>504</v>
      </c>
      <c r="O182" s="213"/>
      <c r="P182" s="214">
        <v>5</v>
      </c>
      <c r="Q182" s="214" t="s">
        <v>635</v>
      </c>
      <c r="R182" s="214">
        <f>P182*IF(Q182="水質",3.2,(IF(Q182="事務",2,IF(Q182="電子",2.1,IF(Q182="自動車",3.1,1.6)))))</f>
        <v>16</v>
      </c>
      <c r="S182" s="214">
        <f>ROUND(4/3*R182,0)</f>
        <v>21</v>
      </c>
      <c r="T182" s="212"/>
      <c r="U182" s="212"/>
      <c r="V182" s="151"/>
      <c r="W182" s="151"/>
      <c r="X182" s="215"/>
      <c r="Y182" s="216"/>
      <c r="Z182" s="130" t="s">
        <v>565</v>
      </c>
      <c r="AA182" s="130" t="s">
        <v>24</v>
      </c>
      <c r="AB182" s="130" t="s">
        <v>980</v>
      </c>
      <c r="AC182" s="151"/>
    </row>
    <row r="183" spans="1:29" s="183" customFormat="1" ht="30" customHeight="1">
      <c r="A183" s="239" t="s">
        <v>15</v>
      </c>
      <c r="B183" s="148" t="s">
        <v>741</v>
      </c>
      <c r="C183" s="153" t="s">
        <v>1236</v>
      </c>
      <c r="D183" s="148">
        <v>11</v>
      </c>
      <c r="E183" s="122" t="s">
        <v>90</v>
      </c>
      <c r="F183" s="122" t="s">
        <v>102</v>
      </c>
      <c r="G183" s="122" t="s">
        <v>102</v>
      </c>
      <c r="H183" s="173">
        <v>128</v>
      </c>
      <c r="I183" s="122" t="s">
        <v>459</v>
      </c>
      <c r="J183" s="122" t="s">
        <v>459</v>
      </c>
      <c r="K183" s="174" t="s">
        <v>519</v>
      </c>
      <c r="L183" s="148" t="s">
        <v>507</v>
      </c>
      <c r="M183" s="175">
        <v>580125</v>
      </c>
      <c r="N183" s="176">
        <v>41408</v>
      </c>
      <c r="O183" s="177">
        <f t="shared" ca="1" si="34"/>
        <v>12</v>
      </c>
      <c r="P183" s="178">
        <v>5</v>
      </c>
      <c r="Q183" s="178" t="s">
        <v>635</v>
      </c>
      <c r="R183" s="178">
        <f t="shared" si="53"/>
        <v>16</v>
      </c>
      <c r="S183" s="178">
        <f t="shared" si="54"/>
        <v>21</v>
      </c>
      <c r="T183" s="176">
        <f t="shared" si="55"/>
        <v>47248</v>
      </c>
      <c r="U183" s="185"/>
      <c r="V183" s="148"/>
      <c r="W183" s="148"/>
      <c r="X183" s="186">
        <f t="shared" ca="1" si="56"/>
        <v>2.75</v>
      </c>
      <c r="Y183" s="187">
        <f t="shared" ca="1" si="57"/>
        <v>3</v>
      </c>
      <c r="Z183" s="122" t="s">
        <v>565</v>
      </c>
      <c r="AA183" s="122" t="s">
        <v>24</v>
      </c>
      <c r="AB183" s="122" t="s">
        <v>965</v>
      </c>
      <c r="AC183" s="148"/>
    </row>
    <row r="184" spans="1:29" s="160" customFormat="1" ht="30" customHeight="1">
      <c r="A184" s="6" t="s">
        <v>15</v>
      </c>
      <c r="B184" s="6" t="s">
        <v>711</v>
      </c>
      <c r="C184" s="234" t="s">
        <v>1228</v>
      </c>
      <c r="D184" s="6">
        <v>11</v>
      </c>
      <c r="E184" s="16" t="s">
        <v>90</v>
      </c>
      <c r="F184" s="16" t="s">
        <v>460</v>
      </c>
      <c r="G184" s="16" t="s">
        <v>460</v>
      </c>
      <c r="H184" s="36">
        <v>190</v>
      </c>
      <c r="I184" s="16" t="s">
        <v>1053</v>
      </c>
      <c r="J184" s="16" t="s">
        <v>461</v>
      </c>
      <c r="K184" s="164" t="s">
        <v>519</v>
      </c>
      <c r="L184" s="6" t="s">
        <v>507</v>
      </c>
      <c r="M184" s="13">
        <v>119240</v>
      </c>
      <c r="N184" s="165">
        <v>44159</v>
      </c>
      <c r="O184" s="166">
        <f t="shared" ca="1" si="34"/>
        <v>4</v>
      </c>
      <c r="P184" s="167">
        <v>5</v>
      </c>
      <c r="Q184" s="167" t="s">
        <v>635</v>
      </c>
      <c r="R184" s="167">
        <f t="shared" si="53"/>
        <v>16</v>
      </c>
      <c r="S184" s="167">
        <f t="shared" si="54"/>
        <v>21</v>
      </c>
      <c r="T184" s="165">
        <f t="shared" si="55"/>
        <v>49999</v>
      </c>
      <c r="U184" s="172"/>
      <c r="V184" s="6"/>
      <c r="W184" s="6"/>
      <c r="X184" s="168">
        <f t="shared" ca="1" si="56"/>
        <v>4.25</v>
      </c>
      <c r="Y184" s="169">
        <f t="shared" ca="1" si="57"/>
        <v>5</v>
      </c>
      <c r="Z184" s="16" t="s">
        <v>565</v>
      </c>
      <c r="AA184" s="16" t="s">
        <v>24</v>
      </c>
      <c r="AB184" s="16" t="s">
        <v>965</v>
      </c>
      <c r="AC184" s="6"/>
    </row>
    <row r="185" spans="1:29" s="192" customFormat="1" ht="30" customHeight="1">
      <c r="A185" s="239" t="s">
        <v>15</v>
      </c>
      <c r="B185" s="241" t="s">
        <v>669</v>
      </c>
      <c r="C185" s="164" t="s">
        <v>1347</v>
      </c>
      <c r="D185" s="241">
        <v>11</v>
      </c>
      <c r="E185" s="122" t="s">
        <v>90</v>
      </c>
      <c r="F185" s="122" t="s">
        <v>296</v>
      </c>
      <c r="G185" s="122" t="s">
        <v>296</v>
      </c>
      <c r="H185" s="173">
        <v>208</v>
      </c>
      <c r="I185" s="122" t="s">
        <v>1334</v>
      </c>
      <c r="J185" s="122" t="s">
        <v>1334</v>
      </c>
      <c r="K185" s="174" t="s">
        <v>519</v>
      </c>
      <c r="L185" s="241" t="s">
        <v>509</v>
      </c>
      <c r="M185" s="175">
        <v>1056000</v>
      </c>
      <c r="N185" s="176">
        <v>45721</v>
      </c>
      <c r="O185" s="177">
        <f t="shared" ref="O185" ca="1" si="58">DATEDIF(N185,TODAY(),"y")</f>
        <v>0</v>
      </c>
      <c r="P185" s="178">
        <v>5</v>
      </c>
      <c r="Q185" s="178" t="s">
        <v>635</v>
      </c>
      <c r="R185" s="178">
        <f t="shared" ref="R185" si="59">P185*IF(Q185="水質",3.2,(IF(Q185="事務",2,IF(Q185="電子",2.1,IF(Q185="自動車",3.1,1.6)))))</f>
        <v>16</v>
      </c>
      <c r="S185" s="178">
        <f t="shared" ref="S185" si="60">ROUND(4/3*R185,0)</f>
        <v>21</v>
      </c>
      <c r="T185" s="176">
        <f t="shared" ref="T185" si="61">N185+365*IF(K185="事後",S185,R185)</f>
        <v>51561</v>
      </c>
      <c r="U185" s="185"/>
      <c r="V185" s="241"/>
      <c r="W185" s="241"/>
      <c r="X185" s="186">
        <f t="shared" ref="X185" ca="1" si="62">(-3/R185*O185+5)</f>
        <v>5</v>
      </c>
      <c r="Y185" s="187">
        <f t="shared" ref="Y185" ca="1" si="63">IF(X185&gt;1,ROUNDUP(X185,0),1)</f>
        <v>5</v>
      </c>
      <c r="Z185" s="122" t="s">
        <v>565</v>
      </c>
      <c r="AA185" s="122" t="s">
        <v>24</v>
      </c>
      <c r="AB185" s="122" t="s">
        <v>965</v>
      </c>
      <c r="AC185" s="241"/>
    </row>
    <row r="186" spans="1:29" s="157" customFormat="1" ht="30" customHeight="1">
      <c r="A186" s="238"/>
      <c r="B186" s="6" t="s">
        <v>676</v>
      </c>
      <c r="C186" s="36"/>
      <c r="D186" s="151">
        <v>11</v>
      </c>
      <c r="E186" s="130" t="s">
        <v>978</v>
      </c>
      <c r="F186" s="130" t="s">
        <v>676</v>
      </c>
      <c r="G186" s="130" t="s">
        <v>676</v>
      </c>
      <c r="H186" s="152"/>
      <c r="I186" s="130" t="s">
        <v>987</v>
      </c>
      <c r="J186" s="130" t="s">
        <v>987</v>
      </c>
      <c r="K186" s="210" t="s">
        <v>519</v>
      </c>
      <c r="L186" s="151" t="s">
        <v>509</v>
      </c>
      <c r="M186" s="211" t="s">
        <v>1008</v>
      </c>
      <c r="N186" s="212" t="s">
        <v>1007</v>
      </c>
      <c r="O186" s="213"/>
      <c r="P186" s="214">
        <v>5</v>
      </c>
      <c r="Q186" s="214" t="s">
        <v>984</v>
      </c>
      <c r="R186" s="214">
        <f>P186*IF(Q186="水質",3.2,(IF(Q186="事務",2,IF(Q186="電子",2.1,IF(Q186="自動車",3.1,1.6)))))</f>
        <v>16</v>
      </c>
      <c r="S186" s="214">
        <f>ROUND(4/3*R186,0)</f>
        <v>21</v>
      </c>
      <c r="T186" s="212"/>
      <c r="U186" s="212"/>
      <c r="V186" s="151"/>
      <c r="W186" s="151"/>
      <c r="X186" s="215"/>
      <c r="Y186" s="216"/>
      <c r="Z186" s="130" t="s">
        <v>565</v>
      </c>
      <c r="AA186" s="130" t="s">
        <v>24</v>
      </c>
      <c r="AB186" s="130"/>
      <c r="AC186" s="217" t="s">
        <v>981</v>
      </c>
    </row>
    <row r="187" spans="1:29" s="183" customFormat="1" ht="30" customHeight="1">
      <c r="A187" s="239" t="s">
        <v>15</v>
      </c>
      <c r="B187" s="148" t="s">
        <v>676</v>
      </c>
      <c r="C187" s="153" t="s">
        <v>1214</v>
      </c>
      <c r="D187" s="148">
        <v>11</v>
      </c>
      <c r="E187" s="122" t="s">
        <v>90</v>
      </c>
      <c r="F187" s="122" t="s">
        <v>111</v>
      </c>
      <c r="G187" s="122" t="s">
        <v>111</v>
      </c>
      <c r="H187" s="173">
        <v>172</v>
      </c>
      <c r="I187" s="122" t="s">
        <v>112</v>
      </c>
      <c r="J187" s="122" t="s">
        <v>112</v>
      </c>
      <c r="K187" s="174" t="s">
        <v>519</v>
      </c>
      <c r="L187" s="148" t="s">
        <v>509</v>
      </c>
      <c r="M187" s="175">
        <v>664200</v>
      </c>
      <c r="N187" s="176">
        <v>42751</v>
      </c>
      <c r="O187" s="177">
        <f t="shared" ca="1" si="34"/>
        <v>8</v>
      </c>
      <c r="P187" s="178">
        <v>5</v>
      </c>
      <c r="Q187" s="178" t="s">
        <v>635</v>
      </c>
      <c r="R187" s="178">
        <f t="shared" si="53"/>
        <v>16</v>
      </c>
      <c r="S187" s="178">
        <f t="shared" si="54"/>
        <v>21</v>
      </c>
      <c r="T187" s="176">
        <f t="shared" si="55"/>
        <v>48591</v>
      </c>
      <c r="U187" s="185"/>
      <c r="V187" s="148"/>
      <c r="W187" s="148"/>
      <c r="X187" s="186">
        <f t="shared" ca="1" si="56"/>
        <v>3.5</v>
      </c>
      <c r="Y187" s="187">
        <f t="shared" ca="1" si="57"/>
        <v>4</v>
      </c>
      <c r="Z187" s="122" t="s">
        <v>565</v>
      </c>
      <c r="AA187" s="122" t="s">
        <v>24</v>
      </c>
      <c r="AB187" s="122" t="s">
        <v>971</v>
      </c>
      <c r="AC187" s="148"/>
    </row>
    <row r="188" spans="1:29" s="183" customFormat="1" ht="30" customHeight="1">
      <c r="A188" s="239" t="s">
        <v>15</v>
      </c>
      <c r="B188" s="148" t="s">
        <v>677</v>
      </c>
      <c r="C188" s="148"/>
      <c r="D188" s="148">
        <v>11</v>
      </c>
      <c r="E188" s="122" t="s">
        <v>90</v>
      </c>
      <c r="F188" s="122" t="s">
        <v>115</v>
      </c>
      <c r="G188" s="122" t="s">
        <v>115</v>
      </c>
      <c r="H188" s="173">
        <v>149</v>
      </c>
      <c r="I188" s="122" t="s">
        <v>464</v>
      </c>
      <c r="J188" s="122" t="s">
        <v>464</v>
      </c>
      <c r="K188" s="174" t="s">
        <v>518</v>
      </c>
      <c r="L188" s="148" t="s">
        <v>506</v>
      </c>
      <c r="M188" s="175">
        <v>86292</v>
      </c>
      <c r="N188" s="176">
        <v>42415</v>
      </c>
      <c r="O188" s="177">
        <f t="shared" ca="1" si="34"/>
        <v>9</v>
      </c>
      <c r="P188" s="178">
        <v>5</v>
      </c>
      <c r="Q188" s="178" t="s">
        <v>635</v>
      </c>
      <c r="R188" s="178">
        <f t="shared" si="53"/>
        <v>16</v>
      </c>
      <c r="S188" s="178">
        <f t="shared" si="54"/>
        <v>21</v>
      </c>
      <c r="T188" s="176">
        <f t="shared" si="55"/>
        <v>50080</v>
      </c>
      <c r="U188" s="185"/>
      <c r="V188" s="148"/>
      <c r="W188" s="148"/>
      <c r="X188" s="186">
        <f t="shared" ca="1" si="56"/>
        <v>3.3125</v>
      </c>
      <c r="Y188" s="187">
        <f t="shared" ca="1" si="57"/>
        <v>4</v>
      </c>
      <c r="Z188" s="122" t="s">
        <v>565</v>
      </c>
      <c r="AA188" s="122" t="s">
        <v>193</v>
      </c>
      <c r="AB188" s="122"/>
      <c r="AC188" s="148"/>
    </row>
    <row r="189" spans="1:29" s="183" customFormat="1" ht="30" customHeight="1">
      <c r="A189" s="239" t="s">
        <v>15</v>
      </c>
      <c r="B189" s="148" t="s">
        <v>1299</v>
      </c>
      <c r="C189" s="148"/>
      <c r="D189" s="148">
        <v>11</v>
      </c>
      <c r="E189" s="122" t="s">
        <v>90</v>
      </c>
      <c r="F189" s="122" t="s">
        <v>465</v>
      </c>
      <c r="G189" s="122" t="s">
        <v>465</v>
      </c>
      <c r="H189" s="173">
        <v>93</v>
      </c>
      <c r="I189" s="122" t="s">
        <v>466</v>
      </c>
      <c r="J189" s="122" t="s">
        <v>466</v>
      </c>
      <c r="K189" s="174" t="s">
        <v>518</v>
      </c>
      <c r="L189" s="148" t="s">
        <v>506</v>
      </c>
      <c r="M189" s="175">
        <v>73500</v>
      </c>
      <c r="N189" s="176">
        <v>35879</v>
      </c>
      <c r="O189" s="177">
        <f t="shared" ca="1" si="34"/>
        <v>27</v>
      </c>
      <c r="P189" s="178">
        <v>15</v>
      </c>
      <c r="Q189" s="178" t="s">
        <v>636</v>
      </c>
      <c r="R189" s="178">
        <f t="shared" si="53"/>
        <v>24</v>
      </c>
      <c r="S189" s="178">
        <f t="shared" si="54"/>
        <v>32</v>
      </c>
      <c r="T189" s="176">
        <f t="shared" si="55"/>
        <v>47559</v>
      </c>
      <c r="U189" s="185"/>
      <c r="V189" s="148"/>
      <c r="W189" s="148"/>
      <c r="X189" s="186">
        <f t="shared" ca="1" si="56"/>
        <v>1.625</v>
      </c>
      <c r="Y189" s="187">
        <f t="shared" ca="1" si="57"/>
        <v>2</v>
      </c>
      <c r="Z189" s="122" t="s">
        <v>565</v>
      </c>
      <c r="AA189" s="122" t="s">
        <v>24</v>
      </c>
      <c r="AB189" s="122"/>
      <c r="AC189" s="148"/>
    </row>
    <row r="190" spans="1:29" s="183" customFormat="1" ht="30" customHeight="1">
      <c r="A190" s="239" t="s">
        <v>15</v>
      </c>
      <c r="B190" s="148" t="s">
        <v>1299</v>
      </c>
      <c r="C190" s="148"/>
      <c r="D190" s="148">
        <v>11</v>
      </c>
      <c r="E190" s="122" t="s">
        <v>90</v>
      </c>
      <c r="F190" s="122" t="s">
        <v>465</v>
      </c>
      <c r="G190" s="122" t="s">
        <v>465</v>
      </c>
      <c r="H190" s="173">
        <v>94</v>
      </c>
      <c r="I190" s="122" t="s">
        <v>466</v>
      </c>
      <c r="J190" s="122" t="s">
        <v>466</v>
      </c>
      <c r="K190" s="174" t="s">
        <v>518</v>
      </c>
      <c r="L190" s="148" t="s">
        <v>506</v>
      </c>
      <c r="M190" s="175">
        <v>73500</v>
      </c>
      <c r="N190" s="176">
        <v>35879</v>
      </c>
      <c r="O190" s="177">
        <f t="shared" ca="1" si="34"/>
        <v>27</v>
      </c>
      <c r="P190" s="178">
        <v>15</v>
      </c>
      <c r="Q190" s="178" t="s">
        <v>636</v>
      </c>
      <c r="R190" s="178">
        <f t="shared" si="53"/>
        <v>24</v>
      </c>
      <c r="S190" s="178">
        <f t="shared" si="54"/>
        <v>32</v>
      </c>
      <c r="T190" s="176">
        <f t="shared" si="55"/>
        <v>47559</v>
      </c>
      <c r="U190" s="185"/>
      <c r="V190" s="148"/>
      <c r="W190" s="148"/>
      <c r="X190" s="186">
        <f t="shared" ca="1" si="56"/>
        <v>1.625</v>
      </c>
      <c r="Y190" s="187">
        <f t="shared" ca="1" si="57"/>
        <v>2</v>
      </c>
      <c r="Z190" s="122" t="s">
        <v>565</v>
      </c>
      <c r="AA190" s="122" t="s">
        <v>24</v>
      </c>
      <c r="AB190" s="122"/>
      <c r="AC190" s="148"/>
    </row>
    <row r="191" spans="1:29" s="183" customFormat="1" ht="30" customHeight="1">
      <c r="A191" s="239" t="s">
        <v>15</v>
      </c>
      <c r="B191" s="148" t="s">
        <v>1288</v>
      </c>
      <c r="C191" s="153" t="s">
        <v>1234</v>
      </c>
      <c r="D191" s="148">
        <v>11</v>
      </c>
      <c r="E191" s="122" t="s">
        <v>90</v>
      </c>
      <c r="F191" s="122" t="s">
        <v>467</v>
      </c>
      <c r="G191" s="122" t="s">
        <v>467</v>
      </c>
      <c r="H191" s="173">
        <v>154</v>
      </c>
      <c r="I191" s="122" t="s">
        <v>468</v>
      </c>
      <c r="J191" s="122" t="s">
        <v>468</v>
      </c>
      <c r="K191" s="174" t="s">
        <v>518</v>
      </c>
      <c r="L191" s="148" t="s">
        <v>506</v>
      </c>
      <c r="M191" s="175">
        <v>199800</v>
      </c>
      <c r="N191" s="176">
        <v>42429</v>
      </c>
      <c r="O191" s="177">
        <f t="shared" ca="1" si="34"/>
        <v>9</v>
      </c>
      <c r="P191" s="178">
        <v>5</v>
      </c>
      <c r="Q191" s="178" t="s">
        <v>636</v>
      </c>
      <c r="R191" s="178">
        <f t="shared" si="53"/>
        <v>8</v>
      </c>
      <c r="S191" s="178">
        <f t="shared" si="54"/>
        <v>11</v>
      </c>
      <c r="T191" s="176">
        <f t="shared" si="55"/>
        <v>46444</v>
      </c>
      <c r="U191" s="185"/>
      <c r="V191" s="148"/>
      <c r="W191" s="148"/>
      <c r="X191" s="186">
        <f t="shared" ca="1" si="56"/>
        <v>1.625</v>
      </c>
      <c r="Y191" s="187">
        <f t="shared" ca="1" si="57"/>
        <v>2</v>
      </c>
      <c r="Z191" s="122" t="s">
        <v>565</v>
      </c>
      <c r="AA191" s="122" t="s">
        <v>193</v>
      </c>
      <c r="AB191" s="122"/>
      <c r="AC191" s="148"/>
    </row>
    <row r="192" spans="1:29" s="183" customFormat="1" ht="30" customHeight="1">
      <c r="A192" s="239" t="s">
        <v>15</v>
      </c>
      <c r="B192" s="148" t="s">
        <v>712</v>
      </c>
      <c r="C192" s="233" t="s">
        <v>1240</v>
      </c>
      <c r="D192" s="148">
        <v>11</v>
      </c>
      <c r="E192" s="122" t="s">
        <v>90</v>
      </c>
      <c r="F192" s="122" t="s">
        <v>1002</v>
      </c>
      <c r="G192" s="122" t="s">
        <v>1002</v>
      </c>
      <c r="H192" s="173">
        <v>180</v>
      </c>
      <c r="I192" s="122" t="s">
        <v>1003</v>
      </c>
      <c r="J192" s="122" t="s">
        <v>1004</v>
      </c>
      <c r="K192" s="174" t="s">
        <v>518</v>
      </c>
      <c r="L192" s="148" t="s">
        <v>506</v>
      </c>
      <c r="M192" s="175">
        <v>231120</v>
      </c>
      <c r="N192" s="176">
        <v>43412</v>
      </c>
      <c r="O192" s="177">
        <f t="shared" ref="O192:O236" ca="1" si="64">DATEDIF(N192,TODAY(),"y")</f>
        <v>6</v>
      </c>
      <c r="P192" s="178">
        <v>5</v>
      </c>
      <c r="Q192" s="178" t="s">
        <v>635</v>
      </c>
      <c r="R192" s="178">
        <f t="shared" si="53"/>
        <v>16</v>
      </c>
      <c r="S192" s="178">
        <f t="shared" si="54"/>
        <v>21</v>
      </c>
      <c r="T192" s="176">
        <f t="shared" si="55"/>
        <v>51077</v>
      </c>
      <c r="U192" s="185"/>
      <c r="V192" s="148"/>
      <c r="W192" s="148" t="s">
        <v>264</v>
      </c>
      <c r="X192" s="186">
        <f t="shared" ca="1" si="56"/>
        <v>3.875</v>
      </c>
      <c r="Y192" s="187">
        <f t="shared" ca="1" si="57"/>
        <v>4</v>
      </c>
      <c r="Z192" s="122" t="s">
        <v>565</v>
      </c>
      <c r="AA192" s="122" t="s">
        <v>24</v>
      </c>
      <c r="AB192" s="122"/>
      <c r="AC192" s="148"/>
    </row>
    <row r="193" spans="1:29" s="198" customFormat="1" ht="30" customHeight="1">
      <c r="A193" s="6"/>
      <c r="B193" s="6" t="s">
        <v>597</v>
      </c>
      <c r="C193" s="6" t="s">
        <v>1315</v>
      </c>
      <c r="D193" s="6">
        <v>11</v>
      </c>
      <c r="E193" s="122" t="s">
        <v>90</v>
      </c>
      <c r="F193" s="231" t="s">
        <v>1129</v>
      </c>
      <c r="G193" s="16" t="s">
        <v>1255</v>
      </c>
      <c r="H193" s="36">
        <v>204</v>
      </c>
      <c r="I193" s="156" t="s">
        <v>1130</v>
      </c>
      <c r="J193" s="16"/>
      <c r="K193" s="174" t="s">
        <v>518</v>
      </c>
      <c r="L193" s="148" t="s">
        <v>507</v>
      </c>
      <c r="M193" s="197">
        <v>1125300</v>
      </c>
      <c r="N193" s="165">
        <v>45314</v>
      </c>
      <c r="O193" s="177">
        <f ca="1">DATEDIF(N193,TODAY(),"y")</f>
        <v>1</v>
      </c>
      <c r="P193" s="178">
        <v>5</v>
      </c>
      <c r="Q193" s="167" t="s">
        <v>636</v>
      </c>
      <c r="R193" s="178">
        <f>P193*IF(Q193="水質",3.2,(IF(Q193="事務",2,IF(Q193="電子",2.1,IF(Q193="自動車",3.1,1.6)))))</f>
        <v>8</v>
      </c>
      <c r="S193" s="178">
        <f>ROUND(4/3*R193,0)</f>
        <v>11</v>
      </c>
      <c r="T193" s="176">
        <f>N193+365*IF(K193="事後",S193,R193)</f>
        <v>49329</v>
      </c>
      <c r="U193" s="172"/>
      <c r="V193" s="6"/>
      <c r="W193" s="6"/>
      <c r="X193" s="168"/>
      <c r="Y193" s="169"/>
      <c r="Z193" s="122" t="s">
        <v>565</v>
      </c>
      <c r="AA193" s="16" t="s">
        <v>24</v>
      </c>
      <c r="AB193" s="16"/>
      <c r="AC193" s="6"/>
    </row>
    <row r="194" spans="1:29" s="183" customFormat="1" ht="30" customHeight="1">
      <c r="A194" s="239" t="s">
        <v>15</v>
      </c>
      <c r="B194" s="148" t="s">
        <v>691</v>
      </c>
      <c r="C194" s="153" t="s">
        <v>1237</v>
      </c>
      <c r="D194" s="148">
        <v>11</v>
      </c>
      <c r="E194" s="122" t="s">
        <v>90</v>
      </c>
      <c r="F194" s="122" t="s">
        <v>333</v>
      </c>
      <c r="G194" s="122" t="s">
        <v>333</v>
      </c>
      <c r="H194" s="173">
        <v>131</v>
      </c>
      <c r="I194" s="122" t="s">
        <v>153</v>
      </c>
      <c r="J194" s="122" t="s">
        <v>153</v>
      </c>
      <c r="K194" s="174" t="s">
        <v>519</v>
      </c>
      <c r="L194" s="148" t="s">
        <v>507</v>
      </c>
      <c r="M194" s="175">
        <v>537180</v>
      </c>
      <c r="N194" s="176">
        <v>41507</v>
      </c>
      <c r="O194" s="177">
        <f t="shared" ca="1" si="64"/>
        <v>11</v>
      </c>
      <c r="P194" s="178">
        <v>5</v>
      </c>
      <c r="Q194" s="178" t="s">
        <v>635</v>
      </c>
      <c r="R194" s="178">
        <f t="shared" si="53"/>
        <v>16</v>
      </c>
      <c r="S194" s="178">
        <f t="shared" si="54"/>
        <v>21</v>
      </c>
      <c r="T194" s="176">
        <f t="shared" si="55"/>
        <v>47347</v>
      </c>
      <c r="U194" s="185"/>
      <c r="V194" s="148"/>
      <c r="W194" s="148"/>
      <c r="X194" s="186">
        <f t="shared" ca="1" si="56"/>
        <v>2.9375</v>
      </c>
      <c r="Y194" s="187">
        <f t="shared" ca="1" si="57"/>
        <v>3</v>
      </c>
      <c r="Z194" s="122" t="s">
        <v>565</v>
      </c>
      <c r="AA194" s="122" t="s">
        <v>24</v>
      </c>
      <c r="AB194" s="122" t="s">
        <v>965</v>
      </c>
      <c r="AC194" s="148"/>
    </row>
    <row r="195" spans="1:29" s="183" customFormat="1" ht="30" customHeight="1">
      <c r="A195" s="239" t="s">
        <v>15</v>
      </c>
      <c r="B195" s="148" t="s">
        <v>973</v>
      </c>
      <c r="C195" s="153" t="s">
        <v>1233</v>
      </c>
      <c r="D195" s="148">
        <v>11</v>
      </c>
      <c r="E195" s="122" t="s">
        <v>90</v>
      </c>
      <c r="F195" s="122" t="s">
        <v>974</v>
      </c>
      <c r="G195" s="122" t="s">
        <v>974</v>
      </c>
      <c r="H195" s="173">
        <v>158</v>
      </c>
      <c r="I195" s="122" t="s">
        <v>474</v>
      </c>
      <c r="J195" s="122" t="s">
        <v>474</v>
      </c>
      <c r="K195" s="174" t="s">
        <v>519</v>
      </c>
      <c r="L195" s="148" t="s">
        <v>507</v>
      </c>
      <c r="M195" s="175">
        <v>138240</v>
      </c>
      <c r="N195" s="176">
        <v>41507</v>
      </c>
      <c r="O195" s="177">
        <f t="shared" ca="1" si="64"/>
        <v>11</v>
      </c>
      <c r="P195" s="178">
        <v>5</v>
      </c>
      <c r="Q195" s="178" t="s">
        <v>635</v>
      </c>
      <c r="R195" s="178">
        <f t="shared" si="53"/>
        <v>16</v>
      </c>
      <c r="S195" s="178">
        <f t="shared" si="54"/>
        <v>21</v>
      </c>
      <c r="T195" s="176">
        <f t="shared" si="55"/>
        <v>47347</v>
      </c>
      <c r="U195" s="185"/>
      <c r="V195" s="148"/>
      <c r="W195" s="148"/>
      <c r="X195" s="186">
        <f t="shared" ca="1" si="56"/>
        <v>2.9375</v>
      </c>
      <c r="Y195" s="187">
        <f t="shared" ca="1" si="57"/>
        <v>3</v>
      </c>
      <c r="Z195" s="122" t="s">
        <v>565</v>
      </c>
      <c r="AA195" s="122" t="s">
        <v>24</v>
      </c>
      <c r="AB195" s="122" t="s">
        <v>965</v>
      </c>
      <c r="AC195" s="148"/>
    </row>
    <row r="196" spans="1:29" s="160" customFormat="1" ht="30" customHeight="1">
      <c r="A196" s="239"/>
      <c r="B196" s="6" t="s">
        <v>572</v>
      </c>
      <c r="C196" s="234" t="s">
        <v>1229</v>
      </c>
      <c r="D196" s="6">
        <v>11</v>
      </c>
      <c r="E196" s="16" t="s">
        <v>90</v>
      </c>
      <c r="F196" s="16" t="s">
        <v>998</v>
      </c>
      <c r="G196" s="16" t="s">
        <v>572</v>
      </c>
      <c r="H196" s="36">
        <v>186</v>
      </c>
      <c r="I196" s="16" t="s">
        <v>1027</v>
      </c>
      <c r="J196" s="16" t="s">
        <v>975</v>
      </c>
      <c r="K196" s="164" t="s">
        <v>518</v>
      </c>
      <c r="L196" s="6" t="s">
        <v>506</v>
      </c>
      <c r="M196" s="36">
        <v>121824</v>
      </c>
      <c r="N196" s="165">
        <v>43637</v>
      </c>
      <c r="O196" s="166">
        <f t="shared" ca="1" si="64"/>
        <v>6</v>
      </c>
      <c r="P196" s="167">
        <v>5</v>
      </c>
      <c r="Q196" s="167" t="s">
        <v>635</v>
      </c>
      <c r="R196" s="167">
        <f t="shared" si="53"/>
        <v>16</v>
      </c>
      <c r="S196" s="167">
        <f t="shared" si="54"/>
        <v>21</v>
      </c>
      <c r="T196" s="165">
        <f t="shared" si="55"/>
        <v>51302</v>
      </c>
      <c r="U196" s="172"/>
      <c r="V196" s="6"/>
      <c r="W196" s="6"/>
      <c r="X196" s="168">
        <f t="shared" ca="1" si="56"/>
        <v>3.875</v>
      </c>
      <c r="Y196" s="169">
        <f t="shared" ca="1" si="57"/>
        <v>4</v>
      </c>
      <c r="Z196" s="16" t="s">
        <v>565</v>
      </c>
      <c r="AA196" s="16" t="s">
        <v>24</v>
      </c>
      <c r="AB196" s="16"/>
      <c r="AC196" s="6"/>
    </row>
    <row r="197" spans="1:29" s="160" customFormat="1" ht="30" customHeight="1">
      <c r="A197" s="6" t="s">
        <v>15</v>
      </c>
      <c r="B197" s="6" t="s">
        <v>693</v>
      </c>
      <c r="C197" s="233" t="s">
        <v>1215</v>
      </c>
      <c r="D197" s="6">
        <v>11</v>
      </c>
      <c r="E197" s="16" t="s">
        <v>90</v>
      </c>
      <c r="F197" s="16" t="s">
        <v>156</v>
      </c>
      <c r="G197" s="16" t="s">
        <v>156</v>
      </c>
      <c r="H197" s="36">
        <v>191</v>
      </c>
      <c r="I197" s="16" t="s">
        <v>1054</v>
      </c>
      <c r="J197" s="16" t="s">
        <v>475</v>
      </c>
      <c r="K197" s="164" t="s">
        <v>519</v>
      </c>
      <c r="L197" s="6" t="s">
        <v>507</v>
      </c>
      <c r="M197" s="13">
        <v>377300</v>
      </c>
      <c r="N197" s="165">
        <v>44159</v>
      </c>
      <c r="O197" s="166">
        <f t="shared" ca="1" si="64"/>
        <v>4</v>
      </c>
      <c r="P197" s="167">
        <v>5</v>
      </c>
      <c r="Q197" s="167" t="s">
        <v>635</v>
      </c>
      <c r="R197" s="167">
        <f t="shared" si="53"/>
        <v>16</v>
      </c>
      <c r="S197" s="167">
        <f t="shared" si="54"/>
        <v>21</v>
      </c>
      <c r="T197" s="165">
        <f t="shared" si="55"/>
        <v>49999</v>
      </c>
      <c r="U197" s="172"/>
      <c r="V197" s="6"/>
      <c r="W197" s="6"/>
      <c r="X197" s="168">
        <f t="shared" ca="1" si="56"/>
        <v>4.25</v>
      </c>
      <c r="Y197" s="169">
        <f t="shared" ca="1" si="57"/>
        <v>5</v>
      </c>
      <c r="Z197" s="16" t="s">
        <v>565</v>
      </c>
      <c r="AA197" s="16" t="s">
        <v>24</v>
      </c>
      <c r="AB197" s="16" t="s">
        <v>965</v>
      </c>
      <c r="AC197" s="6"/>
    </row>
    <row r="198" spans="1:29" s="198" customFormat="1" ht="30" customHeight="1">
      <c r="A198" s="238"/>
      <c r="B198" s="241" t="s">
        <v>694</v>
      </c>
      <c r="C198" s="241"/>
      <c r="D198" s="6">
        <v>11</v>
      </c>
      <c r="E198" s="16" t="s">
        <v>978</v>
      </c>
      <c r="F198" s="16" t="s">
        <v>982</v>
      </c>
      <c r="G198" s="16" t="s">
        <v>982</v>
      </c>
      <c r="H198" s="36">
        <v>209</v>
      </c>
      <c r="I198" s="16" t="s">
        <v>1335</v>
      </c>
      <c r="J198" s="16" t="s">
        <v>983</v>
      </c>
      <c r="K198" s="164" t="s">
        <v>519</v>
      </c>
      <c r="L198" s="6" t="s">
        <v>507</v>
      </c>
      <c r="M198" s="197">
        <v>36300</v>
      </c>
      <c r="N198" s="165">
        <v>45734</v>
      </c>
      <c r="O198" s="166">
        <f t="shared" ref="O198" ca="1" si="65">DATEDIF(N198,TODAY(),"y")</f>
        <v>0</v>
      </c>
      <c r="P198" s="167">
        <v>5</v>
      </c>
      <c r="Q198" s="167" t="s">
        <v>635</v>
      </c>
      <c r="R198" s="167">
        <f t="shared" ref="R198" si="66">P198*IF(Q198="水質",3.2,(IF(Q198="事務",2,IF(Q198="電子",2.1,IF(Q198="自動車",3.1,1.6)))))</f>
        <v>16</v>
      </c>
      <c r="S198" s="167">
        <f t="shared" ref="S198" si="67">ROUND(4/3*R198,0)</f>
        <v>21</v>
      </c>
      <c r="T198" s="165">
        <f t="shared" ref="T198" si="68">N198+365*IF(K198="事後",S198,R198)</f>
        <v>51574</v>
      </c>
      <c r="U198" s="165"/>
      <c r="V198" s="6"/>
      <c r="W198" s="6"/>
      <c r="X198" s="168">
        <f t="shared" ref="X198" ca="1" si="69">(-3/R198*O198+5)</f>
        <v>5</v>
      </c>
      <c r="Y198" s="169">
        <f t="shared" ref="Y198" ca="1" si="70">IF(X198&gt;1,ROUNDUP(X198,0),1)</f>
        <v>5</v>
      </c>
      <c r="Z198" s="16" t="s">
        <v>565</v>
      </c>
      <c r="AA198" s="16" t="s">
        <v>24</v>
      </c>
      <c r="AB198" s="16" t="s">
        <v>965</v>
      </c>
      <c r="AC198" s="6"/>
    </row>
    <row r="199" spans="1:29" s="198" customFormat="1" ht="30" customHeight="1">
      <c r="A199" s="6"/>
      <c r="B199" s="148" t="s">
        <v>694</v>
      </c>
      <c r="C199" s="6" t="s">
        <v>1316</v>
      </c>
      <c r="D199" s="6">
        <v>11</v>
      </c>
      <c r="E199" s="122" t="s">
        <v>90</v>
      </c>
      <c r="F199" s="231" t="s">
        <v>1248</v>
      </c>
      <c r="G199" s="16" t="s">
        <v>1256</v>
      </c>
      <c r="H199" s="36">
        <v>205</v>
      </c>
      <c r="I199" s="156" t="s">
        <v>1128</v>
      </c>
      <c r="J199" s="16"/>
      <c r="K199" s="174" t="s">
        <v>518</v>
      </c>
      <c r="L199" s="148" t="s">
        <v>507</v>
      </c>
      <c r="M199" s="197">
        <v>231000</v>
      </c>
      <c r="N199" s="165">
        <v>45308</v>
      </c>
      <c r="O199" s="177">
        <f ca="1">DATEDIF(N199,TODAY(),"y")</f>
        <v>1</v>
      </c>
      <c r="P199" s="178">
        <v>5</v>
      </c>
      <c r="Q199" s="167" t="s">
        <v>636</v>
      </c>
      <c r="R199" s="178">
        <f t="shared" ref="R199" si="71">P199*IF(Q199="水質",3.2,(IF(Q199="事務",2,IF(Q199="電子",2.1,IF(Q199="自動車",3.1,1.6)))))</f>
        <v>8</v>
      </c>
      <c r="S199" s="178">
        <f t="shared" ref="S199" si="72">ROUND(4/3*R199,0)</f>
        <v>11</v>
      </c>
      <c r="T199" s="176">
        <f t="shared" ref="T199" si="73">N199+365*IF(K199="事後",S199,R199)</f>
        <v>49323</v>
      </c>
      <c r="U199" s="172"/>
      <c r="V199" s="6"/>
      <c r="W199" s="6"/>
      <c r="X199" s="168"/>
      <c r="Y199" s="169"/>
      <c r="Z199" s="122" t="s">
        <v>565</v>
      </c>
      <c r="AA199" s="16" t="s">
        <v>24</v>
      </c>
      <c r="AB199" s="16"/>
      <c r="AC199" s="6"/>
    </row>
    <row r="200" spans="1:29" s="198" customFormat="1" ht="30" customHeight="1">
      <c r="A200" s="6"/>
      <c r="B200" s="148" t="s">
        <v>690</v>
      </c>
      <c r="C200" s="233" t="s">
        <v>1201</v>
      </c>
      <c r="D200" s="148">
        <v>11</v>
      </c>
      <c r="E200" s="122" t="s">
        <v>90</v>
      </c>
      <c r="F200" s="122" t="s">
        <v>1127</v>
      </c>
      <c r="G200" s="122" t="s">
        <v>1127</v>
      </c>
      <c r="H200" s="189">
        <v>195</v>
      </c>
      <c r="I200" s="122" t="s">
        <v>1110</v>
      </c>
      <c r="J200" s="122" t="s">
        <v>1110</v>
      </c>
      <c r="K200" s="174" t="s">
        <v>518</v>
      </c>
      <c r="L200" s="148" t="s">
        <v>506</v>
      </c>
      <c r="M200" s="197">
        <v>310200</v>
      </c>
      <c r="N200" s="165">
        <v>44965</v>
      </c>
      <c r="O200" s="177">
        <f ca="1">DATEDIF(N200,TODAY(),"y")</f>
        <v>2</v>
      </c>
      <c r="P200" s="178">
        <v>5</v>
      </c>
      <c r="Q200" s="178" t="s">
        <v>635</v>
      </c>
      <c r="R200" s="178">
        <f t="shared" ref="R200:R201" si="74">P200*IF(Q200="水質",3.2,(IF(Q200="事務",2,IF(Q200="電子",2.1,IF(Q200="自動車",3.1,1.6)))))</f>
        <v>16</v>
      </c>
      <c r="S200" s="178">
        <f>ROUND(4/3*R200,0)</f>
        <v>21</v>
      </c>
      <c r="T200" s="176">
        <f t="shared" ref="T200:T201" si="75">N200+365*IF(K200="事後",S200,R200)</f>
        <v>52630</v>
      </c>
      <c r="U200" s="172"/>
      <c r="V200" s="6"/>
      <c r="W200" s="6"/>
      <c r="X200" s="186">
        <f t="shared" ref="X200:X201" ca="1" si="76">(-3/R200*O200+5)</f>
        <v>4.625</v>
      </c>
      <c r="Y200" s="187">
        <f t="shared" ref="Y200:Y201" ca="1" si="77">IF(X200&gt;1,ROUNDUP(X200,0),1)</f>
        <v>5</v>
      </c>
      <c r="Z200" s="122" t="s">
        <v>565</v>
      </c>
      <c r="AA200" s="122" t="s">
        <v>24</v>
      </c>
      <c r="AB200" s="16"/>
      <c r="AC200" s="6"/>
    </row>
    <row r="201" spans="1:29" s="198" customFormat="1" ht="30" customHeight="1">
      <c r="A201" s="6"/>
      <c r="B201" s="148" t="s">
        <v>690</v>
      </c>
      <c r="C201" s="233" t="s">
        <v>1202</v>
      </c>
      <c r="D201" s="148">
        <v>11</v>
      </c>
      <c r="E201" s="122" t="s">
        <v>90</v>
      </c>
      <c r="F201" s="122" t="s">
        <v>1127</v>
      </c>
      <c r="G201" s="122" t="s">
        <v>1127</v>
      </c>
      <c r="H201" s="189">
        <v>196</v>
      </c>
      <c r="I201" s="122" t="s">
        <v>1110</v>
      </c>
      <c r="J201" s="122" t="s">
        <v>1110</v>
      </c>
      <c r="K201" s="174" t="s">
        <v>518</v>
      </c>
      <c r="L201" s="148" t="s">
        <v>506</v>
      </c>
      <c r="M201" s="197">
        <v>310200</v>
      </c>
      <c r="N201" s="165">
        <v>44965</v>
      </c>
      <c r="O201" s="177">
        <f ca="1">DATEDIF(N201,TODAY(),"y")</f>
        <v>2</v>
      </c>
      <c r="P201" s="178">
        <v>5</v>
      </c>
      <c r="Q201" s="178" t="s">
        <v>635</v>
      </c>
      <c r="R201" s="178">
        <f t="shared" si="74"/>
        <v>16</v>
      </c>
      <c r="S201" s="178">
        <f>ROUND(4/3*R201,0)</f>
        <v>21</v>
      </c>
      <c r="T201" s="176">
        <f t="shared" si="75"/>
        <v>52630</v>
      </c>
      <c r="U201" s="172"/>
      <c r="V201" s="6"/>
      <c r="W201" s="6"/>
      <c r="X201" s="186">
        <f t="shared" ca="1" si="76"/>
        <v>4.625</v>
      </c>
      <c r="Y201" s="187">
        <f t="shared" ca="1" si="77"/>
        <v>5</v>
      </c>
      <c r="Z201" s="122" t="s">
        <v>565</v>
      </c>
      <c r="AA201" s="122" t="s">
        <v>24</v>
      </c>
      <c r="AB201" s="16"/>
      <c r="AC201" s="6"/>
    </row>
    <row r="202" spans="1:29" s="183" customFormat="1" ht="30" customHeight="1">
      <c r="A202" s="239" t="s">
        <v>15</v>
      </c>
      <c r="B202" s="148" t="s">
        <v>717</v>
      </c>
      <c r="C202" s="153" t="s">
        <v>1238</v>
      </c>
      <c r="D202" s="148">
        <v>11</v>
      </c>
      <c r="E202" s="122" t="s">
        <v>90</v>
      </c>
      <c r="F202" s="122" t="s">
        <v>335</v>
      </c>
      <c r="G202" s="122" t="s">
        <v>335</v>
      </c>
      <c r="H202" s="173">
        <v>146</v>
      </c>
      <c r="I202" s="122" t="s">
        <v>336</v>
      </c>
      <c r="J202" s="122" t="s">
        <v>336</v>
      </c>
      <c r="K202" s="174" t="s">
        <v>518</v>
      </c>
      <c r="L202" s="148" t="s">
        <v>506</v>
      </c>
      <c r="M202" s="175">
        <v>136080</v>
      </c>
      <c r="N202" s="176">
        <v>42397</v>
      </c>
      <c r="O202" s="177">
        <f t="shared" ca="1" si="64"/>
        <v>9</v>
      </c>
      <c r="P202" s="178">
        <v>5</v>
      </c>
      <c r="Q202" s="178" t="s">
        <v>635</v>
      </c>
      <c r="R202" s="178">
        <f t="shared" si="53"/>
        <v>16</v>
      </c>
      <c r="S202" s="178">
        <f t="shared" si="54"/>
        <v>21</v>
      </c>
      <c r="T202" s="176">
        <f t="shared" si="55"/>
        <v>50062</v>
      </c>
      <c r="U202" s="185"/>
      <c r="V202" s="148"/>
      <c r="W202" s="148"/>
      <c r="X202" s="186">
        <f t="shared" ca="1" si="56"/>
        <v>3.3125</v>
      </c>
      <c r="Y202" s="187">
        <f t="shared" ca="1" si="57"/>
        <v>4</v>
      </c>
      <c r="Z202" s="122" t="s">
        <v>565</v>
      </c>
      <c r="AA202" s="122" t="s">
        <v>441</v>
      </c>
      <c r="AB202" s="122"/>
      <c r="AC202" s="148"/>
    </row>
    <row r="203" spans="1:29" s="183" customFormat="1" ht="30" customHeight="1">
      <c r="A203" s="239" t="s">
        <v>15</v>
      </c>
      <c r="B203" s="148" t="s">
        <v>1280</v>
      </c>
      <c r="C203" s="148"/>
      <c r="D203" s="6">
        <v>11</v>
      </c>
      <c r="E203" s="16" t="s">
        <v>90</v>
      </c>
      <c r="F203" s="16" t="s">
        <v>1099</v>
      </c>
      <c r="G203" s="122" t="s">
        <v>166</v>
      </c>
      <c r="H203" s="173">
        <v>150</v>
      </c>
      <c r="I203" s="122" t="s">
        <v>1104</v>
      </c>
      <c r="J203" s="122" t="s">
        <v>477</v>
      </c>
      <c r="K203" s="174" t="s">
        <v>518</v>
      </c>
      <c r="L203" s="148" t="s">
        <v>506</v>
      </c>
      <c r="M203" s="175">
        <v>98820</v>
      </c>
      <c r="N203" s="176">
        <v>42415</v>
      </c>
      <c r="O203" s="177">
        <f t="shared" ca="1" si="64"/>
        <v>9</v>
      </c>
      <c r="P203" s="178">
        <v>5</v>
      </c>
      <c r="Q203" s="178" t="s">
        <v>635</v>
      </c>
      <c r="R203" s="178">
        <f t="shared" si="53"/>
        <v>16</v>
      </c>
      <c r="S203" s="178">
        <f t="shared" si="54"/>
        <v>21</v>
      </c>
      <c r="T203" s="176">
        <f t="shared" si="55"/>
        <v>50080</v>
      </c>
      <c r="U203" s="185"/>
      <c r="V203" s="148"/>
      <c r="W203" s="148"/>
      <c r="X203" s="186">
        <f t="shared" ca="1" si="56"/>
        <v>3.3125</v>
      </c>
      <c r="Y203" s="187">
        <f t="shared" ca="1" si="57"/>
        <v>4</v>
      </c>
      <c r="Z203" s="122" t="s">
        <v>565</v>
      </c>
      <c r="AA203" s="122" t="s">
        <v>17</v>
      </c>
      <c r="AB203" s="122"/>
      <c r="AC203" s="148"/>
    </row>
    <row r="204" spans="1:29" s="184" customFormat="1" ht="30" customHeight="1">
      <c r="A204" s="238"/>
      <c r="B204" s="148" t="s">
        <v>1280</v>
      </c>
      <c r="C204" s="234" t="s">
        <v>1230</v>
      </c>
      <c r="D204" s="6">
        <v>11</v>
      </c>
      <c r="E204" s="16" t="s">
        <v>90</v>
      </c>
      <c r="F204" s="16" t="s">
        <v>1099</v>
      </c>
      <c r="G204" s="122" t="s">
        <v>1000</v>
      </c>
      <c r="H204" s="173">
        <v>179</v>
      </c>
      <c r="I204" s="122" t="s">
        <v>1105</v>
      </c>
      <c r="J204" s="122" t="s">
        <v>1001</v>
      </c>
      <c r="K204" s="174" t="s">
        <v>518</v>
      </c>
      <c r="L204" s="148" t="s">
        <v>506</v>
      </c>
      <c r="M204" s="175">
        <v>112536</v>
      </c>
      <c r="N204" s="176">
        <v>43350</v>
      </c>
      <c r="O204" s="177">
        <f t="shared" ca="1" si="64"/>
        <v>6</v>
      </c>
      <c r="P204" s="178">
        <v>5</v>
      </c>
      <c r="Q204" s="178" t="s">
        <v>635</v>
      </c>
      <c r="R204" s="178">
        <f t="shared" si="53"/>
        <v>16</v>
      </c>
      <c r="S204" s="178">
        <f t="shared" si="54"/>
        <v>21</v>
      </c>
      <c r="T204" s="176">
        <f t="shared" si="55"/>
        <v>51015</v>
      </c>
      <c r="U204" s="176"/>
      <c r="V204" s="148"/>
      <c r="W204" s="148" t="s">
        <v>108</v>
      </c>
      <c r="X204" s="186">
        <f t="shared" ca="1" si="56"/>
        <v>3.875</v>
      </c>
      <c r="Y204" s="187">
        <f t="shared" ca="1" si="57"/>
        <v>4</v>
      </c>
      <c r="Z204" s="122" t="s">
        <v>565</v>
      </c>
      <c r="AA204" s="122" t="s">
        <v>17</v>
      </c>
      <c r="AB204" s="122"/>
      <c r="AC204" s="148"/>
    </row>
    <row r="205" spans="1:29" s="198" customFormat="1" ht="30" customHeight="1">
      <c r="A205" s="6"/>
      <c r="B205" s="6" t="s">
        <v>1280</v>
      </c>
      <c r="C205" s="6" t="s">
        <v>1317</v>
      </c>
      <c r="D205" s="6">
        <v>11</v>
      </c>
      <c r="E205" s="16" t="s">
        <v>90</v>
      </c>
      <c r="F205" s="231" t="s">
        <v>988</v>
      </c>
      <c r="G205" s="16" t="s">
        <v>166</v>
      </c>
      <c r="H205" s="36">
        <v>203</v>
      </c>
      <c r="I205" s="235" t="s">
        <v>1249</v>
      </c>
      <c r="J205" s="16"/>
      <c r="K205" s="174" t="s">
        <v>518</v>
      </c>
      <c r="L205" s="148" t="s">
        <v>506</v>
      </c>
      <c r="M205" s="197">
        <v>228800</v>
      </c>
      <c r="N205" s="165">
        <v>45359</v>
      </c>
      <c r="O205" s="177">
        <f ca="1">DATEDIF(N205,TODAY(),"y")</f>
        <v>1</v>
      </c>
      <c r="P205" s="178">
        <v>5</v>
      </c>
      <c r="Q205" s="167" t="s">
        <v>636</v>
      </c>
      <c r="R205" s="178">
        <f>P205*IF(Q205="水質",3.2,(IF(Q205="事務",2,IF(Q205="電子",2.1,IF(Q205="自動車",3.1,1.6)))))</f>
        <v>8</v>
      </c>
      <c r="S205" s="178">
        <f>ROUND(4/3*R205,0)</f>
        <v>11</v>
      </c>
      <c r="T205" s="176">
        <f>N205+365*IF(K205="事後",S205,R205)</f>
        <v>49374</v>
      </c>
      <c r="U205" s="172"/>
      <c r="V205" s="6"/>
      <c r="W205" s="6"/>
      <c r="X205" s="168"/>
      <c r="Y205" s="169"/>
      <c r="Z205" s="122" t="s">
        <v>565</v>
      </c>
      <c r="AA205" s="16"/>
      <c r="AB205" s="16"/>
      <c r="AC205" s="6"/>
    </row>
    <row r="206" spans="1:29" s="183" customFormat="1" ht="30" customHeight="1">
      <c r="A206" s="239" t="s">
        <v>15</v>
      </c>
      <c r="B206" s="148" t="s">
        <v>976</v>
      </c>
      <c r="C206" s="148"/>
      <c r="D206" s="148">
        <v>11</v>
      </c>
      <c r="E206" s="122" t="s">
        <v>90</v>
      </c>
      <c r="F206" s="122" t="s">
        <v>478</v>
      </c>
      <c r="G206" s="122" t="s">
        <v>478</v>
      </c>
      <c r="H206" s="173">
        <v>153</v>
      </c>
      <c r="I206" s="122" t="s">
        <v>479</v>
      </c>
      <c r="J206" s="122" t="s">
        <v>479</v>
      </c>
      <c r="K206" s="174" t="s">
        <v>519</v>
      </c>
      <c r="L206" s="148" t="s">
        <v>509</v>
      </c>
      <c r="M206" s="175">
        <v>98820</v>
      </c>
      <c r="N206" s="176">
        <v>42429</v>
      </c>
      <c r="O206" s="177">
        <f t="shared" ca="1" si="64"/>
        <v>9</v>
      </c>
      <c r="P206" s="178">
        <v>5</v>
      </c>
      <c r="Q206" s="178" t="s">
        <v>635</v>
      </c>
      <c r="R206" s="178">
        <f t="shared" si="53"/>
        <v>16</v>
      </c>
      <c r="S206" s="178">
        <f t="shared" si="54"/>
        <v>21</v>
      </c>
      <c r="T206" s="176">
        <f t="shared" si="55"/>
        <v>48269</v>
      </c>
      <c r="U206" s="185"/>
      <c r="V206" s="148"/>
      <c r="W206" s="148"/>
      <c r="X206" s="186">
        <f t="shared" ca="1" si="56"/>
        <v>3.3125</v>
      </c>
      <c r="Y206" s="187">
        <f t="shared" ca="1" si="57"/>
        <v>4</v>
      </c>
      <c r="Z206" s="122" t="s">
        <v>565</v>
      </c>
      <c r="AA206" s="122" t="s">
        <v>24</v>
      </c>
      <c r="AB206" s="122" t="s">
        <v>965</v>
      </c>
      <c r="AC206" s="148"/>
    </row>
    <row r="207" spans="1:29" s="183" customFormat="1" ht="30" customHeight="1">
      <c r="A207" s="239" t="s">
        <v>15</v>
      </c>
      <c r="B207" s="148" t="s">
        <v>977</v>
      </c>
      <c r="C207" s="148"/>
      <c r="D207" s="148">
        <v>11</v>
      </c>
      <c r="E207" s="122" t="s">
        <v>90</v>
      </c>
      <c r="F207" s="122" t="s">
        <v>480</v>
      </c>
      <c r="G207" s="122" t="s">
        <v>480</v>
      </c>
      <c r="H207" s="173">
        <v>145</v>
      </c>
      <c r="I207" s="122" t="s">
        <v>481</v>
      </c>
      <c r="J207" s="122" t="s">
        <v>481</v>
      </c>
      <c r="K207" s="174" t="s">
        <v>519</v>
      </c>
      <c r="L207" s="148" t="s">
        <v>509</v>
      </c>
      <c r="M207" s="175">
        <v>88236</v>
      </c>
      <c r="N207" s="176">
        <v>42388</v>
      </c>
      <c r="O207" s="177">
        <f t="shared" ca="1" si="64"/>
        <v>9</v>
      </c>
      <c r="P207" s="178">
        <v>5</v>
      </c>
      <c r="Q207" s="178" t="s">
        <v>635</v>
      </c>
      <c r="R207" s="178">
        <f t="shared" si="53"/>
        <v>16</v>
      </c>
      <c r="S207" s="178">
        <f t="shared" si="54"/>
        <v>21</v>
      </c>
      <c r="T207" s="176">
        <f t="shared" si="55"/>
        <v>48228</v>
      </c>
      <c r="U207" s="185"/>
      <c r="V207" s="148"/>
      <c r="W207" s="148"/>
      <c r="X207" s="186">
        <f t="shared" ca="1" si="56"/>
        <v>3.3125</v>
      </c>
      <c r="Y207" s="187">
        <f t="shared" ca="1" si="57"/>
        <v>4</v>
      </c>
      <c r="Z207" s="122" t="s">
        <v>565</v>
      </c>
      <c r="AA207" s="122" t="s">
        <v>24</v>
      </c>
      <c r="AB207" s="122" t="s">
        <v>965</v>
      </c>
      <c r="AC207" s="148"/>
    </row>
    <row r="208" spans="1:29" s="157" customFormat="1" ht="30" customHeight="1">
      <c r="A208" s="238"/>
      <c r="B208" s="148" t="s">
        <v>702</v>
      </c>
      <c r="C208" s="36"/>
      <c r="D208" s="151">
        <v>11</v>
      </c>
      <c r="E208" s="130" t="s">
        <v>978</v>
      </c>
      <c r="F208" s="130" t="s">
        <v>702</v>
      </c>
      <c r="G208" s="130" t="s">
        <v>702</v>
      </c>
      <c r="H208" s="152"/>
      <c r="I208" s="130" t="s">
        <v>985</v>
      </c>
      <c r="J208" s="130" t="s">
        <v>985</v>
      </c>
      <c r="K208" s="210" t="s">
        <v>519</v>
      </c>
      <c r="L208" s="151" t="s">
        <v>509</v>
      </c>
      <c r="M208" s="211" t="s">
        <v>1009</v>
      </c>
      <c r="N208" s="212" t="s">
        <v>1010</v>
      </c>
      <c r="O208" s="213"/>
      <c r="P208" s="214">
        <v>5</v>
      </c>
      <c r="Q208" s="214" t="s">
        <v>984</v>
      </c>
      <c r="R208" s="214"/>
      <c r="S208" s="214"/>
      <c r="T208" s="212"/>
      <c r="U208" s="212"/>
      <c r="V208" s="151"/>
      <c r="W208" s="151"/>
      <c r="X208" s="215"/>
      <c r="Y208" s="216"/>
      <c r="Z208" s="130" t="s">
        <v>565</v>
      </c>
      <c r="AA208" s="130" t="s">
        <v>24</v>
      </c>
      <c r="AB208" s="130"/>
      <c r="AC208" s="151"/>
    </row>
    <row r="209" spans="1:29" s="183" customFormat="1" ht="30" customHeight="1">
      <c r="A209" s="238"/>
      <c r="B209" s="148" t="s">
        <v>1289</v>
      </c>
      <c r="C209" s="233" t="s">
        <v>1213</v>
      </c>
      <c r="D209" s="148">
        <v>19</v>
      </c>
      <c r="E209" s="122" t="s">
        <v>170</v>
      </c>
      <c r="F209" s="122" t="s">
        <v>171</v>
      </c>
      <c r="G209" s="122" t="s">
        <v>171</v>
      </c>
      <c r="H209" s="173">
        <v>2</v>
      </c>
      <c r="I209" s="122" t="s">
        <v>391</v>
      </c>
      <c r="J209" s="122" t="s">
        <v>391</v>
      </c>
      <c r="K209" s="174" t="s">
        <v>518</v>
      </c>
      <c r="L209" s="148" t="s">
        <v>506</v>
      </c>
      <c r="M209" s="175">
        <v>133900</v>
      </c>
      <c r="N209" s="176">
        <v>33833</v>
      </c>
      <c r="O209" s="177">
        <f t="shared" ca="1" si="64"/>
        <v>32</v>
      </c>
      <c r="P209" s="178">
        <v>7</v>
      </c>
      <c r="Q209" s="178" t="s">
        <v>636</v>
      </c>
      <c r="R209" s="178">
        <f t="shared" si="53"/>
        <v>11.200000000000001</v>
      </c>
      <c r="S209" s="178">
        <f t="shared" si="54"/>
        <v>15</v>
      </c>
      <c r="T209" s="176">
        <f t="shared" si="55"/>
        <v>39308</v>
      </c>
      <c r="U209" s="176"/>
      <c r="V209" s="148"/>
      <c r="W209" s="148" t="s">
        <v>264</v>
      </c>
      <c r="X209" s="186">
        <f t="shared" ca="1" si="56"/>
        <v>-3.5714285714285712</v>
      </c>
      <c r="Y209" s="187">
        <f t="shared" ca="1" si="57"/>
        <v>1</v>
      </c>
      <c r="Z209" s="122" t="s">
        <v>565</v>
      </c>
      <c r="AA209" s="122" t="s">
        <v>392</v>
      </c>
      <c r="AB209" s="122"/>
      <c r="AC209" s="148"/>
    </row>
    <row r="210" spans="1:29" s="183" customFormat="1" ht="30" customHeight="1">
      <c r="A210" s="238"/>
      <c r="B210" s="148" t="s">
        <v>1289</v>
      </c>
      <c r="C210" s="233" t="s">
        <v>1219</v>
      </c>
      <c r="D210" s="148">
        <v>19</v>
      </c>
      <c r="E210" s="122" t="s">
        <v>170</v>
      </c>
      <c r="F210" s="122" t="s">
        <v>171</v>
      </c>
      <c r="G210" s="122" t="s">
        <v>171</v>
      </c>
      <c r="H210" s="173">
        <v>3</v>
      </c>
      <c r="I210" s="122" t="s">
        <v>391</v>
      </c>
      <c r="J210" s="122" t="s">
        <v>391</v>
      </c>
      <c r="K210" s="174" t="s">
        <v>518</v>
      </c>
      <c r="L210" s="148" t="s">
        <v>506</v>
      </c>
      <c r="M210" s="175">
        <v>139050</v>
      </c>
      <c r="N210" s="176">
        <v>34038</v>
      </c>
      <c r="O210" s="177">
        <f t="shared" ca="1" si="64"/>
        <v>32</v>
      </c>
      <c r="P210" s="178">
        <v>7</v>
      </c>
      <c r="Q210" s="178" t="s">
        <v>636</v>
      </c>
      <c r="R210" s="178">
        <f t="shared" ref="R210:R236" si="78">P210*IF(Q210="水質",3.2,(IF(Q210="事務",2,IF(Q210="電子",2.1,IF(Q210="自動車",3.1,1.6)))))</f>
        <v>11.200000000000001</v>
      </c>
      <c r="S210" s="178">
        <f t="shared" ref="S210:S236" si="79">ROUND(4/3*R210,0)</f>
        <v>15</v>
      </c>
      <c r="T210" s="176">
        <f t="shared" ref="T210:T236" si="80">N210+365*IF(K210="事後",S210,R210)</f>
        <v>39513</v>
      </c>
      <c r="U210" s="176"/>
      <c r="V210" s="148"/>
      <c r="W210" s="148" t="s">
        <v>264</v>
      </c>
      <c r="X210" s="186">
        <f t="shared" ref="X210:X236" ca="1" si="81">(-3/R210*O210+5)</f>
        <v>-3.5714285714285712</v>
      </c>
      <c r="Y210" s="187">
        <f t="shared" ref="Y210:Y236" ca="1" si="82">IF(X210&gt;1,ROUNDUP(X210,0),1)</f>
        <v>1</v>
      </c>
      <c r="Z210" s="122" t="s">
        <v>565</v>
      </c>
      <c r="AA210" s="122" t="s">
        <v>392</v>
      </c>
      <c r="AB210" s="122"/>
      <c r="AC210" s="148"/>
    </row>
    <row r="211" spans="1:29" s="183" customFormat="1" ht="30" customHeight="1">
      <c r="A211" s="238"/>
      <c r="B211" s="148" t="s">
        <v>1289</v>
      </c>
      <c r="C211" s="233" t="s">
        <v>1220</v>
      </c>
      <c r="D211" s="148">
        <v>19</v>
      </c>
      <c r="E211" s="122" t="s">
        <v>170</v>
      </c>
      <c r="F211" s="122" t="s">
        <v>171</v>
      </c>
      <c r="G211" s="122" t="s">
        <v>171</v>
      </c>
      <c r="H211" s="173">
        <v>4</v>
      </c>
      <c r="I211" s="122" t="s">
        <v>391</v>
      </c>
      <c r="J211" s="122" t="s">
        <v>391</v>
      </c>
      <c r="K211" s="174" t="s">
        <v>518</v>
      </c>
      <c r="L211" s="148" t="s">
        <v>506</v>
      </c>
      <c r="M211" s="175">
        <v>139050</v>
      </c>
      <c r="N211" s="176">
        <v>34180</v>
      </c>
      <c r="O211" s="177">
        <f t="shared" ca="1" si="64"/>
        <v>32</v>
      </c>
      <c r="P211" s="178">
        <v>7</v>
      </c>
      <c r="Q211" s="178" t="s">
        <v>636</v>
      </c>
      <c r="R211" s="178">
        <f t="shared" si="78"/>
        <v>11.200000000000001</v>
      </c>
      <c r="S211" s="178">
        <f t="shared" si="79"/>
        <v>15</v>
      </c>
      <c r="T211" s="176">
        <f t="shared" si="80"/>
        <v>39655</v>
      </c>
      <c r="U211" s="176"/>
      <c r="V211" s="148"/>
      <c r="W211" s="148" t="s">
        <v>264</v>
      </c>
      <c r="X211" s="186">
        <f t="shared" ca="1" si="81"/>
        <v>-3.5714285714285712</v>
      </c>
      <c r="Y211" s="187">
        <f t="shared" ca="1" si="82"/>
        <v>1</v>
      </c>
      <c r="Z211" s="122" t="s">
        <v>565</v>
      </c>
      <c r="AA211" s="122" t="s">
        <v>392</v>
      </c>
      <c r="AB211" s="122"/>
      <c r="AC211" s="148"/>
    </row>
    <row r="212" spans="1:29" s="160" customFormat="1" ht="30" customHeight="1">
      <c r="A212" s="238"/>
      <c r="B212" s="6" t="s">
        <v>1289</v>
      </c>
      <c r="C212" s="233" t="s">
        <v>1221</v>
      </c>
      <c r="D212" s="6">
        <v>19</v>
      </c>
      <c r="E212" s="16" t="s">
        <v>170</v>
      </c>
      <c r="F212" s="16" t="s">
        <v>171</v>
      </c>
      <c r="G212" s="16" t="s">
        <v>171</v>
      </c>
      <c r="H212" s="36">
        <v>12</v>
      </c>
      <c r="I212" s="16" t="s">
        <v>401</v>
      </c>
      <c r="J212" s="16" t="s">
        <v>401</v>
      </c>
      <c r="K212" s="164" t="s">
        <v>518</v>
      </c>
      <c r="L212" s="6" t="s">
        <v>506</v>
      </c>
      <c r="M212" s="13">
        <v>164800</v>
      </c>
      <c r="N212" s="165">
        <v>34778</v>
      </c>
      <c r="O212" s="166">
        <f t="shared" ca="1" si="64"/>
        <v>30</v>
      </c>
      <c r="P212" s="167">
        <v>7</v>
      </c>
      <c r="Q212" s="167" t="s">
        <v>636</v>
      </c>
      <c r="R212" s="167">
        <f t="shared" si="78"/>
        <v>11.200000000000001</v>
      </c>
      <c r="S212" s="167">
        <f t="shared" si="79"/>
        <v>15</v>
      </c>
      <c r="T212" s="165">
        <f t="shared" si="80"/>
        <v>40253</v>
      </c>
      <c r="U212" s="165"/>
      <c r="V212" s="6"/>
      <c r="W212" s="6" t="s">
        <v>264</v>
      </c>
      <c r="X212" s="168">
        <f t="shared" ca="1" si="81"/>
        <v>-3.0357142857142847</v>
      </c>
      <c r="Y212" s="169">
        <f t="shared" ca="1" si="82"/>
        <v>1</v>
      </c>
      <c r="Z212" s="16" t="s">
        <v>565</v>
      </c>
      <c r="AA212" s="16" t="s">
        <v>392</v>
      </c>
      <c r="AB212" s="16"/>
      <c r="AC212" s="6"/>
    </row>
    <row r="213" spans="1:29" s="160" customFormat="1" ht="30" customHeight="1">
      <c r="A213" s="238"/>
      <c r="B213" s="6" t="s">
        <v>1289</v>
      </c>
      <c r="C213" s="233" t="s">
        <v>1222</v>
      </c>
      <c r="D213" s="6">
        <v>19</v>
      </c>
      <c r="E213" s="16" t="s">
        <v>170</v>
      </c>
      <c r="F213" s="16" t="s">
        <v>171</v>
      </c>
      <c r="G213" s="16" t="s">
        <v>171</v>
      </c>
      <c r="H213" s="36">
        <v>17</v>
      </c>
      <c r="I213" s="16" t="s">
        <v>402</v>
      </c>
      <c r="J213" s="16" t="s">
        <v>402</v>
      </c>
      <c r="K213" s="164" t="s">
        <v>518</v>
      </c>
      <c r="L213" s="6" t="s">
        <v>506</v>
      </c>
      <c r="M213" s="13">
        <v>139050</v>
      </c>
      <c r="N213" s="165">
        <v>35060</v>
      </c>
      <c r="O213" s="166">
        <f t="shared" ca="1" si="64"/>
        <v>29</v>
      </c>
      <c r="P213" s="167">
        <v>7</v>
      </c>
      <c r="Q213" s="167" t="s">
        <v>636</v>
      </c>
      <c r="R213" s="167">
        <f t="shared" si="78"/>
        <v>11.200000000000001</v>
      </c>
      <c r="S213" s="167">
        <f t="shared" si="79"/>
        <v>15</v>
      </c>
      <c r="T213" s="165">
        <f t="shared" si="80"/>
        <v>40535</v>
      </c>
      <c r="U213" s="165"/>
      <c r="V213" s="6"/>
      <c r="W213" s="6" t="s">
        <v>264</v>
      </c>
      <c r="X213" s="168">
        <f t="shared" ca="1" si="81"/>
        <v>-2.7678571428571423</v>
      </c>
      <c r="Y213" s="169">
        <f t="shared" ca="1" si="82"/>
        <v>1</v>
      </c>
      <c r="Z213" s="16" t="s">
        <v>565</v>
      </c>
      <c r="AA213" s="16" t="s">
        <v>392</v>
      </c>
      <c r="AB213" s="16"/>
      <c r="AC213" s="6"/>
    </row>
    <row r="214" spans="1:29" s="160" customFormat="1" ht="30" customHeight="1">
      <c r="A214" s="238"/>
      <c r="B214" s="6" t="s">
        <v>1290</v>
      </c>
      <c r="C214" s="36"/>
      <c r="D214" s="6">
        <v>21</v>
      </c>
      <c r="E214" s="16" t="s">
        <v>173</v>
      </c>
      <c r="F214" s="16" t="s">
        <v>1042</v>
      </c>
      <c r="G214" s="16" t="s">
        <v>174</v>
      </c>
      <c r="H214" s="36">
        <v>188</v>
      </c>
      <c r="I214" s="16" t="s">
        <v>1043</v>
      </c>
      <c r="J214" s="16" t="s">
        <v>177</v>
      </c>
      <c r="K214" s="164" t="s">
        <v>518</v>
      </c>
      <c r="L214" s="6" t="s">
        <v>506</v>
      </c>
      <c r="M214" s="13">
        <v>93335</v>
      </c>
      <c r="N214" s="165">
        <v>43738</v>
      </c>
      <c r="O214" s="166">
        <f t="shared" ca="1" si="64"/>
        <v>5</v>
      </c>
      <c r="P214" s="167">
        <v>5</v>
      </c>
      <c r="Q214" s="167" t="s">
        <v>637</v>
      </c>
      <c r="R214" s="167">
        <f t="shared" si="78"/>
        <v>10.5</v>
      </c>
      <c r="S214" s="167">
        <f t="shared" si="79"/>
        <v>14</v>
      </c>
      <c r="T214" s="165">
        <f t="shared" si="80"/>
        <v>48848</v>
      </c>
      <c r="U214" s="165"/>
      <c r="V214" s="6"/>
      <c r="W214" s="6"/>
      <c r="X214" s="168">
        <f t="shared" ca="1" si="81"/>
        <v>3.5714285714285716</v>
      </c>
      <c r="Y214" s="169">
        <f t="shared" ca="1" si="82"/>
        <v>4</v>
      </c>
      <c r="Z214" s="16" t="s">
        <v>565</v>
      </c>
      <c r="AA214" s="16" t="s">
        <v>234</v>
      </c>
      <c r="AB214" s="16"/>
      <c r="AC214" s="6"/>
    </row>
    <row r="215" spans="1:29" ht="30" customHeight="1">
      <c r="A215" s="239" t="s">
        <v>15</v>
      </c>
      <c r="B215" s="6" t="s">
        <v>1047</v>
      </c>
      <c r="C215" s="233" t="s">
        <v>1243</v>
      </c>
      <c r="D215" s="6">
        <v>21</v>
      </c>
      <c r="E215" s="16" t="s">
        <v>173</v>
      </c>
      <c r="F215" s="16" t="s">
        <v>187</v>
      </c>
      <c r="G215" s="16" t="s">
        <v>187</v>
      </c>
      <c r="H215" s="36">
        <v>5</v>
      </c>
      <c r="I215" s="16" t="s">
        <v>485</v>
      </c>
      <c r="J215" s="16" t="s">
        <v>485</v>
      </c>
      <c r="K215" s="164" t="s">
        <v>518</v>
      </c>
      <c r="L215" s="6" t="s">
        <v>506</v>
      </c>
      <c r="M215" s="13">
        <v>214410</v>
      </c>
      <c r="N215" s="165">
        <v>35879</v>
      </c>
      <c r="O215" s="166">
        <f t="shared" ca="1" si="64"/>
        <v>27</v>
      </c>
      <c r="P215" s="167">
        <v>15</v>
      </c>
      <c r="Q215" s="167" t="s">
        <v>636</v>
      </c>
      <c r="R215" s="167">
        <f t="shared" si="78"/>
        <v>24</v>
      </c>
      <c r="S215" s="167">
        <f t="shared" si="79"/>
        <v>32</v>
      </c>
      <c r="T215" s="165">
        <f t="shared" si="80"/>
        <v>47559</v>
      </c>
      <c r="U215" s="172"/>
      <c r="V215" s="6"/>
      <c r="W215" s="6" t="s">
        <v>108</v>
      </c>
      <c r="X215" s="168">
        <f t="shared" ca="1" si="81"/>
        <v>1.625</v>
      </c>
      <c r="Y215" s="169">
        <f t="shared" ca="1" si="82"/>
        <v>2</v>
      </c>
      <c r="Z215" s="16" t="s">
        <v>565</v>
      </c>
      <c r="AA215" s="16" t="s">
        <v>441</v>
      </c>
      <c r="AB215" s="16"/>
      <c r="AC215" s="6"/>
    </row>
    <row r="216" spans="1:29" ht="30" customHeight="1">
      <c r="A216" s="238"/>
      <c r="B216" s="6" t="s">
        <v>1047</v>
      </c>
      <c r="C216" s="36"/>
      <c r="D216" s="6">
        <v>21</v>
      </c>
      <c r="E216" s="16" t="s">
        <v>173</v>
      </c>
      <c r="F216" s="16" t="s">
        <v>187</v>
      </c>
      <c r="G216" s="16" t="s">
        <v>187</v>
      </c>
      <c r="H216" s="36"/>
      <c r="I216" s="16" t="s">
        <v>521</v>
      </c>
      <c r="J216" s="16" t="s">
        <v>521</v>
      </c>
      <c r="K216" s="164" t="s">
        <v>518</v>
      </c>
      <c r="L216" s="6" t="s">
        <v>506</v>
      </c>
      <c r="M216" s="13">
        <v>73440</v>
      </c>
      <c r="N216" s="165">
        <v>43113</v>
      </c>
      <c r="O216" s="166">
        <f t="shared" ca="1" si="64"/>
        <v>7</v>
      </c>
      <c r="P216" s="167">
        <v>15</v>
      </c>
      <c r="Q216" s="167" t="s">
        <v>636</v>
      </c>
      <c r="R216" s="167">
        <f t="shared" si="78"/>
        <v>24</v>
      </c>
      <c r="S216" s="167">
        <f t="shared" si="79"/>
        <v>32</v>
      </c>
      <c r="T216" s="165">
        <f t="shared" si="80"/>
        <v>54793</v>
      </c>
      <c r="U216" s="165"/>
      <c r="V216" s="6"/>
      <c r="W216" s="6"/>
      <c r="X216" s="168">
        <f t="shared" ca="1" si="81"/>
        <v>4.125</v>
      </c>
      <c r="Y216" s="169">
        <f t="shared" ca="1" si="82"/>
        <v>5</v>
      </c>
      <c r="Z216" s="16" t="s">
        <v>565</v>
      </c>
      <c r="AA216" s="16"/>
      <c r="AB216" s="16"/>
      <c r="AC216" s="6"/>
    </row>
    <row r="217" spans="1:29" ht="30" customHeight="1">
      <c r="A217" s="238"/>
      <c r="B217" s="6" t="s">
        <v>1294</v>
      </c>
      <c r="C217" s="36"/>
      <c r="D217" s="6">
        <v>22</v>
      </c>
      <c r="E217" s="16" t="s">
        <v>190</v>
      </c>
      <c r="F217" s="16" t="s">
        <v>191</v>
      </c>
      <c r="G217" s="16" t="s">
        <v>191</v>
      </c>
      <c r="H217" s="36">
        <v>40</v>
      </c>
      <c r="I217" s="16" t="s">
        <v>405</v>
      </c>
      <c r="J217" s="16" t="s">
        <v>405</v>
      </c>
      <c r="K217" s="164" t="s">
        <v>518</v>
      </c>
      <c r="L217" s="6" t="s">
        <v>506</v>
      </c>
      <c r="M217" s="13">
        <v>55650</v>
      </c>
      <c r="N217" s="165">
        <v>40087</v>
      </c>
      <c r="O217" s="166">
        <f t="shared" ca="1" si="64"/>
        <v>15</v>
      </c>
      <c r="P217" s="167">
        <v>15</v>
      </c>
      <c r="Q217" s="167" t="s">
        <v>636</v>
      </c>
      <c r="R217" s="167">
        <f t="shared" si="78"/>
        <v>24</v>
      </c>
      <c r="S217" s="167">
        <f t="shared" si="79"/>
        <v>32</v>
      </c>
      <c r="T217" s="165">
        <f t="shared" si="80"/>
        <v>51767</v>
      </c>
      <c r="U217" s="165"/>
      <c r="V217" s="6"/>
      <c r="W217" s="9"/>
      <c r="X217" s="168">
        <f t="shared" ca="1" si="81"/>
        <v>3.125</v>
      </c>
      <c r="Y217" s="169">
        <f t="shared" ca="1" si="82"/>
        <v>4</v>
      </c>
      <c r="Z217" s="16" t="s">
        <v>565</v>
      </c>
      <c r="AA217" s="16" t="s">
        <v>406</v>
      </c>
      <c r="AB217" s="16"/>
      <c r="AC217" s="6"/>
    </row>
    <row r="218" spans="1:29" ht="30" customHeight="1">
      <c r="A218" s="239" t="s">
        <v>15</v>
      </c>
      <c r="B218" s="6" t="s">
        <v>1295</v>
      </c>
      <c r="C218" s="153" t="s">
        <v>1223</v>
      </c>
      <c r="D218" s="6">
        <v>22</v>
      </c>
      <c r="E218" s="16" t="s">
        <v>486</v>
      </c>
      <c r="F218" s="16" t="s">
        <v>487</v>
      </c>
      <c r="G218" s="16" t="s">
        <v>487</v>
      </c>
      <c r="H218" s="36">
        <v>11</v>
      </c>
      <c r="I218" s="16" t="s">
        <v>488</v>
      </c>
      <c r="J218" s="16" t="s">
        <v>488</v>
      </c>
      <c r="K218" s="164" t="s">
        <v>518</v>
      </c>
      <c r="L218" s="6" t="s">
        <v>506</v>
      </c>
      <c r="M218" s="13">
        <v>215250</v>
      </c>
      <c r="N218" s="165">
        <v>35879</v>
      </c>
      <c r="O218" s="166">
        <f t="shared" ca="1" si="64"/>
        <v>27</v>
      </c>
      <c r="P218" s="167">
        <v>15</v>
      </c>
      <c r="Q218" s="167" t="s">
        <v>636</v>
      </c>
      <c r="R218" s="167">
        <f t="shared" si="78"/>
        <v>24</v>
      </c>
      <c r="S218" s="167">
        <f t="shared" si="79"/>
        <v>32</v>
      </c>
      <c r="T218" s="165">
        <f t="shared" si="80"/>
        <v>47559</v>
      </c>
      <c r="U218" s="172"/>
      <c r="V218" s="6"/>
      <c r="W218" s="9"/>
      <c r="X218" s="168">
        <f t="shared" ca="1" si="81"/>
        <v>1.625</v>
      </c>
      <c r="Y218" s="169">
        <f t="shared" ca="1" si="82"/>
        <v>2</v>
      </c>
      <c r="Z218" s="16" t="s">
        <v>565</v>
      </c>
      <c r="AA218" s="16" t="s">
        <v>441</v>
      </c>
      <c r="AB218" s="16"/>
      <c r="AC218" s="6"/>
    </row>
    <row r="219" spans="1:29" ht="30" customHeight="1">
      <c r="A219" s="238"/>
      <c r="B219" s="6" t="s">
        <v>1296</v>
      </c>
      <c r="C219" s="36"/>
      <c r="D219" s="6">
        <v>25</v>
      </c>
      <c r="E219" s="16" t="s">
        <v>207</v>
      </c>
      <c r="F219" s="16" t="s">
        <v>1087</v>
      </c>
      <c r="G219" s="16" t="s">
        <v>359</v>
      </c>
      <c r="H219" s="36">
        <v>11</v>
      </c>
      <c r="I219" s="16" t="s">
        <v>407</v>
      </c>
      <c r="J219" s="16" t="s">
        <v>407</v>
      </c>
      <c r="K219" s="164" t="s">
        <v>518</v>
      </c>
      <c r="L219" s="6" t="s">
        <v>506</v>
      </c>
      <c r="M219" s="13">
        <v>52530</v>
      </c>
      <c r="N219" s="165">
        <v>35489</v>
      </c>
      <c r="O219" s="166">
        <f t="shared" ca="1" si="64"/>
        <v>28</v>
      </c>
      <c r="P219" s="167">
        <v>15</v>
      </c>
      <c r="Q219" s="167" t="s">
        <v>636</v>
      </c>
      <c r="R219" s="167">
        <f t="shared" si="78"/>
        <v>24</v>
      </c>
      <c r="S219" s="167">
        <f t="shared" si="79"/>
        <v>32</v>
      </c>
      <c r="T219" s="165">
        <f t="shared" si="80"/>
        <v>47169</v>
      </c>
      <c r="U219" s="165"/>
      <c r="V219" s="6"/>
      <c r="W219" s="6" t="s">
        <v>108</v>
      </c>
      <c r="X219" s="168">
        <f t="shared" ca="1" si="81"/>
        <v>1.5</v>
      </c>
      <c r="Y219" s="169">
        <f t="shared" ca="1" si="82"/>
        <v>2</v>
      </c>
      <c r="Z219" s="16" t="s">
        <v>565</v>
      </c>
      <c r="AA219" s="16" t="s">
        <v>408</v>
      </c>
      <c r="AB219" s="16"/>
      <c r="AC219" s="9" t="s">
        <v>749</v>
      </c>
    </row>
    <row r="220" spans="1:29" s="198" customFormat="1" ht="30" customHeight="1">
      <c r="A220" s="239" t="s">
        <v>15</v>
      </c>
      <c r="B220" s="6" t="s">
        <v>670</v>
      </c>
      <c r="C220" s="153" t="s">
        <v>1224</v>
      </c>
      <c r="D220" s="6">
        <v>25</v>
      </c>
      <c r="E220" s="16" t="s">
        <v>207</v>
      </c>
      <c r="F220" s="16" t="s">
        <v>205</v>
      </c>
      <c r="G220" s="16" t="s">
        <v>205</v>
      </c>
      <c r="H220" s="36">
        <v>10</v>
      </c>
      <c r="I220" s="16" t="s">
        <v>489</v>
      </c>
      <c r="J220" s="16" t="s">
        <v>489</v>
      </c>
      <c r="K220" s="164" t="s">
        <v>519</v>
      </c>
      <c r="L220" s="6" t="s">
        <v>507</v>
      </c>
      <c r="M220" s="13">
        <v>380160</v>
      </c>
      <c r="N220" s="165">
        <v>42754</v>
      </c>
      <c r="O220" s="166">
        <f t="shared" ca="1" si="64"/>
        <v>8</v>
      </c>
      <c r="P220" s="167">
        <v>8</v>
      </c>
      <c r="Q220" s="167" t="s">
        <v>635</v>
      </c>
      <c r="R220" s="167">
        <f t="shared" si="78"/>
        <v>25.6</v>
      </c>
      <c r="S220" s="167">
        <f t="shared" si="79"/>
        <v>34</v>
      </c>
      <c r="T220" s="165">
        <f t="shared" si="80"/>
        <v>52098</v>
      </c>
      <c r="U220" s="172"/>
      <c r="V220" s="6"/>
      <c r="W220" s="6"/>
      <c r="X220" s="168">
        <f t="shared" ca="1" si="81"/>
        <v>4.0625</v>
      </c>
      <c r="Y220" s="169">
        <f t="shared" ca="1" si="82"/>
        <v>5</v>
      </c>
      <c r="Z220" s="16" t="s">
        <v>565</v>
      </c>
      <c r="AA220" s="16" t="s">
        <v>24</v>
      </c>
      <c r="AB220" s="16" t="s">
        <v>965</v>
      </c>
      <c r="AC220" s="6"/>
    </row>
    <row r="221" spans="1:29" s="198" customFormat="1" ht="30" customHeight="1">
      <c r="A221" s="239" t="s">
        <v>15</v>
      </c>
      <c r="B221" s="6" t="s">
        <v>490</v>
      </c>
      <c r="C221" s="153" t="s">
        <v>1239</v>
      </c>
      <c r="D221" s="6">
        <v>25</v>
      </c>
      <c r="E221" s="16" t="s">
        <v>207</v>
      </c>
      <c r="F221" s="16" t="s">
        <v>490</v>
      </c>
      <c r="G221" s="16" t="s">
        <v>490</v>
      </c>
      <c r="H221" s="36">
        <v>3</v>
      </c>
      <c r="I221" s="16" t="s">
        <v>491</v>
      </c>
      <c r="J221" s="16" t="s">
        <v>491</v>
      </c>
      <c r="K221" s="164" t="s">
        <v>518</v>
      </c>
      <c r="L221" s="6" t="s">
        <v>506</v>
      </c>
      <c r="M221" s="13">
        <v>201852</v>
      </c>
      <c r="N221" s="165">
        <v>42290</v>
      </c>
      <c r="O221" s="166">
        <f t="shared" ca="1" si="64"/>
        <v>9</v>
      </c>
      <c r="P221" s="167">
        <v>10</v>
      </c>
      <c r="Q221" s="167" t="s">
        <v>636</v>
      </c>
      <c r="R221" s="167">
        <f t="shared" si="78"/>
        <v>16</v>
      </c>
      <c r="S221" s="167">
        <f t="shared" si="79"/>
        <v>21</v>
      </c>
      <c r="T221" s="165">
        <f t="shared" si="80"/>
        <v>49955</v>
      </c>
      <c r="U221" s="172"/>
      <c r="V221" s="6"/>
      <c r="W221" s="6"/>
      <c r="X221" s="168">
        <f t="shared" ca="1" si="81"/>
        <v>3.3125</v>
      </c>
      <c r="Y221" s="169">
        <f t="shared" ca="1" si="82"/>
        <v>4</v>
      </c>
      <c r="Z221" s="16" t="s">
        <v>565</v>
      </c>
      <c r="AA221" s="16" t="s">
        <v>492</v>
      </c>
      <c r="AB221" s="16"/>
      <c r="AC221" s="6"/>
    </row>
    <row r="222" spans="1:29" s="198" customFormat="1" ht="30" customHeight="1">
      <c r="A222" s="239" t="s">
        <v>15</v>
      </c>
      <c r="B222" s="6" t="s">
        <v>1297</v>
      </c>
      <c r="C222" s="6"/>
      <c r="D222" s="6">
        <v>25</v>
      </c>
      <c r="E222" s="16" t="s">
        <v>207</v>
      </c>
      <c r="F222" s="16" t="s">
        <v>1095</v>
      </c>
      <c r="G222" s="16" t="s">
        <v>494</v>
      </c>
      <c r="H222" s="36">
        <v>189</v>
      </c>
      <c r="I222" s="237" t="s">
        <v>1094</v>
      </c>
      <c r="J222" s="16" t="s">
        <v>495</v>
      </c>
      <c r="K222" s="164" t="s">
        <v>518</v>
      </c>
      <c r="L222" s="6" t="s">
        <v>506</v>
      </c>
      <c r="M222" s="13">
        <v>17710</v>
      </c>
      <c r="N222" s="165">
        <v>43738</v>
      </c>
      <c r="O222" s="166">
        <f t="shared" ca="1" si="64"/>
        <v>5</v>
      </c>
      <c r="P222" s="167">
        <v>10</v>
      </c>
      <c r="Q222" s="167" t="s">
        <v>636</v>
      </c>
      <c r="R222" s="167">
        <f t="shared" si="78"/>
        <v>16</v>
      </c>
      <c r="S222" s="167">
        <f t="shared" si="79"/>
        <v>21</v>
      </c>
      <c r="T222" s="165">
        <f t="shared" si="80"/>
        <v>51403</v>
      </c>
      <c r="U222" s="172"/>
      <c r="V222" s="6"/>
      <c r="W222" s="6" t="s">
        <v>108</v>
      </c>
      <c r="X222" s="168">
        <f t="shared" ca="1" si="81"/>
        <v>4.0625</v>
      </c>
      <c r="Y222" s="169">
        <f t="shared" ca="1" si="82"/>
        <v>5</v>
      </c>
      <c r="Z222" s="16" t="s">
        <v>565</v>
      </c>
      <c r="AA222" s="16" t="s">
        <v>496</v>
      </c>
      <c r="AB222" s="16"/>
      <c r="AC222" s="6"/>
    </row>
    <row r="223" spans="1:29" s="198" customFormat="1" ht="30" customHeight="1">
      <c r="A223" s="239" t="s">
        <v>15</v>
      </c>
      <c r="B223" s="6" t="s">
        <v>1278</v>
      </c>
      <c r="C223" s="6"/>
      <c r="D223" s="6">
        <v>25</v>
      </c>
      <c r="E223" s="16" t="s">
        <v>207</v>
      </c>
      <c r="F223" s="16" t="s">
        <v>498</v>
      </c>
      <c r="G223" s="16" t="s">
        <v>498</v>
      </c>
      <c r="H223" s="36">
        <v>1</v>
      </c>
      <c r="I223" s="16" t="s">
        <v>499</v>
      </c>
      <c r="J223" s="16" t="s">
        <v>499</v>
      </c>
      <c r="K223" s="164" t="s">
        <v>518</v>
      </c>
      <c r="L223" s="6" t="s">
        <v>506</v>
      </c>
      <c r="M223" s="13">
        <v>96096</v>
      </c>
      <c r="N223" s="165">
        <v>35879</v>
      </c>
      <c r="O223" s="166">
        <f t="shared" ca="1" si="64"/>
        <v>27</v>
      </c>
      <c r="P223" s="167">
        <v>5</v>
      </c>
      <c r="Q223" s="167" t="s">
        <v>636</v>
      </c>
      <c r="R223" s="167">
        <f t="shared" si="78"/>
        <v>8</v>
      </c>
      <c r="S223" s="167">
        <f t="shared" si="79"/>
        <v>11</v>
      </c>
      <c r="T223" s="165">
        <f t="shared" si="80"/>
        <v>39894</v>
      </c>
      <c r="U223" s="172"/>
      <c r="V223" s="6"/>
      <c r="W223" s="6"/>
      <c r="X223" s="168">
        <f t="shared" ca="1" si="81"/>
        <v>-5.125</v>
      </c>
      <c r="Y223" s="169">
        <f t="shared" ca="1" si="82"/>
        <v>1</v>
      </c>
      <c r="Z223" s="16" t="s">
        <v>565</v>
      </c>
      <c r="AA223" s="16" t="s">
        <v>441</v>
      </c>
      <c r="AB223" s="16"/>
      <c r="AC223" s="6"/>
    </row>
    <row r="224" spans="1:29" s="198" customFormat="1" ht="30" customHeight="1">
      <c r="A224" s="6"/>
      <c r="B224" s="6" t="s">
        <v>1278</v>
      </c>
      <c r="C224" s="6" t="s">
        <v>1247</v>
      </c>
      <c r="D224" s="6">
        <v>25</v>
      </c>
      <c r="E224" s="16" t="s">
        <v>1059</v>
      </c>
      <c r="F224" s="231" t="s">
        <v>1245</v>
      </c>
      <c r="G224" s="16" t="s">
        <v>1263</v>
      </c>
      <c r="H224" s="36">
        <v>206</v>
      </c>
      <c r="I224" s="156" t="s">
        <v>1246</v>
      </c>
      <c r="J224" s="16" t="s">
        <v>1264</v>
      </c>
      <c r="K224" s="174" t="s">
        <v>518</v>
      </c>
      <c r="L224" s="148" t="s">
        <v>506</v>
      </c>
      <c r="M224" s="197">
        <v>240000</v>
      </c>
      <c r="N224" s="165">
        <v>36539</v>
      </c>
      <c r="O224" s="177">
        <f ca="1">DATEDIF(N224,TODAY(),"y")</f>
        <v>25</v>
      </c>
      <c r="P224" s="178">
        <v>5</v>
      </c>
      <c r="Q224" s="167" t="s">
        <v>636</v>
      </c>
      <c r="R224" s="178">
        <f t="shared" ref="R224" si="83">P224*IF(Q224="水質",3.2,(IF(Q224="事務",2,IF(Q224="電子",2.1,IF(Q224="自動車",3.1,1.6)))))</f>
        <v>8</v>
      </c>
      <c r="S224" s="178">
        <f t="shared" ref="S224" si="84">ROUND(4/3*R224,0)</f>
        <v>11</v>
      </c>
      <c r="T224" s="176">
        <f t="shared" ref="T224" si="85">N224+365*IF(K224="事後",S224,R224)</f>
        <v>40554</v>
      </c>
      <c r="U224" s="172"/>
      <c r="V224" s="6"/>
      <c r="W224" s="6"/>
      <c r="X224" s="168"/>
      <c r="Y224" s="169"/>
      <c r="Z224" s="122" t="s">
        <v>565</v>
      </c>
      <c r="AA224" s="16" t="s">
        <v>441</v>
      </c>
      <c r="AB224" s="16"/>
      <c r="AC224" s="6"/>
    </row>
    <row r="225" spans="1:29" s="198" customFormat="1" ht="30" customHeight="1">
      <c r="A225" s="6" t="s">
        <v>15</v>
      </c>
      <c r="B225" s="224" t="s">
        <v>1279</v>
      </c>
      <c r="C225" s="6"/>
      <c r="D225" s="6">
        <v>25</v>
      </c>
      <c r="E225" s="16" t="s">
        <v>1059</v>
      </c>
      <c r="F225" s="156" t="s">
        <v>1089</v>
      </c>
      <c r="G225" s="16" t="s">
        <v>1268</v>
      </c>
      <c r="H225" s="36">
        <v>194</v>
      </c>
      <c r="I225" s="16" t="s">
        <v>1093</v>
      </c>
      <c r="J225" s="16" t="s">
        <v>495</v>
      </c>
      <c r="K225" s="164" t="s">
        <v>518</v>
      </c>
      <c r="L225" s="6" t="s">
        <v>506</v>
      </c>
      <c r="M225" s="13">
        <v>66000</v>
      </c>
      <c r="N225" s="165">
        <v>44588</v>
      </c>
      <c r="O225" s="166">
        <f ca="1">DATEDIF(N225,TODAY(),"y")</f>
        <v>3</v>
      </c>
      <c r="P225" s="167">
        <v>15</v>
      </c>
      <c r="Q225" s="167" t="s">
        <v>636</v>
      </c>
      <c r="R225" s="167">
        <f t="shared" ref="R225:R227" si="86">P225*IF(Q225="水質",3.2,(IF(Q225="事務",2,IF(Q225="電子",2.1,IF(Q225="自動車",3.1,1.6)))))</f>
        <v>24</v>
      </c>
      <c r="S225" s="167">
        <f t="shared" ref="S225:S227" si="87">ROUND(4/3*R225,0)</f>
        <v>32</v>
      </c>
      <c r="T225" s="165">
        <f>N225+365*IF(K225="事後",S225,R225)</f>
        <v>56268</v>
      </c>
      <c r="U225" s="172"/>
      <c r="V225" s="6"/>
      <c r="W225" s="6" t="s">
        <v>108</v>
      </c>
      <c r="X225" s="168">
        <f ca="1">(-3/R225*O225+5)</f>
        <v>4.625</v>
      </c>
      <c r="Y225" s="169">
        <f ca="1">IF(X225&gt;1,ROUNDUP(X225,0),1)</f>
        <v>5</v>
      </c>
      <c r="Z225" s="16" t="s">
        <v>565</v>
      </c>
      <c r="AA225" s="16" t="s">
        <v>441</v>
      </c>
      <c r="AB225" s="16"/>
      <c r="AC225" s="6"/>
    </row>
    <row r="226" spans="1:29" s="198" customFormat="1" ht="30" customHeight="1">
      <c r="A226" s="6" t="s">
        <v>15</v>
      </c>
      <c r="B226" s="6" t="s">
        <v>1298</v>
      </c>
      <c r="C226" s="6"/>
      <c r="D226" s="6">
        <v>25</v>
      </c>
      <c r="E226" s="16" t="s">
        <v>1059</v>
      </c>
      <c r="F226" s="231" t="s">
        <v>1090</v>
      </c>
      <c r="G226" s="16" t="s">
        <v>1267</v>
      </c>
      <c r="H226" s="36">
        <v>193</v>
      </c>
      <c r="I226" s="232" t="s">
        <v>1106</v>
      </c>
      <c r="J226" s="16"/>
      <c r="K226" s="164" t="s">
        <v>518</v>
      </c>
      <c r="L226" s="6" t="s">
        <v>506</v>
      </c>
      <c r="M226" s="13">
        <v>27610</v>
      </c>
      <c r="N226" s="165">
        <v>44540</v>
      </c>
      <c r="O226" s="166">
        <f ca="1">DATEDIF(N226,TODAY(),"y")</f>
        <v>3</v>
      </c>
      <c r="P226" s="167">
        <v>15</v>
      </c>
      <c r="Q226" s="167" t="s">
        <v>636</v>
      </c>
      <c r="R226" s="167">
        <f t="shared" si="86"/>
        <v>24</v>
      </c>
      <c r="S226" s="167">
        <f t="shared" si="87"/>
        <v>32</v>
      </c>
      <c r="T226" s="165">
        <f>N226+365*IF(K226="事後",S226,R226)</f>
        <v>56220</v>
      </c>
      <c r="U226" s="172"/>
      <c r="V226" s="6"/>
      <c r="W226" s="6"/>
      <c r="X226" s="168">
        <f ca="1">(-3/R226*O226+5)</f>
        <v>4.625</v>
      </c>
      <c r="Y226" s="169">
        <f ca="1">IF(X226&gt;1,ROUNDUP(X226,0),1)</f>
        <v>5</v>
      </c>
      <c r="Z226" s="16" t="s">
        <v>565</v>
      </c>
      <c r="AA226" s="16" t="s">
        <v>441</v>
      </c>
      <c r="AB226" s="16"/>
      <c r="AC226" s="6"/>
    </row>
    <row r="227" spans="1:29" s="198" customFormat="1" ht="30" customHeight="1">
      <c r="A227" s="6"/>
      <c r="B227" s="6" t="s">
        <v>1262</v>
      </c>
      <c r="C227" s="6"/>
      <c r="D227" s="6">
        <v>25</v>
      </c>
      <c r="E227" s="16" t="s">
        <v>1059</v>
      </c>
      <c r="F227" s="231" t="s">
        <v>1118</v>
      </c>
      <c r="G227" s="16" t="s">
        <v>1262</v>
      </c>
      <c r="H227" s="36">
        <v>202</v>
      </c>
      <c r="I227" s="156" t="s">
        <v>1122</v>
      </c>
      <c r="J227" s="16"/>
      <c r="K227" s="174" t="s">
        <v>518</v>
      </c>
      <c r="L227" s="148" t="s">
        <v>506</v>
      </c>
      <c r="M227" s="197">
        <v>45650</v>
      </c>
      <c r="N227" s="165">
        <v>44872</v>
      </c>
      <c r="O227" s="177">
        <f ca="1">DATEDIF(N227,TODAY(),"y")</f>
        <v>2</v>
      </c>
      <c r="P227" s="178">
        <v>5</v>
      </c>
      <c r="Q227" s="167" t="s">
        <v>636</v>
      </c>
      <c r="R227" s="178">
        <f t="shared" si="86"/>
        <v>8</v>
      </c>
      <c r="S227" s="178">
        <f t="shared" si="87"/>
        <v>11</v>
      </c>
      <c r="T227" s="176">
        <f>N227+365*IF(K227="事後",S227,R227)</f>
        <v>48887</v>
      </c>
      <c r="U227" s="172"/>
      <c r="V227" s="6"/>
      <c r="W227" s="6"/>
      <c r="X227" s="168"/>
      <c r="Y227" s="169"/>
      <c r="Z227" s="122" t="s">
        <v>565</v>
      </c>
      <c r="AA227" s="16" t="s">
        <v>441</v>
      </c>
      <c r="AB227" s="16"/>
      <c r="AC227" s="6"/>
    </row>
    <row r="228" spans="1:29" s="198" customFormat="1" ht="30" customHeight="1">
      <c r="A228" s="6"/>
      <c r="B228" s="6" t="s">
        <v>1115</v>
      </c>
      <c r="C228" s="6"/>
      <c r="D228" s="6">
        <v>25</v>
      </c>
      <c r="E228" s="16" t="s">
        <v>1059</v>
      </c>
      <c r="F228" s="231" t="s">
        <v>1115</v>
      </c>
      <c r="G228" s="16" t="s">
        <v>1259</v>
      </c>
      <c r="H228" s="36">
        <v>199</v>
      </c>
      <c r="I228" s="156" t="s">
        <v>1119</v>
      </c>
      <c r="J228" s="16"/>
      <c r="K228" s="174" t="s">
        <v>518</v>
      </c>
      <c r="L228" s="148" t="s">
        <v>506</v>
      </c>
      <c r="M228" s="197">
        <v>29546</v>
      </c>
      <c r="N228" s="165">
        <v>44945</v>
      </c>
      <c r="O228" s="177">
        <f t="shared" ref="O228:O230" ca="1" si="88">DATEDIF(N228,TODAY(),"y")</f>
        <v>2</v>
      </c>
      <c r="P228" s="178">
        <v>5</v>
      </c>
      <c r="Q228" s="167" t="s">
        <v>636</v>
      </c>
      <c r="R228" s="178">
        <f t="shared" ref="R228:R230" si="89">P228*IF(Q228="水質",3.2,(IF(Q228="事務",2,IF(Q228="電子",2.1,IF(Q228="自動車",3.1,1.6)))))</f>
        <v>8</v>
      </c>
      <c r="S228" s="178">
        <f t="shared" ref="S228:S230" si="90">ROUND(4/3*R228,0)</f>
        <v>11</v>
      </c>
      <c r="T228" s="176">
        <f t="shared" ref="T228:T230" si="91">N228+365*IF(K228="事後",S228,R228)</f>
        <v>48960</v>
      </c>
      <c r="U228" s="172"/>
      <c r="V228" s="6"/>
      <c r="W228" s="6"/>
      <c r="X228" s="168"/>
      <c r="Y228" s="169"/>
      <c r="Z228" s="122" t="s">
        <v>565</v>
      </c>
      <c r="AA228" s="16" t="s">
        <v>441</v>
      </c>
      <c r="AB228" s="16"/>
      <c r="AC228" s="6"/>
    </row>
    <row r="229" spans="1:29" s="198" customFormat="1" ht="30" customHeight="1">
      <c r="A229" s="6"/>
      <c r="B229" s="6" t="s">
        <v>1257</v>
      </c>
      <c r="C229" s="6"/>
      <c r="D229" s="6">
        <v>25</v>
      </c>
      <c r="E229" s="16" t="s">
        <v>1059</v>
      </c>
      <c r="F229" s="231" t="s">
        <v>1116</v>
      </c>
      <c r="G229" s="16" t="s">
        <v>1257</v>
      </c>
      <c r="H229" s="36">
        <v>200</v>
      </c>
      <c r="I229" s="156" t="s">
        <v>1120</v>
      </c>
      <c r="J229" s="16"/>
      <c r="K229" s="174" t="s">
        <v>518</v>
      </c>
      <c r="L229" s="148" t="s">
        <v>506</v>
      </c>
      <c r="M229" s="197">
        <v>40689</v>
      </c>
      <c r="N229" s="165">
        <v>44945</v>
      </c>
      <c r="O229" s="177">
        <f t="shared" ca="1" si="88"/>
        <v>2</v>
      </c>
      <c r="P229" s="178">
        <v>5</v>
      </c>
      <c r="Q229" s="167" t="s">
        <v>636</v>
      </c>
      <c r="R229" s="178">
        <f t="shared" si="89"/>
        <v>8</v>
      </c>
      <c r="S229" s="178">
        <f t="shared" si="90"/>
        <v>11</v>
      </c>
      <c r="T229" s="176">
        <f t="shared" si="91"/>
        <v>48960</v>
      </c>
      <c r="U229" s="172"/>
      <c r="V229" s="6"/>
      <c r="W229" s="6"/>
      <c r="X229" s="168"/>
      <c r="Y229" s="169"/>
      <c r="Z229" s="122" t="s">
        <v>565</v>
      </c>
      <c r="AA229" s="16" t="s">
        <v>441</v>
      </c>
      <c r="AB229" s="16"/>
      <c r="AC229" s="6"/>
    </row>
    <row r="230" spans="1:29" s="198" customFormat="1" ht="30" customHeight="1">
      <c r="A230" s="6"/>
      <c r="B230" s="6" t="s">
        <v>1258</v>
      </c>
      <c r="C230" s="233" t="s">
        <v>1197</v>
      </c>
      <c r="D230" s="6">
        <v>25</v>
      </c>
      <c r="E230" s="16" t="s">
        <v>1059</v>
      </c>
      <c r="F230" s="231" t="s">
        <v>1117</v>
      </c>
      <c r="G230" s="16" t="s">
        <v>1258</v>
      </c>
      <c r="H230" s="36">
        <v>201</v>
      </c>
      <c r="I230" s="156" t="s">
        <v>1121</v>
      </c>
      <c r="J230" s="16"/>
      <c r="K230" s="174" t="s">
        <v>518</v>
      </c>
      <c r="L230" s="148" t="s">
        <v>506</v>
      </c>
      <c r="M230" s="197">
        <v>242000</v>
      </c>
      <c r="N230" s="165">
        <v>44945</v>
      </c>
      <c r="O230" s="177">
        <f t="shared" ca="1" si="88"/>
        <v>2</v>
      </c>
      <c r="P230" s="178">
        <v>5</v>
      </c>
      <c r="Q230" s="167" t="s">
        <v>636</v>
      </c>
      <c r="R230" s="178">
        <f t="shared" si="89"/>
        <v>8</v>
      </c>
      <c r="S230" s="178">
        <f t="shared" si="90"/>
        <v>11</v>
      </c>
      <c r="T230" s="176">
        <f t="shared" si="91"/>
        <v>48960</v>
      </c>
      <c r="U230" s="172"/>
      <c r="V230" s="6"/>
      <c r="W230" s="6"/>
      <c r="X230" s="168"/>
      <c r="Y230" s="169"/>
      <c r="Z230" s="122" t="s">
        <v>565</v>
      </c>
      <c r="AA230" s="16" t="s">
        <v>441</v>
      </c>
      <c r="AB230" s="16"/>
      <c r="AC230" s="6"/>
    </row>
    <row r="231" spans="1:29" ht="30" customHeight="1">
      <c r="A231" s="238"/>
      <c r="B231" s="6" t="s">
        <v>217</v>
      </c>
      <c r="C231" s="233" t="s">
        <v>1241</v>
      </c>
      <c r="D231" s="6">
        <v>26</v>
      </c>
      <c r="E231" s="16" t="s">
        <v>216</v>
      </c>
      <c r="F231" s="16" t="s">
        <v>217</v>
      </c>
      <c r="G231" s="16" t="s">
        <v>217</v>
      </c>
      <c r="H231" s="36">
        <v>1</v>
      </c>
      <c r="I231" s="16" t="s">
        <v>409</v>
      </c>
      <c r="J231" s="16" t="s">
        <v>409</v>
      </c>
      <c r="K231" s="164" t="s">
        <v>518</v>
      </c>
      <c r="L231" s="6" t="s">
        <v>506</v>
      </c>
      <c r="M231" s="13">
        <v>153470</v>
      </c>
      <c r="N231" s="165">
        <v>32598</v>
      </c>
      <c r="O231" s="166">
        <f t="shared" ca="1" si="64"/>
        <v>36</v>
      </c>
      <c r="P231" s="167">
        <v>15</v>
      </c>
      <c r="Q231" s="167" t="s">
        <v>636</v>
      </c>
      <c r="R231" s="167">
        <f t="shared" si="78"/>
        <v>24</v>
      </c>
      <c r="S231" s="167">
        <f t="shared" si="79"/>
        <v>32</v>
      </c>
      <c r="T231" s="165">
        <f t="shared" si="80"/>
        <v>44278</v>
      </c>
      <c r="U231" s="165"/>
      <c r="V231" s="6"/>
      <c r="W231" s="6" t="s">
        <v>108</v>
      </c>
      <c r="X231" s="168">
        <f t="shared" ca="1" si="81"/>
        <v>0.5</v>
      </c>
      <c r="Y231" s="169">
        <f t="shared" ca="1" si="82"/>
        <v>1</v>
      </c>
      <c r="Z231" s="16" t="s">
        <v>565</v>
      </c>
      <c r="AA231" s="16" t="s">
        <v>193</v>
      </c>
      <c r="AB231" s="16"/>
      <c r="AC231" s="6"/>
    </row>
    <row r="232" spans="1:29" ht="30" customHeight="1">
      <c r="A232" s="238"/>
      <c r="B232" s="6" t="s">
        <v>217</v>
      </c>
      <c r="C232" s="36"/>
      <c r="D232" s="6">
        <v>26</v>
      </c>
      <c r="E232" s="16" t="s">
        <v>216</v>
      </c>
      <c r="F232" s="16" t="s">
        <v>217</v>
      </c>
      <c r="G232" s="16" t="s">
        <v>217</v>
      </c>
      <c r="H232" s="36">
        <v>4</v>
      </c>
      <c r="I232" s="16" t="s">
        <v>410</v>
      </c>
      <c r="J232" s="16" t="s">
        <v>410</v>
      </c>
      <c r="K232" s="164" t="s">
        <v>518</v>
      </c>
      <c r="L232" s="6" t="s">
        <v>506</v>
      </c>
      <c r="M232" s="13">
        <v>58710</v>
      </c>
      <c r="N232" s="165">
        <v>34717</v>
      </c>
      <c r="O232" s="166">
        <f t="shared" ca="1" si="64"/>
        <v>30</v>
      </c>
      <c r="P232" s="167">
        <v>15</v>
      </c>
      <c r="Q232" s="167" t="s">
        <v>636</v>
      </c>
      <c r="R232" s="167">
        <f t="shared" si="78"/>
        <v>24</v>
      </c>
      <c r="S232" s="167">
        <f t="shared" si="79"/>
        <v>32</v>
      </c>
      <c r="T232" s="165">
        <f t="shared" si="80"/>
        <v>46397</v>
      </c>
      <c r="U232" s="165"/>
      <c r="V232" s="6"/>
      <c r="W232" s="6" t="s">
        <v>108</v>
      </c>
      <c r="X232" s="168">
        <f t="shared" ca="1" si="81"/>
        <v>1.25</v>
      </c>
      <c r="Y232" s="169">
        <f t="shared" ca="1" si="82"/>
        <v>2</v>
      </c>
      <c r="Z232" s="16" t="s">
        <v>565</v>
      </c>
      <c r="AA232" s="16" t="s">
        <v>193</v>
      </c>
      <c r="AB232" s="16"/>
      <c r="AC232" s="6"/>
    </row>
    <row r="233" spans="1:29" ht="30" customHeight="1">
      <c r="A233" s="238"/>
      <c r="B233" s="6" t="s">
        <v>217</v>
      </c>
      <c r="C233" s="233" t="s">
        <v>1242</v>
      </c>
      <c r="D233" s="6">
        <v>26</v>
      </c>
      <c r="E233" s="16" t="s">
        <v>216</v>
      </c>
      <c r="F233" s="16" t="s">
        <v>217</v>
      </c>
      <c r="G233" s="16" t="s">
        <v>217</v>
      </c>
      <c r="H233" s="36">
        <v>5</v>
      </c>
      <c r="I233" s="16" t="s">
        <v>411</v>
      </c>
      <c r="J233" s="16" t="s">
        <v>411</v>
      </c>
      <c r="K233" s="164" t="s">
        <v>518</v>
      </c>
      <c r="L233" s="6" t="s">
        <v>506</v>
      </c>
      <c r="M233" s="13">
        <v>280160</v>
      </c>
      <c r="N233" s="165">
        <v>34744</v>
      </c>
      <c r="O233" s="166">
        <f t="shared" ca="1" si="64"/>
        <v>30</v>
      </c>
      <c r="P233" s="167">
        <v>15</v>
      </c>
      <c r="Q233" s="167" t="s">
        <v>636</v>
      </c>
      <c r="R233" s="167">
        <f t="shared" si="78"/>
        <v>24</v>
      </c>
      <c r="S233" s="167">
        <f t="shared" si="79"/>
        <v>32</v>
      </c>
      <c r="T233" s="165">
        <f t="shared" si="80"/>
        <v>46424</v>
      </c>
      <c r="U233" s="165"/>
      <c r="V233" s="6"/>
      <c r="W233" s="6" t="s">
        <v>108</v>
      </c>
      <c r="X233" s="168">
        <f t="shared" ca="1" si="81"/>
        <v>1.25</v>
      </c>
      <c r="Y233" s="169">
        <f t="shared" ca="1" si="82"/>
        <v>2</v>
      </c>
      <c r="Z233" s="16" t="s">
        <v>565</v>
      </c>
      <c r="AA233" s="16" t="s">
        <v>244</v>
      </c>
      <c r="AB233" s="16"/>
      <c r="AC233" s="6"/>
    </row>
    <row r="234" spans="1:29" ht="30" customHeight="1">
      <c r="A234" s="239" t="s">
        <v>15</v>
      </c>
      <c r="B234" s="6" t="s">
        <v>501</v>
      </c>
      <c r="C234" s="6"/>
      <c r="D234" s="6">
        <v>26</v>
      </c>
      <c r="E234" s="16" t="s">
        <v>216</v>
      </c>
      <c r="F234" s="16" t="s">
        <v>1124</v>
      </c>
      <c r="G234" s="16" t="s">
        <v>501</v>
      </c>
      <c r="H234" s="36">
        <v>9</v>
      </c>
      <c r="I234" s="16" t="s">
        <v>1097</v>
      </c>
      <c r="J234" s="16" t="s">
        <v>502</v>
      </c>
      <c r="K234" s="164" t="s">
        <v>518</v>
      </c>
      <c r="L234" s="6" t="s">
        <v>506</v>
      </c>
      <c r="M234" s="13">
        <v>59115</v>
      </c>
      <c r="N234" s="165">
        <v>35879</v>
      </c>
      <c r="O234" s="166">
        <f t="shared" ca="1" si="64"/>
        <v>27</v>
      </c>
      <c r="P234" s="167">
        <v>8</v>
      </c>
      <c r="Q234" s="167" t="s">
        <v>634</v>
      </c>
      <c r="R234" s="167">
        <f t="shared" si="78"/>
        <v>16</v>
      </c>
      <c r="S234" s="167">
        <f t="shared" si="79"/>
        <v>21</v>
      </c>
      <c r="T234" s="165">
        <f t="shared" si="80"/>
        <v>43544</v>
      </c>
      <c r="U234" s="172"/>
      <c r="V234" s="6"/>
      <c r="W234" s="6"/>
      <c r="X234" s="168">
        <f t="shared" ca="1" si="81"/>
        <v>-6.25E-2</v>
      </c>
      <c r="Y234" s="169">
        <f t="shared" ca="1" si="82"/>
        <v>1</v>
      </c>
      <c r="Z234" s="16" t="s">
        <v>565</v>
      </c>
      <c r="AA234" s="16" t="s">
        <v>17</v>
      </c>
      <c r="AB234" s="16"/>
      <c r="AC234" s="6"/>
    </row>
    <row r="235" spans="1:29" ht="30" customHeight="1">
      <c r="A235" s="238"/>
      <c r="B235" s="6" t="s">
        <v>1295</v>
      </c>
      <c r="C235" s="233" t="s">
        <v>1216</v>
      </c>
      <c r="D235" s="6">
        <v>26</v>
      </c>
      <c r="E235" s="16" t="s">
        <v>216</v>
      </c>
      <c r="F235" s="16" t="s">
        <v>523</v>
      </c>
      <c r="G235" s="16" t="s">
        <v>523</v>
      </c>
      <c r="H235" s="36"/>
      <c r="I235" s="16" t="s">
        <v>525</v>
      </c>
      <c r="J235" s="16" t="s">
        <v>525</v>
      </c>
      <c r="K235" s="164" t="s">
        <v>518</v>
      </c>
      <c r="L235" s="6" t="s">
        <v>506</v>
      </c>
      <c r="M235" s="13">
        <v>157680</v>
      </c>
      <c r="N235" s="165">
        <v>43113</v>
      </c>
      <c r="O235" s="166">
        <f t="shared" ca="1" si="64"/>
        <v>7</v>
      </c>
      <c r="P235" s="167">
        <v>15</v>
      </c>
      <c r="Q235" s="167" t="s">
        <v>636</v>
      </c>
      <c r="R235" s="167">
        <f t="shared" si="78"/>
        <v>24</v>
      </c>
      <c r="S235" s="167">
        <f t="shared" si="79"/>
        <v>32</v>
      </c>
      <c r="T235" s="165">
        <f t="shared" si="80"/>
        <v>54793</v>
      </c>
      <c r="U235" s="165"/>
      <c r="V235" s="6"/>
      <c r="W235" s="6"/>
      <c r="X235" s="168">
        <f t="shared" ca="1" si="81"/>
        <v>4.125</v>
      </c>
      <c r="Y235" s="169">
        <f t="shared" ca="1" si="82"/>
        <v>5</v>
      </c>
      <c r="Z235" s="16" t="s">
        <v>565</v>
      </c>
      <c r="AA235" s="15"/>
      <c r="AB235" s="15"/>
      <c r="AC235" s="6"/>
    </row>
    <row r="236" spans="1:29" ht="30" customHeight="1">
      <c r="A236" s="238"/>
      <c r="B236" s="6" t="s">
        <v>1295</v>
      </c>
      <c r="C236" s="36"/>
      <c r="D236" s="6">
        <v>26</v>
      </c>
      <c r="E236" s="16" t="s">
        <v>216</v>
      </c>
      <c r="F236" s="16" t="s">
        <v>524</v>
      </c>
      <c r="G236" s="16" t="s">
        <v>524</v>
      </c>
      <c r="H236" s="36"/>
      <c r="I236" s="16" t="s">
        <v>526</v>
      </c>
      <c r="J236" s="16" t="s">
        <v>526</v>
      </c>
      <c r="K236" s="164" t="s">
        <v>518</v>
      </c>
      <c r="L236" s="6" t="s">
        <v>506</v>
      </c>
      <c r="M236" s="13">
        <v>101520</v>
      </c>
      <c r="N236" s="165">
        <v>43113</v>
      </c>
      <c r="O236" s="166">
        <f t="shared" ca="1" si="64"/>
        <v>7</v>
      </c>
      <c r="P236" s="167">
        <v>15</v>
      </c>
      <c r="Q236" s="167" t="s">
        <v>636</v>
      </c>
      <c r="R236" s="167">
        <f t="shared" si="78"/>
        <v>24</v>
      </c>
      <c r="S236" s="167">
        <f t="shared" si="79"/>
        <v>32</v>
      </c>
      <c r="T236" s="165">
        <f t="shared" si="80"/>
        <v>54793</v>
      </c>
      <c r="U236" s="165"/>
      <c r="V236" s="6"/>
      <c r="W236" s="6"/>
      <c r="X236" s="168">
        <f t="shared" ca="1" si="81"/>
        <v>4.125</v>
      </c>
      <c r="Y236" s="169">
        <f t="shared" ca="1" si="82"/>
        <v>5</v>
      </c>
      <c r="Z236" s="16" t="s">
        <v>565</v>
      </c>
      <c r="AA236" s="15"/>
      <c r="AB236" s="15"/>
      <c r="AC236" s="6"/>
    </row>
    <row r="237" spans="1:29" s="198" customFormat="1" ht="30" customHeight="1">
      <c r="A237" s="6"/>
      <c r="B237" s="6"/>
      <c r="C237" s="6"/>
      <c r="D237" s="6"/>
      <c r="E237" s="16"/>
      <c r="F237" s="220"/>
      <c r="G237" s="16"/>
      <c r="H237" s="36"/>
      <c r="I237" s="221"/>
      <c r="J237" s="16"/>
      <c r="K237" s="174"/>
      <c r="L237" s="148"/>
      <c r="M237" s="211"/>
      <c r="N237" s="212"/>
      <c r="O237" s="177"/>
      <c r="P237" s="178"/>
      <c r="Q237" s="178"/>
      <c r="R237" s="178"/>
      <c r="S237" s="178"/>
      <c r="T237" s="176"/>
      <c r="U237" s="172"/>
      <c r="V237" s="6"/>
      <c r="W237" s="6"/>
      <c r="X237" s="168"/>
      <c r="Y237" s="169"/>
      <c r="Z237" s="122"/>
      <c r="AA237" s="16"/>
      <c r="AB237" s="16"/>
      <c r="AC237" s="6"/>
    </row>
    <row r="238" spans="1:29" s="198" customFormat="1" ht="30" customHeight="1">
      <c r="A238" s="6"/>
      <c r="B238" s="6"/>
      <c r="C238" s="6"/>
      <c r="D238" s="6"/>
      <c r="E238" s="16"/>
      <c r="F238" s="220"/>
      <c r="G238" s="16"/>
      <c r="H238" s="36"/>
      <c r="I238" s="221"/>
      <c r="J238" s="16"/>
      <c r="K238" s="164"/>
      <c r="L238" s="6"/>
      <c r="M238" s="211"/>
      <c r="N238" s="212"/>
      <c r="O238" s="166"/>
      <c r="P238" s="167"/>
      <c r="Q238" s="167"/>
      <c r="R238" s="167"/>
      <c r="S238" s="167"/>
      <c r="T238" s="165"/>
      <c r="U238" s="172"/>
      <c r="V238" s="6"/>
      <c r="W238" s="6"/>
      <c r="X238" s="168"/>
      <c r="Y238" s="169"/>
      <c r="Z238" s="16"/>
      <c r="AA238" s="16"/>
      <c r="AB238" s="16"/>
      <c r="AC238" s="6"/>
    </row>
  </sheetData>
  <autoFilter ref="A2:AC238" xr:uid="{00000000-0009-0000-0000-000005000000}"/>
  <mergeCells count="17">
    <mergeCell ref="Q1:Q2"/>
    <mergeCell ref="U1:V1"/>
    <mergeCell ref="Z1:AA1"/>
    <mergeCell ref="AB1:AB2"/>
    <mergeCell ref="AC1:AC2"/>
    <mergeCell ref="M1:M2"/>
    <mergeCell ref="A1:A2"/>
    <mergeCell ref="B1:B2"/>
    <mergeCell ref="D1:D2"/>
    <mergeCell ref="E1:E2"/>
    <mergeCell ref="F1:F2"/>
    <mergeCell ref="G1:G2"/>
    <mergeCell ref="H1:H2"/>
    <mergeCell ref="I1:I2"/>
    <mergeCell ref="J1:J2"/>
    <mergeCell ref="K1:K2"/>
    <mergeCell ref="L1:L2"/>
  </mergeCells>
  <phoneticPr fontId="4"/>
  <dataValidations count="3">
    <dataValidation type="list" allowBlank="1" showInputMessage="1" showErrorMessage="1" sqref="Q3:Q238" xr:uid="{00000000-0002-0000-0500-000000000000}">
      <formula1>"水質,事務,電子,自動車,機械"</formula1>
    </dataValidation>
    <dataValidation type="list" allowBlank="1" showInputMessage="1" showErrorMessage="1" sqref="K3:K238" xr:uid="{00000000-0002-0000-0500-000001000000}">
      <formula1>"時間,事後"</formula1>
    </dataValidation>
    <dataValidation type="list" allowBlank="1" showInputMessage="1" showErrorMessage="1" sqref="L3:L238" xr:uid="{00000000-0002-0000-0500-000002000000}">
      <formula1>"高,中,低"</formula1>
    </dataValidation>
  </dataValidations>
  <pageMargins left="0.70866141732283472" right="0.39370078740157483" top="0.59055118110236227" bottom="0.59055118110236227" header="0.19685039370078741" footer="0.19685039370078741"/>
  <pageSetup paperSize="9" scale="91" fitToHeight="0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C286"/>
  <sheetViews>
    <sheetView view="pageBreakPreview" zoomScale="85" zoomScaleNormal="90" zoomScaleSheetLayoutView="85" workbookViewId="0">
      <pane xSplit="3" ySplit="2" topLeftCell="G255" activePane="bottomRight" state="frozen"/>
      <selection pane="topRight" activeCell="C1" sqref="C1"/>
      <selection pane="bottomLeft" activeCell="A3" sqref="A3"/>
      <selection pane="bottomRight" activeCell="L6" sqref="L6"/>
    </sheetView>
  </sheetViews>
  <sheetFormatPr defaultColWidth="9" defaultRowHeight="13"/>
  <cols>
    <col min="1" max="1" width="6.08984375" hidden="1" customWidth="1"/>
    <col min="2" max="2" width="14" hidden="1" customWidth="1"/>
    <col min="3" max="3" width="7.6328125" style="23" customWidth="1"/>
    <col min="4" max="5" width="19.81640625" style="24" customWidth="1"/>
    <col min="6" max="6" width="19.81640625" style="24" hidden="1" customWidth="1"/>
    <col min="8" max="8" width="20.6328125" style="24" customWidth="1"/>
    <col min="9" max="9" width="20.6328125" style="24" hidden="1" customWidth="1"/>
    <col min="10" max="10" width="7.6328125" style="25" customWidth="1"/>
    <col min="11" max="11" width="7.6328125" style="23" customWidth="1"/>
    <col min="12" max="12" width="9.1796875" style="26" customWidth="1"/>
    <col min="13" max="14" width="8.90625" style="27" customWidth="1"/>
    <col min="15" max="16" width="8.90625" style="28" customWidth="1"/>
    <col min="17" max="19" width="8.90625" style="28" hidden="1" customWidth="1"/>
    <col min="20" max="20" width="6" hidden="1" customWidth="1"/>
    <col min="21" max="21" width="8.453125" style="23" hidden="1" customWidth="1"/>
    <col min="22" max="22" width="15.36328125" style="23" hidden="1" customWidth="1"/>
    <col min="23" max="24" width="8.81640625" style="23" hidden="1" customWidth="1"/>
    <col min="25" max="25" width="18.08984375" style="24" customWidth="1"/>
    <col min="26" max="26" width="18" style="24" customWidth="1"/>
    <col min="27" max="27" width="28.453125" style="24" customWidth="1"/>
    <col min="28" max="28" width="16.36328125" style="23" customWidth="1"/>
    <col min="29" max="29" width="10.453125" style="22" bestFit="1" customWidth="1"/>
  </cols>
  <sheetData>
    <row r="1" spans="1:28" ht="13.5" customHeight="1">
      <c r="A1" s="242"/>
      <c r="B1" s="242" t="s">
        <v>750</v>
      </c>
      <c r="C1" s="254" t="s">
        <v>0</v>
      </c>
      <c r="D1" s="248" t="s">
        <v>1</v>
      </c>
      <c r="E1" s="248" t="s">
        <v>2</v>
      </c>
      <c r="F1" s="276" t="s">
        <v>784</v>
      </c>
      <c r="G1" s="254" t="s">
        <v>3</v>
      </c>
      <c r="H1" s="248" t="s">
        <v>4</v>
      </c>
      <c r="I1" s="276" t="s">
        <v>785</v>
      </c>
      <c r="J1" s="256" t="s">
        <v>517</v>
      </c>
      <c r="K1" s="254" t="s">
        <v>505</v>
      </c>
      <c r="L1" s="250" t="s">
        <v>5</v>
      </c>
      <c r="M1" s="29" t="s">
        <v>6</v>
      </c>
      <c r="N1" s="57" t="s">
        <v>640</v>
      </c>
      <c r="O1" s="30" t="s">
        <v>520</v>
      </c>
      <c r="P1" s="257" t="s">
        <v>632</v>
      </c>
      <c r="Q1" s="30" t="s">
        <v>588</v>
      </c>
      <c r="R1" s="30" t="s">
        <v>590</v>
      </c>
      <c r="S1" s="30" t="s">
        <v>8</v>
      </c>
      <c r="T1" s="246" t="s">
        <v>7</v>
      </c>
      <c r="U1" s="252"/>
      <c r="V1" s="31" t="s">
        <v>8</v>
      </c>
      <c r="W1" s="63" t="s">
        <v>645</v>
      </c>
      <c r="X1" s="31" t="s">
        <v>639</v>
      </c>
      <c r="Y1" s="253" t="s">
        <v>9</v>
      </c>
      <c r="Z1" s="253"/>
      <c r="AA1" s="277" t="s">
        <v>754</v>
      </c>
      <c r="AB1" s="254" t="s">
        <v>10</v>
      </c>
    </row>
    <row r="2" spans="1:28">
      <c r="A2" s="259"/>
      <c r="B2" s="259"/>
      <c r="C2" s="255"/>
      <c r="D2" s="249"/>
      <c r="E2" s="249"/>
      <c r="F2" s="274"/>
      <c r="G2" s="255"/>
      <c r="H2" s="249"/>
      <c r="I2" s="274"/>
      <c r="J2" s="249"/>
      <c r="K2" s="255"/>
      <c r="L2" s="251"/>
      <c r="M2" s="32" t="s">
        <v>11</v>
      </c>
      <c r="N2" s="58" t="s">
        <v>503</v>
      </c>
      <c r="O2" s="33" t="s">
        <v>503</v>
      </c>
      <c r="P2" s="258"/>
      <c r="Q2" s="33" t="s">
        <v>503</v>
      </c>
      <c r="R2" s="33" t="s">
        <v>503</v>
      </c>
      <c r="S2" s="33" t="s">
        <v>592</v>
      </c>
      <c r="T2" s="34" t="s">
        <v>11</v>
      </c>
      <c r="U2" s="3" t="s">
        <v>12</v>
      </c>
      <c r="V2" s="40" t="s">
        <v>13</v>
      </c>
      <c r="W2" s="40" t="s">
        <v>642</v>
      </c>
      <c r="X2" s="40" t="s">
        <v>638</v>
      </c>
      <c r="Y2" s="17" t="s">
        <v>562</v>
      </c>
      <c r="Z2" s="17" t="s">
        <v>14</v>
      </c>
      <c r="AA2" s="266"/>
      <c r="AB2" s="255"/>
    </row>
    <row r="3" spans="1:28" s="22" customFormat="1" ht="30" customHeight="1">
      <c r="A3" s="4"/>
      <c r="B3" s="4"/>
      <c r="C3" s="3">
        <v>1</v>
      </c>
      <c r="D3" s="11" t="s">
        <v>16</v>
      </c>
      <c r="E3" s="11" t="s">
        <v>18</v>
      </c>
      <c r="F3" s="11" t="s">
        <v>18</v>
      </c>
      <c r="G3" s="4">
        <v>36</v>
      </c>
      <c r="H3" s="11" t="s">
        <v>233</v>
      </c>
      <c r="I3" s="11" t="s">
        <v>233</v>
      </c>
      <c r="J3" s="17" t="s">
        <v>518</v>
      </c>
      <c r="K3" s="3" t="s">
        <v>506</v>
      </c>
      <c r="L3" s="5">
        <v>37080</v>
      </c>
      <c r="M3" s="1">
        <v>35016</v>
      </c>
      <c r="N3" s="60">
        <f t="shared" ref="N3:N66" ca="1" si="0">DATEDIF(M3,TODAY(),"y")</f>
        <v>29</v>
      </c>
      <c r="O3" s="14">
        <v>8</v>
      </c>
      <c r="P3" s="14" t="s">
        <v>634</v>
      </c>
      <c r="Q3" s="14">
        <f t="shared" ref="Q3:Q33" si="1">O3*IF(P3="水質",3.2,(IF(P3="事務",2,IF(P3="電子",2.1,IF(P3="自動車",3.1,1.6)))))</f>
        <v>16</v>
      </c>
      <c r="R3" s="14">
        <f t="shared" ref="R3:R33" si="2">ROUND(4/3*Q3,0)</f>
        <v>21</v>
      </c>
      <c r="S3" s="1">
        <f t="shared" ref="S3:S33" si="3">M3+365*IF(J3="事後",R3,Q3)</f>
        <v>42681</v>
      </c>
      <c r="T3" s="1"/>
      <c r="U3" s="3"/>
      <c r="V3" s="3"/>
      <c r="W3" s="62">
        <f t="shared" ref="W3:W33" ca="1" si="4">(-3/Q3*N3+5)</f>
        <v>-0.4375</v>
      </c>
      <c r="X3" s="61">
        <f t="shared" ref="X3:X33" ca="1" si="5">IF(W3&gt;1,ROUNDUP(W3,0),1)</f>
        <v>1</v>
      </c>
      <c r="Y3" s="11" t="s">
        <v>564</v>
      </c>
      <c r="Z3" s="11" t="s">
        <v>234</v>
      </c>
      <c r="AA3" s="11"/>
      <c r="AB3" s="3"/>
    </row>
    <row r="4" spans="1:28" s="22" customFormat="1" ht="30" customHeight="1">
      <c r="A4" s="4"/>
      <c r="B4" s="4"/>
      <c r="C4" s="3">
        <v>1</v>
      </c>
      <c r="D4" s="11" t="s">
        <v>16</v>
      </c>
      <c r="E4" s="11" t="s">
        <v>18</v>
      </c>
      <c r="F4" s="11" t="s">
        <v>18</v>
      </c>
      <c r="G4" s="4">
        <v>37</v>
      </c>
      <c r="H4" s="11" t="s">
        <v>233</v>
      </c>
      <c r="I4" s="11" t="s">
        <v>233</v>
      </c>
      <c r="J4" s="17" t="s">
        <v>518</v>
      </c>
      <c r="K4" s="3" t="s">
        <v>506</v>
      </c>
      <c r="L4" s="5">
        <v>37080</v>
      </c>
      <c r="M4" s="1">
        <v>35016</v>
      </c>
      <c r="N4" s="60">
        <f t="shared" ca="1" si="0"/>
        <v>29</v>
      </c>
      <c r="O4" s="14">
        <v>8</v>
      </c>
      <c r="P4" s="14" t="s">
        <v>634</v>
      </c>
      <c r="Q4" s="14">
        <f t="shared" si="1"/>
        <v>16</v>
      </c>
      <c r="R4" s="14">
        <f t="shared" si="2"/>
        <v>21</v>
      </c>
      <c r="S4" s="1">
        <f t="shared" si="3"/>
        <v>42681</v>
      </c>
      <c r="T4" s="1"/>
      <c r="U4" s="3"/>
      <c r="V4" s="3"/>
      <c r="W4" s="62">
        <f t="shared" ca="1" si="4"/>
        <v>-0.4375</v>
      </c>
      <c r="X4" s="61">
        <f t="shared" ca="1" si="5"/>
        <v>1</v>
      </c>
      <c r="Y4" s="11" t="s">
        <v>564</v>
      </c>
      <c r="Z4" s="11" t="s">
        <v>234</v>
      </c>
      <c r="AA4" s="11"/>
      <c r="AB4" s="3"/>
    </row>
    <row r="5" spans="1:28" s="22" customFormat="1" ht="30" customHeight="1">
      <c r="A5" s="4"/>
      <c r="B5" s="4"/>
      <c r="C5" s="3">
        <v>1</v>
      </c>
      <c r="D5" s="11" t="s">
        <v>16</v>
      </c>
      <c r="E5" s="11" t="s">
        <v>18</v>
      </c>
      <c r="F5" s="11" t="s">
        <v>18</v>
      </c>
      <c r="G5" s="4">
        <v>38</v>
      </c>
      <c r="H5" s="11" t="s">
        <v>233</v>
      </c>
      <c r="I5" s="11" t="s">
        <v>233</v>
      </c>
      <c r="J5" s="17" t="s">
        <v>518</v>
      </c>
      <c r="K5" s="3" t="s">
        <v>506</v>
      </c>
      <c r="L5" s="5">
        <v>37080</v>
      </c>
      <c r="M5" s="1">
        <v>35016</v>
      </c>
      <c r="N5" s="60">
        <f t="shared" ca="1" si="0"/>
        <v>29</v>
      </c>
      <c r="O5" s="14">
        <v>8</v>
      </c>
      <c r="P5" s="14" t="s">
        <v>634</v>
      </c>
      <c r="Q5" s="14">
        <f t="shared" si="1"/>
        <v>16</v>
      </c>
      <c r="R5" s="14">
        <f t="shared" si="2"/>
        <v>21</v>
      </c>
      <c r="S5" s="1">
        <f t="shared" si="3"/>
        <v>42681</v>
      </c>
      <c r="T5" s="1"/>
      <c r="U5" s="3"/>
      <c r="V5" s="3"/>
      <c r="W5" s="62">
        <f t="shared" ca="1" si="4"/>
        <v>-0.4375</v>
      </c>
      <c r="X5" s="61">
        <f t="shared" ca="1" si="5"/>
        <v>1</v>
      </c>
      <c r="Y5" s="11" t="s">
        <v>564</v>
      </c>
      <c r="Z5" s="11" t="s">
        <v>234</v>
      </c>
      <c r="AA5" s="11"/>
      <c r="AB5" s="3"/>
    </row>
    <row r="6" spans="1:28" s="22" customFormat="1" ht="30" customHeight="1">
      <c r="A6" s="4"/>
      <c r="B6" s="4"/>
      <c r="C6" s="3">
        <v>1</v>
      </c>
      <c r="D6" s="11" t="s">
        <v>16</v>
      </c>
      <c r="E6" s="11" t="s">
        <v>18</v>
      </c>
      <c r="F6" s="11" t="s">
        <v>18</v>
      </c>
      <c r="G6" s="4">
        <v>39</v>
      </c>
      <c r="H6" s="11" t="s">
        <v>233</v>
      </c>
      <c r="I6" s="11" t="s">
        <v>233</v>
      </c>
      <c r="J6" s="17" t="s">
        <v>518</v>
      </c>
      <c r="K6" s="3" t="s">
        <v>506</v>
      </c>
      <c r="L6" s="5">
        <v>37080</v>
      </c>
      <c r="M6" s="1">
        <v>35016</v>
      </c>
      <c r="N6" s="60">
        <f t="shared" ca="1" si="0"/>
        <v>29</v>
      </c>
      <c r="O6" s="14">
        <v>8</v>
      </c>
      <c r="P6" s="14" t="s">
        <v>634</v>
      </c>
      <c r="Q6" s="14">
        <f t="shared" si="1"/>
        <v>16</v>
      </c>
      <c r="R6" s="14">
        <f t="shared" si="2"/>
        <v>21</v>
      </c>
      <c r="S6" s="1">
        <f t="shared" si="3"/>
        <v>42681</v>
      </c>
      <c r="T6" s="1"/>
      <c r="U6" s="3"/>
      <c r="V6" s="3"/>
      <c r="W6" s="62">
        <f t="shared" ca="1" si="4"/>
        <v>-0.4375</v>
      </c>
      <c r="X6" s="61">
        <f t="shared" ca="1" si="5"/>
        <v>1</v>
      </c>
      <c r="Y6" s="11" t="s">
        <v>564</v>
      </c>
      <c r="Z6" s="11" t="s">
        <v>234</v>
      </c>
      <c r="AA6" s="11"/>
      <c r="AB6" s="3"/>
    </row>
    <row r="7" spans="1:28" s="22" customFormat="1" ht="30" customHeight="1">
      <c r="A7" s="4"/>
      <c r="B7" s="4"/>
      <c r="C7" s="3">
        <v>1</v>
      </c>
      <c r="D7" s="11" t="s">
        <v>16</v>
      </c>
      <c r="E7" s="11" t="s">
        <v>18</v>
      </c>
      <c r="F7" s="11" t="s">
        <v>18</v>
      </c>
      <c r="G7" s="4">
        <v>40</v>
      </c>
      <c r="H7" s="11" t="s">
        <v>233</v>
      </c>
      <c r="I7" s="11" t="s">
        <v>233</v>
      </c>
      <c r="J7" s="17" t="s">
        <v>518</v>
      </c>
      <c r="K7" s="3" t="s">
        <v>506</v>
      </c>
      <c r="L7" s="5">
        <v>37080</v>
      </c>
      <c r="M7" s="1">
        <v>35016</v>
      </c>
      <c r="N7" s="60">
        <f t="shared" ca="1" si="0"/>
        <v>29</v>
      </c>
      <c r="O7" s="14">
        <v>8</v>
      </c>
      <c r="P7" s="14" t="s">
        <v>634</v>
      </c>
      <c r="Q7" s="14">
        <f t="shared" si="1"/>
        <v>16</v>
      </c>
      <c r="R7" s="14">
        <f t="shared" si="2"/>
        <v>21</v>
      </c>
      <c r="S7" s="1">
        <f t="shared" si="3"/>
        <v>42681</v>
      </c>
      <c r="T7" s="1"/>
      <c r="U7" s="3"/>
      <c r="V7" s="3"/>
      <c r="W7" s="62">
        <f t="shared" ca="1" si="4"/>
        <v>-0.4375</v>
      </c>
      <c r="X7" s="61">
        <f t="shared" ca="1" si="5"/>
        <v>1</v>
      </c>
      <c r="Y7" s="11" t="s">
        <v>564</v>
      </c>
      <c r="Z7" s="11" t="s">
        <v>234</v>
      </c>
      <c r="AA7" s="11"/>
      <c r="AB7" s="3"/>
    </row>
    <row r="8" spans="1:28" s="22" customFormat="1" ht="30" customHeight="1">
      <c r="A8" s="4"/>
      <c r="B8" s="4"/>
      <c r="C8" s="3">
        <v>1</v>
      </c>
      <c r="D8" s="11" t="s">
        <v>16</v>
      </c>
      <c r="E8" s="11" t="s">
        <v>18</v>
      </c>
      <c r="F8" s="11" t="s">
        <v>18</v>
      </c>
      <c r="G8" s="4">
        <v>41</v>
      </c>
      <c r="H8" s="11" t="s">
        <v>233</v>
      </c>
      <c r="I8" s="11" t="s">
        <v>233</v>
      </c>
      <c r="J8" s="17" t="s">
        <v>518</v>
      </c>
      <c r="K8" s="3" t="s">
        <v>506</v>
      </c>
      <c r="L8" s="5">
        <v>37080</v>
      </c>
      <c r="M8" s="1">
        <v>35016</v>
      </c>
      <c r="N8" s="60">
        <f t="shared" ca="1" si="0"/>
        <v>29</v>
      </c>
      <c r="O8" s="14">
        <v>8</v>
      </c>
      <c r="P8" s="14" t="s">
        <v>634</v>
      </c>
      <c r="Q8" s="14">
        <f t="shared" si="1"/>
        <v>16</v>
      </c>
      <c r="R8" s="14">
        <f t="shared" si="2"/>
        <v>21</v>
      </c>
      <c r="S8" s="1">
        <f t="shared" si="3"/>
        <v>42681</v>
      </c>
      <c r="T8" s="1"/>
      <c r="U8" s="3"/>
      <c r="V8" s="3"/>
      <c r="W8" s="62">
        <f t="shared" ca="1" si="4"/>
        <v>-0.4375</v>
      </c>
      <c r="X8" s="61">
        <f t="shared" ca="1" si="5"/>
        <v>1</v>
      </c>
      <c r="Y8" s="11" t="s">
        <v>564</v>
      </c>
      <c r="Z8" s="11" t="s">
        <v>234</v>
      </c>
      <c r="AA8" s="11"/>
      <c r="AB8" s="3"/>
    </row>
    <row r="9" spans="1:28" s="22" customFormat="1" ht="30" customHeight="1">
      <c r="A9" s="4"/>
      <c r="B9" s="4"/>
      <c r="C9" s="3">
        <v>1</v>
      </c>
      <c r="D9" s="11" t="s">
        <v>16</v>
      </c>
      <c r="E9" s="11" t="s">
        <v>18</v>
      </c>
      <c r="F9" s="11" t="s">
        <v>18</v>
      </c>
      <c r="G9" s="4">
        <v>42</v>
      </c>
      <c r="H9" s="11" t="s">
        <v>233</v>
      </c>
      <c r="I9" s="11" t="s">
        <v>233</v>
      </c>
      <c r="J9" s="17" t="s">
        <v>518</v>
      </c>
      <c r="K9" s="3" t="s">
        <v>506</v>
      </c>
      <c r="L9" s="5">
        <v>37080</v>
      </c>
      <c r="M9" s="1">
        <v>35016</v>
      </c>
      <c r="N9" s="60">
        <f t="shared" ca="1" si="0"/>
        <v>29</v>
      </c>
      <c r="O9" s="14">
        <v>8</v>
      </c>
      <c r="P9" s="14" t="s">
        <v>634</v>
      </c>
      <c r="Q9" s="14">
        <f t="shared" si="1"/>
        <v>16</v>
      </c>
      <c r="R9" s="14">
        <f t="shared" si="2"/>
        <v>21</v>
      </c>
      <c r="S9" s="1">
        <f t="shared" si="3"/>
        <v>42681</v>
      </c>
      <c r="T9" s="1"/>
      <c r="U9" s="3"/>
      <c r="V9" s="3"/>
      <c r="W9" s="62">
        <f t="shared" ca="1" si="4"/>
        <v>-0.4375</v>
      </c>
      <c r="X9" s="61">
        <f t="shared" ca="1" si="5"/>
        <v>1</v>
      </c>
      <c r="Y9" s="11" t="s">
        <v>564</v>
      </c>
      <c r="Z9" s="11" t="s">
        <v>234</v>
      </c>
      <c r="AA9" s="11"/>
      <c r="AB9" s="3"/>
    </row>
    <row r="10" spans="1:28" s="22" customFormat="1" ht="30" customHeight="1">
      <c r="A10" s="4"/>
      <c r="B10" s="4"/>
      <c r="C10" s="3">
        <v>1</v>
      </c>
      <c r="D10" s="11" t="s">
        <v>16</v>
      </c>
      <c r="E10" s="11" t="s">
        <v>18</v>
      </c>
      <c r="F10" s="11" t="s">
        <v>18</v>
      </c>
      <c r="G10" s="4">
        <v>43</v>
      </c>
      <c r="H10" s="11" t="s">
        <v>233</v>
      </c>
      <c r="I10" s="11" t="s">
        <v>233</v>
      </c>
      <c r="J10" s="17" t="s">
        <v>518</v>
      </c>
      <c r="K10" s="3" t="s">
        <v>506</v>
      </c>
      <c r="L10" s="5">
        <v>37080</v>
      </c>
      <c r="M10" s="1">
        <v>35016</v>
      </c>
      <c r="N10" s="60">
        <f t="shared" ca="1" si="0"/>
        <v>29</v>
      </c>
      <c r="O10" s="14">
        <v>8</v>
      </c>
      <c r="P10" s="14" t="s">
        <v>634</v>
      </c>
      <c r="Q10" s="14">
        <f t="shared" si="1"/>
        <v>16</v>
      </c>
      <c r="R10" s="14">
        <f t="shared" si="2"/>
        <v>21</v>
      </c>
      <c r="S10" s="1">
        <f t="shared" si="3"/>
        <v>42681</v>
      </c>
      <c r="T10" s="1"/>
      <c r="U10" s="3"/>
      <c r="V10" s="3"/>
      <c r="W10" s="62">
        <f t="shared" ca="1" si="4"/>
        <v>-0.4375</v>
      </c>
      <c r="X10" s="61">
        <f t="shared" ca="1" si="5"/>
        <v>1</v>
      </c>
      <c r="Y10" s="11" t="s">
        <v>564</v>
      </c>
      <c r="Z10" s="11" t="s">
        <v>234</v>
      </c>
      <c r="AA10" s="11"/>
      <c r="AB10" s="3"/>
    </row>
    <row r="11" spans="1:28" s="22" customFormat="1" ht="30" customHeight="1">
      <c r="A11" s="4"/>
      <c r="B11" s="4"/>
      <c r="C11" s="3">
        <v>1</v>
      </c>
      <c r="D11" s="11" t="s">
        <v>16</v>
      </c>
      <c r="E11" s="11" t="s">
        <v>18</v>
      </c>
      <c r="F11" s="11" t="s">
        <v>18</v>
      </c>
      <c r="G11" s="4">
        <v>44</v>
      </c>
      <c r="H11" s="11" t="s">
        <v>233</v>
      </c>
      <c r="I11" s="11" t="s">
        <v>233</v>
      </c>
      <c r="J11" s="17" t="s">
        <v>518</v>
      </c>
      <c r="K11" s="3" t="s">
        <v>506</v>
      </c>
      <c r="L11" s="5">
        <v>37080</v>
      </c>
      <c r="M11" s="1">
        <v>35016</v>
      </c>
      <c r="N11" s="60">
        <f t="shared" ca="1" si="0"/>
        <v>29</v>
      </c>
      <c r="O11" s="14">
        <v>8</v>
      </c>
      <c r="P11" s="14" t="s">
        <v>634</v>
      </c>
      <c r="Q11" s="14">
        <f t="shared" si="1"/>
        <v>16</v>
      </c>
      <c r="R11" s="14">
        <f t="shared" si="2"/>
        <v>21</v>
      </c>
      <c r="S11" s="1">
        <f t="shared" si="3"/>
        <v>42681</v>
      </c>
      <c r="T11" s="1"/>
      <c r="U11" s="3"/>
      <c r="V11" s="3"/>
      <c r="W11" s="62">
        <f t="shared" ca="1" si="4"/>
        <v>-0.4375</v>
      </c>
      <c r="X11" s="61">
        <f t="shared" ca="1" si="5"/>
        <v>1</v>
      </c>
      <c r="Y11" s="11" t="s">
        <v>564</v>
      </c>
      <c r="Z11" s="11" t="s">
        <v>234</v>
      </c>
      <c r="AA11" s="11"/>
      <c r="AB11" s="3"/>
    </row>
    <row r="12" spans="1:28" s="22" customFormat="1" ht="30" customHeight="1">
      <c r="A12" s="4"/>
      <c r="B12" s="4"/>
      <c r="C12" s="3">
        <v>1</v>
      </c>
      <c r="D12" s="11" t="s">
        <v>16</v>
      </c>
      <c r="E12" s="11" t="s">
        <v>18</v>
      </c>
      <c r="F12" s="11" t="s">
        <v>18</v>
      </c>
      <c r="G12" s="4">
        <v>45</v>
      </c>
      <c r="H12" s="11" t="s">
        <v>233</v>
      </c>
      <c r="I12" s="11" t="s">
        <v>233</v>
      </c>
      <c r="J12" s="17" t="s">
        <v>518</v>
      </c>
      <c r="K12" s="3" t="s">
        <v>506</v>
      </c>
      <c r="L12" s="5">
        <v>37080</v>
      </c>
      <c r="M12" s="1">
        <v>35016</v>
      </c>
      <c r="N12" s="60">
        <f t="shared" ca="1" si="0"/>
        <v>29</v>
      </c>
      <c r="O12" s="14">
        <v>8</v>
      </c>
      <c r="P12" s="14" t="s">
        <v>634</v>
      </c>
      <c r="Q12" s="14">
        <f t="shared" si="1"/>
        <v>16</v>
      </c>
      <c r="R12" s="14">
        <f t="shared" si="2"/>
        <v>21</v>
      </c>
      <c r="S12" s="1">
        <f t="shared" si="3"/>
        <v>42681</v>
      </c>
      <c r="T12" s="1"/>
      <c r="U12" s="3"/>
      <c r="V12" s="3"/>
      <c r="W12" s="62">
        <f t="shared" ca="1" si="4"/>
        <v>-0.4375</v>
      </c>
      <c r="X12" s="61">
        <f t="shared" ca="1" si="5"/>
        <v>1</v>
      </c>
      <c r="Y12" s="11" t="s">
        <v>564</v>
      </c>
      <c r="Z12" s="11" t="s">
        <v>234</v>
      </c>
      <c r="AA12" s="11"/>
      <c r="AB12" s="3"/>
    </row>
    <row r="13" spans="1:28" s="22" customFormat="1" ht="30" customHeight="1">
      <c r="A13" s="4"/>
      <c r="B13" s="4"/>
      <c r="C13" s="3">
        <v>1</v>
      </c>
      <c r="D13" s="11" t="s">
        <v>16</v>
      </c>
      <c r="E13" s="11" t="s">
        <v>18</v>
      </c>
      <c r="F13" s="11" t="s">
        <v>18</v>
      </c>
      <c r="G13" s="4">
        <v>48</v>
      </c>
      <c r="H13" s="11" t="s">
        <v>235</v>
      </c>
      <c r="I13" s="11" t="s">
        <v>235</v>
      </c>
      <c r="J13" s="17" t="s">
        <v>518</v>
      </c>
      <c r="K13" s="3" t="s">
        <v>506</v>
      </c>
      <c r="L13" s="5">
        <v>27295</v>
      </c>
      <c r="M13" s="1">
        <v>35016</v>
      </c>
      <c r="N13" s="60">
        <f t="shared" ca="1" si="0"/>
        <v>29</v>
      </c>
      <c r="O13" s="14">
        <v>8</v>
      </c>
      <c r="P13" s="14" t="s">
        <v>634</v>
      </c>
      <c r="Q13" s="14">
        <f t="shared" si="1"/>
        <v>16</v>
      </c>
      <c r="R13" s="14">
        <f t="shared" si="2"/>
        <v>21</v>
      </c>
      <c r="S13" s="1">
        <f t="shared" si="3"/>
        <v>42681</v>
      </c>
      <c r="T13" s="1"/>
      <c r="U13" s="3"/>
      <c r="V13" s="3"/>
      <c r="W13" s="62">
        <f t="shared" ca="1" si="4"/>
        <v>-0.4375</v>
      </c>
      <c r="X13" s="61">
        <f t="shared" ca="1" si="5"/>
        <v>1</v>
      </c>
      <c r="Y13" s="11" t="s">
        <v>564</v>
      </c>
      <c r="Z13" s="11" t="s">
        <v>234</v>
      </c>
      <c r="AA13" s="11"/>
      <c r="AB13" s="3"/>
    </row>
    <row r="14" spans="1:28" s="22" customFormat="1" ht="30" customHeight="1">
      <c r="A14" s="4"/>
      <c r="B14" s="4"/>
      <c r="C14" s="3">
        <v>1</v>
      </c>
      <c r="D14" s="11" t="s">
        <v>16</v>
      </c>
      <c r="E14" s="11" t="s">
        <v>18</v>
      </c>
      <c r="F14" s="11" t="s">
        <v>18</v>
      </c>
      <c r="G14" s="4">
        <v>50</v>
      </c>
      <c r="H14" s="11" t="s">
        <v>235</v>
      </c>
      <c r="I14" s="11" t="s">
        <v>235</v>
      </c>
      <c r="J14" s="17" t="s">
        <v>518</v>
      </c>
      <c r="K14" s="3" t="s">
        <v>506</v>
      </c>
      <c r="L14" s="5">
        <v>27295</v>
      </c>
      <c r="M14" s="1">
        <v>35016</v>
      </c>
      <c r="N14" s="60">
        <f t="shared" ca="1" si="0"/>
        <v>29</v>
      </c>
      <c r="O14" s="14">
        <v>8</v>
      </c>
      <c r="P14" s="14" t="s">
        <v>634</v>
      </c>
      <c r="Q14" s="14">
        <f t="shared" si="1"/>
        <v>16</v>
      </c>
      <c r="R14" s="14">
        <f t="shared" si="2"/>
        <v>21</v>
      </c>
      <c r="S14" s="1">
        <f t="shared" si="3"/>
        <v>42681</v>
      </c>
      <c r="T14" s="1"/>
      <c r="U14" s="3"/>
      <c r="V14" s="3"/>
      <c r="W14" s="62">
        <f t="shared" ca="1" si="4"/>
        <v>-0.4375</v>
      </c>
      <c r="X14" s="61">
        <f t="shared" ca="1" si="5"/>
        <v>1</v>
      </c>
      <c r="Y14" s="11" t="s">
        <v>564</v>
      </c>
      <c r="Z14" s="11" t="s">
        <v>234</v>
      </c>
      <c r="AA14" s="11"/>
      <c r="AB14" s="3"/>
    </row>
    <row r="15" spans="1:28" s="22" customFormat="1" ht="30" customHeight="1">
      <c r="A15" s="4"/>
      <c r="B15" s="4"/>
      <c r="C15" s="3">
        <v>1</v>
      </c>
      <c r="D15" s="11" t="s">
        <v>16</v>
      </c>
      <c r="E15" s="11" t="s">
        <v>18</v>
      </c>
      <c r="F15" s="11" t="s">
        <v>18</v>
      </c>
      <c r="G15" s="4">
        <v>52</v>
      </c>
      <c r="H15" s="11" t="s">
        <v>235</v>
      </c>
      <c r="I15" s="11" t="s">
        <v>235</v>
      </c>
      <c r="J15" s="17" t="s">
        <v>518</v>
      </c>
      <c r="K15" s="3" t="s">
        <v>506</v>
      </c>
      <c r="L15" s="5">
        <v>27295</v>
      </c>
      <c r="M15" s="1">
        <v>35016</v>
      </c>
      <c r="N15" s="60">
        <f t="shared" ca="1" si="0"/>
        <v>29</v>
      </c>
      <c r="O15" s="14">
        <v>8</v>
      </c>
      <c r="P15" s="14" t="s">
        <v>634</v>
      </c>
      <c r="Q15" s="14">
        <f t="shared" si="1"/>
        <v>16</v>
      </c>
      <c r="R15" s="14">
        <f t="shared" si="2"/>
        <v>21</v>
      </c>
      <c r="S15" s="1">
        <f t="shared" si="3"/>
        <v>42681</v>
      </c>
      <c r="T15" s="1"/>
      <c r="U15" s="3"/>
      <c r="V15" s="3"/>
      <c r="W15" s="62">
        <f t="shared" ca="1" si="4"/>
        <v>-0.4375</v>
      </c>
      <c r="X15" s="61">
        <f t="shared" ca="1" si="5"/>
        <v>1</v>
      </c>
      <c r="Y15" s="11" t="s">
        <v>564</v>
      </c>
      <c r="Z15" s="11" t="s">
        <v>234</v>
      </c>
      <c r="AA15" s="11"/>
      <c r="AB15" s="3"/>
    </row>
    <row r="16" spans="1:28" s="22" customFormat="1" ht="30" customHeight="1">
      <c r="A16" s="4"/>
      <c r="B16" s="4"/>
      <c r="C16" s="3">
        <v>1</v>
      </c>
      <c r="D16" s="11" t="s">
        <v>16</v>
      </c>
      <c r="E16" s="11" t="s">
        <v>18</v>
      </c>
      <c r="F16" s="11" t="s">
        <v>18</v>
      </c>
      <c r="G16" s="4">
        <v>53</v>
      </c>
      <c r="H16" s="11" t="s">
        <v>235</v>
      </c>
      <c r="I16" s="11" t="s">
        <v>235</v>
      </c>
      <c r="J16" s="17" t="s">
        <v>518</v>
      </c>
      <c r="K16" s="3" t="s">
        <v>506</v>
      </c>
      <c r="L16" s="5">
        <v>27295</v>
      </c>
      <c r="M16" s="1">
        <v>35016</v>
      </c>
      <c r="N16" s="60">
        <f t="shared" ca="1" si="0"/>
        <v>29</v>
      </c>
      <c r="O16" s="14">
        <v>8</v>
      </c>
      <c r="P16" s="14" t="s">
        <v>634</v>
      </c>
      <c r="Q16" s="14">
        <f t="shared" si="1"/>
        <v>16</v>
      </c>
      <c r="R16" s="14">
        <f t="shared" si="2"/>
        <v>21</v>
      </c>
      <c r="S16" s="1">
        <f t="shared" si="3"/>
        <v>42681</v>
      </c>
      <c r="T16" s="1"/>
      <c r="U16" s="3"/>
      <c r="V16" s="3"/>
      <c r="W16" s="62">
        <f t="shared" ca="1" si="4"/>
        <v>-0.4375</v>
      </c>
      <c r="X16" s="61">
        <f t="shared" ca="1" si="5"/>
        <v>1</v>
      </c>
      <c r="Y16" s="11" t="s">
        <v>564</v>
      </c>
      <c r="Z16" s="11" t="s">
        <v>234</v>
      </c>
      <c r="AA16" s="11"/>
      <c r="AB16" s="3"/>
    </row>
    <row r="17" spans="1:29" s="22" customFormat="1" ht="30" customHeight="1">
      <c r="A17" s="4"/>
      <c r="B17" s="4"/>
      <c r="C17" s="3">
        <v>1</v>
      </c>
      <c r="D17" s="11" t="s">
        <v>16</v>
      </c>
      <c r="E17" s="11" t="s">
        <v>18</v>
      </c>
      <c r="F17" s="11" t="s">
        <v>18</v>
      </c>
      <c r="G17" s="4">
        <v>54</v>
      </c>
      <c r="H17" s="11" t="s">
        <v>235</v>
      </c>
      <c r="I17" s="11" t="s">
        <v>235</v>
      </c>
      <c r="J17" s="17" t="s">
        <v>518</v>
      </c>
      <c r="K17" s="3" t="s">
        <v>506</v>
      </c>
      <c r="L17" s="5">
        <v>27295</v>
      </c>
      <c r="M17" s="1">
        <v>35016</v>
      </c>
      <c r="N17" s="60">
        <f t="shared" ca="1" si="0"/>
        <v>29</v>
      </c>
      <c r="O17" s="14">
        <v>8</v>
      </c>
      <c r="P17" s="14" t="s">
        <v>634</v>
      </c>
      <c r="Q17" s="14">
        <f t="shared" si="1"/>
        <v>16</v>
      </c>
      <c r="R17" s="14">
        <f t="shared" si="2"/>
        <v>21</v>
      </c>
      <c r="S17" s="1">
        <f t="shared" si="3"/>
        <v>42681</v>
      </c>
      <c r="T17" s="1"/>
      <c r="U17" s="3"/>
      <c r="V17" s="3"/>
      <c r="W17" s="62">
        <f t="shared" ca="1" si="4"/>
        <v>-0.4375</v>
      </c>
      <c r="X17" s="61">
        <f t="shared" ca="1" si="5"/>
        <v>1</v>
      </c>
      <c r="Y17" s="11" t="s">
        <v>564</v>
      </c>
      <c r="Z17" s="11" t="s">
        <v>234</v>
      </c>
      <c r="AA17" s="11"/>
      <c r="AB17" s="3"/>
    </row>
    <row r="18" spans="1:29" s="22" customFormat="1" ht="30" customHeight="1">
      <c r="A18" s="4"/>
      <c r="B18" s="4"/>
      <c r="C18" s="3">
        <v>1</v>
      </c>
      <c r="D18" s="11" t="s">
        <v>16</v>
      </c>
      <c r="E18" s="11" t="s">
        <v>18</v>
      </c>
      <c r="F18" s="11" t="s">
        <v>18</v>
      </c>
      <c r="G18" s="4">
        <v>55</v>
      </c>
      <c r="H18" s="11" t="s">
        <v>235</v>
      </c>
      <c r="I18" s="11" t="s">
        <v>235</v>
      </c>
      <c r="J18" s="17" t="s">
        <v>518</v>
      </c>
      <c r="K18" s="3" t="s">
        <v>506</v>
      </c>
      <c r="L18" s="5">
        <v>27295</v>
      </c>
      <c r="M18" s="1">
        <v>35016</v>
      </c>
      <c r="N18" s="60">
        <f t="shared" ca="1" si="0"/>
        <v>29</v>
      </c>
      <c r="O18" s="14">
        <v>8</v>
      </c>
      <c r="P18" s="14" t="s">
        <v>634</v>
      </c>
      <c r="Q18" s="14">
        <f t="shared" si="1"/>
        <v>16</v>
      </c>
      <c r="R18" s="14">
        <f t="shared" si="2"/>
        <v>21</v>
      </c>
      <c r="S18" s="1">
        <f t="shared" si="3"/>
        <v>42681</v>
      </c>
      <c r="T18" s="1"/>
      <c r="U18" s="3"/>
      <c r="V18" s="3"/>
      <c r="W18" s="62">
        <f t="shared" ca="1" si="4"/>
        <v>-0.4375</v>
      </c>
      <c r="X18" s="61">
        <f t="shared" ca="1" si="5"/>
        <v>1</v>
      </c>
      <c r="Y18" s="11" t="s">
        <v>564</v>
      </c>
      <c r="Z18" s="11" t="s">
        <v>234</v>
      </c>
      <c r="AA18" s="11"/>
      <c r="AB18" s="3"/>
    </row>
    <row r="19" spans="1:29" s="22" customFormat="1" ht="30" customHeight="1">
      <c r="A19" s="4"/>
      <c r="B19" s="4"/>
      <c r="C19" s="3">
        <v>1</v>
      </c>
      <c r="D19" s="11" t="s">
        <v>16</v>
      </c>
      <c r="E19" s="11" t="s">
        <v>18</v>
      </c>
      <c r="F19" s="11" t="s">
        <v>18</v>
      </c>
      <c r="G19" s="4">
        <v>56</v>
      </c>
      <c r="H19" s="11" t="s">
        <v>235</v>
      </c>
      <c r="I19" s="11" t="s">
        <v>235</v>
      </c>
      <c r="J19" s="17" t="s">
        <v>518</v>
      </c>
      <c r="K19" s="3" t="s">
        <v>506</v>
      </c>
      <c r="L19" s="5">
        <v>27295</v>
      </c>
      <c r="M19" s="1">
        <v>35016</v>
      </c>
      <c r="N19" s="60">
        <f t="shared" ca="1" si="0"/>
        <v>29</v>
      </c>
      <c r="O19" s="14">
        <v>8</v>
      </c>
      <c r="P19" s="14" t="s">
        <v>634</v>
      </c>
      <c r="Q19" s="14">
        <f t="shared" si="1"/>
        <v>16</v>
      </c>
      <c r="R19" s="14">
        <f t="shared" si="2"/>
        <v>21</v>
      </c>
      <c r="S19" s="1">
        <f t="shared" si="3"/>
        <v>42681</v>
      </c>
      <c r="T19" s="1"/>
      <c r="U19" s="3"/>
      <c r="V19" s="3"/>
      <c r="W19" s="62">
        <f t="shared" ca="1" si="4"/>
        <v>-0.4375</v>
      </c>
      <c r="X19" s="61">
        <f t="shared" ca="1" si="5"/>
        <v>1</v>
      </c>
      <c r="Y19" s="11" t="s">
        <v>564</v>
      </c>
      <c r="Z19" s="11" t="s">
        <v>234</v>
      </c>
      <c r="AA19" s="11"/>
      <c r="AB19" s="3"/>
    </row>
    <row r="20" spans="1:29" s="22" customFormat="1" ht="30" customHeight="1">
      <c r="A20" s="4"/>
      <c r="B20" s="4"/>
      <c r="C20" s="3">
        <v>1</v>
      </c>
      <c r="D20" s="11" t="s">
        <v>16</v>
      </c>
      <c r="E20" s="11" t="s">
        <v>18</v>
      </c>
      <c r="F20" s="11" t="s">
        <v>18</v>
      </c>
      <c r="G20" s="4">
        <v>57</v>
      </c>
      <c r="H20" s="11" t="s">
        <v>235</v>
      </c>
      <c r="I20" s="11" t="s">
        <v>235</v>
      </c>
      <c r="J20" s="17" t="s">
        <v>518</v>
      </c>
      <c r="K20" s="3" t="s">
        <v>506</v>
      </c>
      <c r="L20" s="5">
        <v>27295</v>
      </c>
      <c r="M20" s="1">
        <v>35016</v>
      </c>
      <c r="N20" s="60">
        <f t="shared" ca="1" si="0"/>
        <v>29</v>
      </c>
      <c r="O20" s="14">
        <v>8</v>
      </c>
      <c r="P20" s="14" t="s">
        <v>634</v>
      </c>
      <c r="Q20" s="14">
        <f t="shared" si="1"/>
        <v>16</v>
      </c>
      <c r="R20" s="14">
        <f t="shared" si="2"/>
        <v>21</v>
      </c>
      <c r="S20" s="1">
        <f t="shared" si="3"/>
        <v>42681</v>
      </c>
      <c r="T20" s="1"/>
      <c r="U20" s="3"/>
      <c r="V20" s="3"/>
      <c r="W20" s="62">
        <f t="shared" ca="1" si="4"/>
        <v>-0.4375</v>
      </c>
      <c r="X20" s="61">
        <f t="shared" ca="1" si="5"/>
        <v>1</v>
      </c>
      <c r="Y20" s="11" t="s">
        <v>564</v>
      </c>
      <c r="Z20" s="11" t="s">
        <v>234</v>
      </c>
      <c r="AA20" s="11"/>
      <c r="AB20" s="3"/>
    </row>
    <row r="21" spans="1:29" s="22" customFormat="1" ht="30" customHeight="1">
      <c r="A21" s="4"/>
      <c r="B21" s="4"/>
      <c r="C21" s="3">
        <v>1</v>
      </c>
      <c r="D21" s="11" t="s">
        <v>16</v>
      </c>
      <c r="E21" s="11" t="s">
        <v>18</v>
      </c>
      <c r="F21" s="11" t="s">
        <v>18</v>
      </c>
      <c r="G21" s="4">
        <v>58</v>
      </c>
      <c r="H21" s="11" t="s">
        <v>235</v>
      </c>
      <c r="I21" s="11" t="s">
        <v>235</v>
      </c>
      <c r="J21" s="17" t="s">
        <v>518</v>
      </c>
      <c r="K21" s="3" t="s">
        <v>506</v>
      </c>
      <c r="L21" s="5">
        <v>27295</v>
      </c>
      <c r="M21" s="1">
        <v>35016</v>
      </c>
      <c r="N21" s="60">
        <f t="shared" ca="1" si="0"/>
        <v>29</v>
      </c>
      <c r="O21" s="14">
        <v>8</v>
      </c>
      <c r="P21" s="14" t="s">
        <v>634</v>
      </c>
      <c r="Q21" s="14">
        <f t="shared" si="1"/>
        <v>16</v>
      </c>
      <c r="R21" s="14">
        <f t="shared" si="2"/>
        <v>21</v>
      </c>
      <c r="S21" s="1">
        <f t="shared" si="3"/>
        <v>42681</v>
      </c>
      <c r="T21" s="1"/>
      <c r="U21" s="3"/>
      <c r="V21" s="3"/>
      <c r="W21" s="62">
        <f t="shared" ca="1" si="4"/>
        <v>-0.4375</v>
      </c>
      <c r="X21" s="61">
        <f t="shared" ca="1" si="5"/>
        <v>1</v>
      </c>
      <c r="Y21" s="11" t="s">
        <v>564</v>
      </c>
      <c r="Z21" s="11" t="s">
        <v>234</v>
      </c>
      <c r="AA21" s="11"/>
      <c r="AB21" s="3"/>
    </row>
    <row r="22" spans="1:29" s="22" customFormat="1" ht="30" customHeight="1">
      <c r="A22" s="4"/>
      <c r="B22" s="4"/>
      <c r="C22" s="3">
        <v>1</v>
      </c>
      <c r="D22" s="11" t="s">
        <v>16</v>
      </c>
      <c r="E22" s="11" t="s">
        <v>18</v>
      </c>
      <c r="F22" s="11" t="s">
        <v>18</v>
      </c>
      <c r="G22" s="4">
        <v>60</v>
      </c>
      <c r="H22" s="11" t="s">
        <v>235</v>
      </c>
      <c r="I22" s="11" t="s">
        <v>235</v>
      </c>
      <c r="J22" s="17" t="s">
        <v>518</v>
      </c>
      <c r="K22" s="3" t="s">
        <v>506</v>
      </c>
      <c r="L22" s="5">
        <v>27295</v>
      </c>
      <c r="M22" s="1">
        <v>35016</v>
      </c>
      <c r="N22" s="60">
        <f t="shared" ca="1" si="0"/>
        <v>29</v>
      </c>
      <c r="O22" s="14">
        <v>8</v>
      </c>
      <c r="P22" s="14" t="s">
        <v>634</v>
      </c>
      <c r="Q22" s="14">
        <f t="shared" si="1"/>
        <v>16</v>
      </c>
      <c r="R22" s="14">
        <f t="shared" si="2"/>
        <v>21</v>
      </c>
      <c r="S22" s="1">
        <f t="shared" si="3"/>
        <v>42681</v>
      </c>
      <c r="T22" s="1"/>
      <c r="U22" s="3"/>
      <c r="V22" s="3"/>
      <c r="W22" s="62">
        <f t="shared" ca="1" si="4"/>
        <v>-0.4375</v>
      </c>
      <c r="X22" s="61">
        <f t="shared" ca="1" si="5"/>
        <v>1</v>
      </c>
      <c r="Y22" s="11" t="s">
        <v>564</v>
      </c>
      <c r="Z22" s="11" t="s">
        <v>234</v>
      </c>
      <c r="AA22" s="11"/>
      <c r="AB22" s="3"/>
    </row>
    <row r="23" spans="1:29" s="22" customFormat="1" ht="30" customHeight="1">
      <c r="A23" s="4"/>
      <c r="B23" s="4"/>
      <c r="C23" s="3">
        <v>1</v>
      </c>
      <c r="D23" s="11" t="s">
        <v>16</v>
      </c>
      <c r="E23" s="11" t="s">
        <v>18</v>
      </c>
      <c r="F23" s="11" t="s">
        <v>18</v>
      </c>
      <c r="G23" s="4">
        <v>61</v>
      </c>
      <c r="H23" s="11" t="s">
        <v>235</v>
      </c>
      <c r="I23" s="11" t="s">
        <v>235</v>
      </c>
      <c r="J23" s="17" t="s">
        <v>518</v>
      </c>
      <c r="K23" s="3" t="s">
        <v>506</v>
      </c>
      <c r="L23" s="5">
        <v>27295</v>
      </c>
      <c r="M23" s="1">
        <v>35016</v>
      </c>
      <c r="N23" s="60">
        <f t="shared" ca="1" si="0"/>
        <v>29</v>
      </c>
      <c r="O23" s="14">
        <v>8</v>
      </c>
      <c r="P23" s="14" t="s">
        <v>634</v>
      </c>
      <c r="Q23" s="14">
        <f t="shared" si="1"/>
        <v>16</v>
      </c>
      <c r="R23" s="14">
        <f t="shared" si="2"/>
        <v>21</v>
      </c>
      <c r="S23" s="1">
        <f t="shared" si="3"/>
        <v>42681</v>
      </c>
      <c r="T23" s="1"/>
      <c r="U23" s="3"/>
      <c r="V23" s="3"/>
      <c r="W23" s="62">
        <f t="shared" ca="1" si="4"/>
        <v>-0.4375</v>
      </c>
      <c r="X23" s="61">
        <f t="shared" ca="1" si="5"/>
        <v>1</v>
      </c>
      <c r="Y23" s="11" t="s">
        <v>564</v>
      </c>
      <c r="Z23" s="11" t="s">
        <v>234</v>
      </c>
      <c r="AA23" s="11"/>
      <c r="AB23" s="3"/>
    </row>
    <row r="24" spans="1:29" s="22" customFormat="1" ht="30" customHeight="1">
      <c r="A24" s="4"/>
      <c r="B24" s="4"/>
      <c r="C24" s="3">
        <v>1</v>
      </c>
      <c r="D24" s="11" t="s">
        <v>16</v>
      </c>
      <c r="E24" s="11" t="s">
        <v>18</v>
      </c>
      <c r="F24" s="11" t="s">
        <v>18</v>
      </c>
      <c r="G24" s="4">
        <v>62</v>
      </c>
      <c r="H24" s="11" t="s">
        <v>235</v>
      </c>
      <c r="I24" s="11" t="s">
        <v>235</v>
      </c>
      <c r="J24" s="17" t="s">
        <v>518</v>
      </c>
      <c r="K24" s="3" t="s">
        <v>506</v>
      </c>
      <c r="L24" s="5">
        <v>27295</v>
      </c>
      <c r="M24" s="1">
        <v>35016</v>
      </c>
      <c r="N24" s="60">
        <f t="shared" ca="1" si="0"/>
        <v>29</v>
      </c>
      <c r="O24" s="14">
        <v>8</v>
      </c>
      <c r="P24" s="14" t="s">
        <v>634</v>
      </c>
      <c r="Q24" s="14">
        <f t="shared" si="1"/>
        <v>16</v>
      </c>
      <c r="R24" s="14">
        <f t="shared" si="2"/>
        <v>21</v>
      </c>
      <c r="S24" s="1">
        <f t="shared" si="3"/>
        <v>42681</v>
      </c>
      <c r="T24" s="1"/>
      <c r="U24" s="3"/>
      <c r="V24" s="3"/>
      <c r="W24" s="62">
        <f t="shared" ca="1" si="4"/>
        <v>-0.4375</v>
      </c>
      <c r="X24" s="61">
        <f t="shared" ca="1" si="5"/>
        <v>1</v>
      </c>
      <c r="Y24" s="11" t="s">
        <v>564</v>
      </c>
      <c r="Z24" s="11" t="s">
        <v>234</v>
      </c>
      <c r="AA24" s="11"/>
      <c r="AB24" s="3"/>
    </row>
    <row r="25" spans="1:29" s="22" customFormat="1" ht="30" customHeight="1">
      <c r="A25" s="4"/>
      <c r="B25" s="4"/>
      <c r="C25" s="3">
        <v>1</v>
      </c>
      <c r="D25" s="11" t="s">
        <v>16</v>
      </c>
      <c r="E25" s="11" t="s">
        <v>18</v>
      </c>
      <c r="F25" s="11" t="s">
        <v>18</v>
      </c>
      <c r="G25" s="4">
        <v>63</v>
      </c>
      <c r="H25" s="11" t="s">
        <v>235</v>
      </c>
      <c r="I25" s="11" t="s">
        <v>235</v>
      </c>
      <c r="J25" s="17" t="s">
        <v>518</v>
      </c>
      <c r="K25" s="3" t="s">
        <v>506</v>
      </c>
      <c r="L25" s="5">
        <v>27295</v>
      </c>
      <c r="M25" s="1">
        <v>35016</v>
      </c>
      <c r="N25" s="60">
        <f t="shared" ca="1" si="0"/>
        <v>29</v>
      </c>
      <c r="O25" s="14">
        <v>8</v>
      </c>
      <c r="P25" s="14" t="s">
        <v>634</v>
      </c>
      <c r="Q25" s="14">
        <f t="shared" si="1"/>
        <v>16</v>
      </c>
      <c r="R25" s="14">
        <f t="shared" si="2"/>
        <v>21</v>
      </c>
      <c r="S25" s="1">
        <f t="shared" si="3"/>
        <v>42681</v>
      </c>
      <c r="T25" s="1"/>
      <c r="U25" s="3"/>
      <c r="V25" s="3"/>
      <c r="W25" s="62">
        <f t="shared" ca="1" si="4"/>
        <v>-0.4375</v>
      </c>
      <c r="X25" s="61">
        <f t="shared" ca="1" si="5"/>
        <v>1</v>
      </c>
      <c r="Y25" s="11" t="s">
        <v>564</v>
      </c>
      <c r="Z25" s="11" t="s">
        <v>234</v>
      </c>
      <c r="AA25" s="11"/>
      <c r="AB25" s="3"/>
    </row>
    <row r="26" spans="1:29" s="22" customFormat="1" ht="30" customHeight="1">
      <c r="A26" s="4"/>
      <c r="B26" s="4"/>
      <c r="C26" s="3">
        <v>1</v>
      </c>
      <c r="D26" s="11" t="s">
        <v>16</v>
      </c>
      <c r="E26" s="11" t="s">
        <v>18</v>
      </c>
      <c r="F26" s="11" t="s">
        <v>18</v>
      </c>
      <c r="G26" s="4">
        <v>64</v>
      </c>
      <c r="H26" s="11" t="s">
        <v>235</v>
      </c>
      <c r="I26" s="11" t="s">
        <v>235</v>
      </c>
      <c r="J26" s="17" t="s">
        <v>518</v>
      </c>
      <c r="K26" s="3" t="s">
        <v>506</v>
      </c>
      <c r="L26" s="5">
        <v>27295</v>
      </c>
      <c r="M26" s="1">
        <v>35016</v>
      </c>
      <c r="N26" s="60">
        <f t="shared" ca="1" si="0"/>
        <v>29</v>
      </c>
      <c r="O26" s="14">
        <v>8</v>
      </c>
      <c r="P26" s="14" t="s">
        <v>634</v>
      </c>
      <c r="Q26" s="14">
        <f t="shared" si="1"/>
        <v>16</v>
      </c>
      <c r="R26" s="14">
        <f t="shared" si="2"/>
        <v>21</v>
      </c>
      <c r="S26" s="1">
        <f t="shared" si="3"/>
        <v>42681</v>
      </c>
      <c r="T26" s="1"/>
      <c r="U26" s="3"/>
      <c r="V26" s="3"/>
      <c r="W26" s="62">
        <f t="shared" ca="1" si="4"/>
        <v>-0.4375</v>
      </c>
      <c r="X26" s="61">
        <f t="shared" ca="1" si="5"/>
        <v>1</v>
      </c>
      <c r="Y26" s="11" t="s">
        <v>564</v>
      </c>
      <c r="Z26" s="11" t="s">
        <v>234</v>
      </c>
      <c r="AA26" s="11"/>
      <c r="AB26" s="3"/>
    </row>
    <row r="27" spans="1:29" s="22" customFormat="1" ht="30" customHeight="1">
      <c r="A27" s="4"/>
      <c r="B27" s="4"/>
      <c r="C27" s="3">
        <v>1</v>
      </c>
      <c r="D27" s="11" t="s">
        <v>16</v>
      </c>
      <c r="E27" s="11" t="s">
        <v>18</v>
      </c>
      <c r="F27" s="11" t="s">
        <v>18</v>
      </c>
      <c r="G27" s="4">
        <v>65</v>
      </c>
      <c r="H27" s="11" t="s">
        <v>235</v>
      </c>
      <c r="I27" s="11" t="s">
        <v>235</v>
      </c>
      <c r="J27" s="17" t="s">
        <v>518</v>
      </c>
      <c r="K27" s="3" t="s">
        <v>506</v>
      </c>
      <c r="L27" s="5">
        <v>27295</v>
      </c>
      <c r="M27" s="1">
        <v>35016</v>
      </c>
      <c r="N27" s="60">
        <f t="shared" ca="1" si="0"/>
        <v>29</v>
      </c>
      <c r="O27" s="14">
        <v>8</v>
      </c>
      <c r="P27" s="14" t="s">
        <v>634</v>
      </c>
      <c r="Q27" s="14">
        <f t="shared" si="1"/>
        <v>16</v>
      </c>
      <c r="R27" s="14">
        <f t="shared" si="2"/>
        <v>21</v>
      </c>
      <c r="S27" s="1">
        <f t="shared" si="3"/>
        <v>42681</v>
      </c>
      <c r="T27" s="1"/>
      <c r="U27" s="3"/>
      <c r="V27" s="3"/>
      <c r="W27" s="62">
        <f t="shared" ca="1" si="4"/>
        <v>-0.4375</v>
      </c>
      <c r="X27" s="61">
        <f t="shared" ca="1" si="5"/>
        <v>1</v>
      </c>
      <c r="Y27" s="11" t="s">
        <v>564</v>
      </c>
      <c r="Z27" s="11" t="s">
        <v>234</v>
      </c>
      <c r="AA27" s="11"/>
      <c r="AB27" s="3"/>
    </row>
    <row r="28" spans="1:29" s="110" customFormat="1" ht="30" customHeight="1">
      <c r="A28" s="102"/>
      <c r="B28" s="102"/>
      <c r="C28" s="100">
        <v>1</v>
      </c>
      <c r="D28" s="101" t="s">
        <v>16</v>
      </c>
      <c r="E28" s="101" t="s">
        <v>18</v>
      </c>
      <c r="F28" s="101" t="s">
        <v>18</v>
      </c>
      <c r="G28" s="102">
        <v>46</v>
      </c>
      <c r="H28" s="101" t="s">
        <v>235</v>
      </c>
      <c r="I28" s="101" t="s">
        <v>235</v>
      </c>
      <c r="J28" s="103" t="s">
        <v>518</v>
      </c>
      <c r="K28" s="100" t="s">
        <v>506</v>
      </c>
      <c r="L28" s="104">
        <v>27295</v>
      </c>
      <c r="M28" s="105">
        <v>35016</v>
      </c>
      <c r="N28" s="106">
        <f t="shared" ca="1" si="0"/>
        <v>29</v>
      </c>
      <c r="O28" s="107">
        <v>8</v>
      </c>
      <c r="P28" s="107" t="s">
        <v>634</v>
      </c>
      <c r="Q28" s="107">
        <f t="shared" si="1"/>
        <v>16</v>
      </c>
      <c r="R28" s="107">
        <f t="shared" si="2"/>
        <v>21</v>
      </c>
      <c r="S28" s="105">
        <f t="shared" si="3"/>
        <v>42681</v>
      </c>
      <c r="T28" s="105"/>
      <c r="U28" s="100"/>
      <c r="V28" s="100"/>
      <c r="W28" s="108">
        <f t="shared" ca="1" si="4"/>
        <v>-0.4375</v>
      </c>
      <c r="X28" s="109">
        <f t="shared" ca="1" si="5"/>
        <v>1</v>
      </c>
      <c r="Y28" s="101" t="s">
        <v>564</v>
      </c>
      <c r="Z28" s="101" t="s">
        <v>236</v>
      </c>
      <c r="AA28" s="101"/>
      <c r="AB28" s="100" t="s">
        <v>765</v>
      </c>
    </row>
    <row r="29" spans="1:29" s="111" customFormat="1" ht="30" customHeight="1">
      <c r="A29" s="102"/>
      <c r="B29" s="102"/>
      <c r="C29" s="100">
        <v>1</v>
      </c>
      <c r="D29" s="101" t="s">
        <v>16</v>
      </c>
      <c r="E29" s="101" t="s">
        <v>18</v>
      </c>
      <c r="F29" s="101" t="s">
        <v>18</v>
      </c>
      <c r="G29" s="102">
        <v>47</v>
      </c>
      <c r="H29" s="101" t="s">
        <v>235</v>
      </c>
      <c r="I29" s="101" t="s">
        <v>235</v>
      </c>
      <c r="J29" s="103" t="s">
        <v>518</v>
      </c>
      <c r="K29" s="100" t="s">
        <v>506</v>
      </c>
      <c r="L29" s="104">
        <v>27295</v>
      </c>
      <c r="M29" s="105">
        <v>35016</v>
      </c>
      <c r="N29" s="106">
        <f t="shared" ca="1" si="0"/>
        <v>29</v>
      </c>
      <c r="O29" s="107">
        <v>8</v>
      </c>
      <c r="P29" s="107" t="s">
        <v>634</v>
      </c>
      <c r="Q29" s="107">
        <f t="shared" si="1"/>
        <v>16</v>
      </c>
      <c r="R29" s="107">
        <f t="shared" si="2"/>
        <v>21</v>
      </c>
      <c r="S29" s="105">
        <f t="shared" si="3"/>
        <v>42681</v>
      </c>
      <c r="T29" s="105"/>
      <c r="U29" s="100"/>
      <c r="V29" s="100"/>
      <c r="W29" s="108">
        <f t="shared" ca="1" si="4"/>
        <v>-0.4375</v>
      </c>
      <c r="X29" s="109">
        <f t="shared" ca="1" si="5"/>
        <v>1</v>
      </c>
      <c r="Y29" s="101" t="s">
        <v>564</v>
      </c>
      <c r="Z29" s="101" t="s">
        <v>236</v>
      </c>
      <c r="AA29" s="101"/>
      <c r="AB29" s="100" t="s">
        <v>765</v>
      </c>
      <c r="AC29" s="110"/>
    </row>
    <row r="30" spans="1:29" s="111" customFormat="1" ht="30" customHeight="1">
      <c r="A30" s="102"/>
      <c r="B30" s="102"/>
      <c r="C30" s="100">
        <v>1</v>
      </c>
      <c r="D30" s="101" t="s">
        <v>16</v>
      </c>
      <c r="E30" s="101" t="s">
        <v>18</v>
      </c>
      <c r="F30" s="101" t="s">
        <v>18</v>
      </c>
      <c r="G30" s="102">
        <v>49</v>
      </c>
      <c r="H30" s="101" t="s">
        <v>235</v>
      </c>
      <c r="I30" s="101" t="s">
        <v>235</v>
      </c>
      <c r="J30" s="103" t="s">
        <v>518</v>
      </c>
      <c r="K30" s="100" t="s">
        <v>506</v>
      </c>
      <c r="L30" s="104">
        <v>27295</v>
      </c>
      <c r="M30" s="105">
        <v>35016</v>
      </c>
      <c r="N30" s="106">
        <f t="shared" ca="1" si="0"/>
        <v>29</v>
      </c>
      <c r="O30" s="107">
        <v>8</v>
      </c>
      <c r="P30" s="107" t="s">
        <v>634</v>
      </c>
      <c r="Q30" s="107">
        <f t="shared" si="1"/>
        <v>16</v>
      </c>
      <c r="R30" s="107">
        <f t="shared" si="2"/>
        <v>21</v>
      </c>
      <c r="S30" s="105">
        <f t="shared" si="3"/>
        <v>42681</v>
      </c>
      <c r="T30" s="105"/>
      <c r="U30" s="100"/>
      <c r="V30" s="100"/>
      <c r="W30" s="108">
        <f t="shared" ca="1" si="4"/>
        <v>-0.4375</v>
      </c>
      <c r="X30" s="109">
        <f t="shared" ca="1" si="5"/>
        <v>1</v>
      </c>
      <c r="Y30" s="101" t="s">
        <v>564</v>
      </c>
      <c r="Z30" s="101" t="s">
        <v>22</v>
      </c>
      <c r="AA30" s="101"/>
      <c r="AB30" s="100" t="s">
        <v>765</v>
      </c>
      <c r="AC30" s="110"/>
    </row>
    <row r="31" spans="1:29" s="111" customFormat="1" ht="30" customHeight="1">
      <c r="A31" s="102"/>
      <c r="B31" s="102"/>
      <c r="C31" s="100">
        <v>1</v>
      </c>
      <c r="D31" s="101" t="s">
        <v>16</v>
      </c>
      <c r="E31" s="101" t="s">
        <v>18</v>
      </c>
      <c r="F31" s="101" t="s">
        <v>18</v>
      </c>
      <c r="G31" s="102">
        <v>51</v>
      </c>
      <c r="H31" s="101" t="s">
        <v>235</v>
      </c>
      <c r="I31" s="101" t="s">
        <v>235</v>
      </c>
      <c r="J31" s="103" t="s">
        <v>518</v>
      </c>
      <c r="K31" s="100" t="s">
        <v>506</v>
      </c>
      <c r="L31" s="104">
        <v>27295</v>
      </c>
      <c r="M31" s="105">
        <v>35016</v>
      </c>
      <c r="N31" s="106">
        <f t="shared" ca="1" si="0"/>
        <v>29</v>
      </c>
      <c r="O31" s="107">
        <v>8</v>
      </c>
      <c r="P31" s="107" t="s">
        <v>634</v>
      </c>
      <c r="Q31" s="107">
        <f t="shared" si="1"/>
        <v>16</v>
      </c>
      <c r="R31" s="107">
        <f t="shared" si="2"/>
        <v>21</v>
      </c>
      <c r="S31" s="105">
        <f t="shared" si="3"/>
        <v>42681</v>
      </c>
      <c r="T31" s="105"/>
      <c r="U31" s="100"/>
      <c r="V31" s="100"/>
      <c r="W31" s="108">
        <f t="shared" ca="1" si="4"/>
        <v>-0.4375</v>
      </c>
      <c r="X31" s="109">
        <f t="shared" ca="1" si="5"/>
        <v>1</v>
      </c>
      <c r="Y31" s="101" t="s">
        <v>564</v>
      </c>
      <c r="Z31" s="101" t="s">
        <v>22</v>
      </c>
      <c r="AA31" s="101"/>
      <c r="AB31" s="100" t="s">
        <v>765</v>
      </c>
      <c r="AC31" s="110"/>
    </row>
    <row r="32" spans="1:29" s="111" customFormat="1" ht="30" customHeight="1">
      <c r="A32" s="102"/>
      <c r="B32" s="102"/>
      <c r="C32" s="100">
        <v>1</v>
      </c>
      <c r="D32" s="101" t="s">
        <v>16</v>
      </c>
      <c r="E32" s="101" t="s">
        <v>18</v>
      </c>
      <c r="F32" s="101" t="s">
        <v>18</v>
      </c>
      <c r="G32" s="102">
        <v>66</v>
      </c>
      <c r="H32" s="101" t="s">
        <v>235</v>
      </c>
      <c r="I32" s="101" t="s">
        <v>235</v>
      </c>
      <c r="J32" s="103" t="s">
        <v>518</v>
      </c>
      <c r="K32" s="100" t="s">
        <v>506</v>
      </c>
      <c r="L32" s="104">
        <v>27295</v>
      </c>
      <c r="M32" s="105">
        <v>35016</v>
      </c>
      <c r="N32" s="106">
        <f t="shared" ca="1" si="0"/>
        <v>29</v>
      </c>
      <c r="O32" s="107">
        <v>8</v>
      </c>
      <c r="P32" s="107" t="s">
        <v>634</v>
      </c>
      <c r="Q32" s="107">
        <f t="shared" si="1"/>
        <v>16</v>
      </c>
      <c r="R32" s="107">
        <f t="shared" si="2"/>
        <v>21</v>
      </c>
      <c r="S32" s="105">
        <f t="shared" si="3"/>
        <v>42681</v>
      </c>
      <c r="T32" s="105"/>
      <c r="U32" s="100"/>
      <c r="V32" s="100"/>
      <c r="W32" s="108">
        <f t="shared" ca="1" si="4"/>
        <v>-0.4375</v>
      </c>
      <c r="X32" s="109">
        <f t="shared" ca="1" si="5"/>
        <v>1</v>
      </c>
      <c r="Y32" s="101" t="s">
        <v>564</v>
      </c>
      <c r="Z32" s="101" t="s">
        <v>237</v>
      </c>
      <c r="AA32" s="101"/>
      <c r="AB32" s="100" t="s">
        <v>765</v>
      </c>
      <c r="AC32" s="110"/>
    </row>
    <row r="33" spans="1:29" s="111" customFormat="1" ht="30" customHeight="1">
      <c r="A33" s="102"/>
      <c r="B33" s="102"/>
      <c r="C33" s="100">
        <v>1</v>
      </c>
      <c r="D33" s="101" t="s">
        <v>16</v>
      </c>
      <c r="E33" s="101" t="s">
        <v>18</v>
      </c>
      <c r="F33" s="101" t="s">
        <v>18</v>
      </c>
      <c r="G33" s="102">
        <v>59</v>
      </c>
      <c r="H33" s="101" t="s">
        <v>235</v>
      </c>
      <c r="I33" s="101" t="s">
        <v>235</v>
      </c>
      <c r="J33" s="103" t="s">
        <v>518</v>
      </c>
      <c r="K33" s="100" t="s">
        <v>506</v>
      </c>
      <c r="L33" s="104">
        <v>27295</v>
      </c>
      <c r="M33" s="105">
        <v>35016</v>
      </c>
      <c r="N33" s="106">
        <f t="shared" ca="1" si="0"/>
        <v>29</v>
      </c>
      <c r="O33" s="107">
        <v>8</v>
      </c>
      <c r="P33" s="107" t="s">
        <v>634</v>
      </c>
      <c r="Q33" s="107">
        <f t="shared" si="1"/>
        <v>16</v>
      </c>
      <c r="R33" s="107">
        <f t="shared" si="2"/>
        <v>21</v>
      </c>
      <c r="S33" s="105">
        <f t="shared" si="3"/>
        <v>42681</v>
      </c>
      <c r="T33" s="105"/>
      <c r="U33" s="100"/>
      <c r="V33" s="100"/>
      <c r="W33" s="108">
        <f t="shared" ca="1" si="4"/>
        <v>-0.4375</v>
      </c>
      <c r="X33" s="109">
        <f t="shared" ca="1" si="5"/>
        <v>1</v>
      </c>
      <c r="Y33" s="101" t="s">
        <v>564</v>
      </c>
      <c r="Z33" s="101" t="s">
        <v>55</v>
      </c>
      <c r="AA33" s="101"/>
      <c r="AB33" s="100" t="s">
        <v>765</v>
      </c>
      <c r="AC33" s="110"/>
    </row>
    <row r="34" spans="1:29" s="124" customFormat="1" ht="30" customHeight="1">
      <c r="A34" s="114"/>
      <c r="B34" s="114"/>
      <c r="C34" s="126">
        <v>1</v>
      </c>
      <c r="D34" s="131" t="s">
        <v>16</v>
      </c>
      <c r="E34" s="131" t="s">
        <v>766</v>
      </c>
      <c r="F34" s="131" t="s">
        <v>766</v>
      </c>
      <c r="G34" s="132">
        <v>6</v>
      </c>
      <c r="H34" s="131" t="s">
        <v>767</v>
      </c>
      <c r="I34" s="131" t="s">
        <v>767</v>
      </c>
      <c r="J34" s="115" t="s">
        <v>518</v>
      </c>
      <c r="K34" s="112" t="s">
        <v>506</v>
      </c>
      <c r="L34" s="134">
        <v>54000</v>
      </c>
      <c r="M34" s="135">
        <v>34793</v>
      </c>
      <c r="N34" s="136">
        <f t="shared" ca="1" si="0"/>
        <v>30</v>
      </c>
      <c r="O34" s="137">
        <v>8</v>
      </c>
      <c r="P34" s="137" t="s">
        <v>634</v>
      </c>
      <c r="Q34" s="137"/>
      <c r="R34" s="137"/>
      <c r="S34" s="135"/>
      <c r="T34" s="135"/>
      <c r="U34" s="126"/>
      <c r="V34" s="126"/>
      <c r="W34" s="138"/>
      <c r="X34" s="139"/>
      <c r="Y34" s="131" t="s">
        <v>564</v>
      </c>
      <c r="Z34" s="131" t="s">
        <v>17</v>
      </c>
      <c r="AA34" s="131"/>
      <c r="AB34" s="126"/>
      <c r="AC34" s="123" t="s">
        <v>768</v>
      </c>
    </row>
    <row r="35" spans="1:29" s="10" customFormat="1" ht="30" customHeight="1">
      <c r="A35" s="4"/>
      <c r="B35" s="4"/>
      <c r="C35" s="3">
        <v>1</v>
      </c>
      <c r="D35" s="11" t="s">
        <v>16</v>
      </c>
      <c r="E35" s="11" t="s">
        <v>28</v>
      </c>
      <c r="F35" s="11" t="s">
        <v>28</v>
      </c>
      <c r="G35" s="4">
        <v>22</v>
      </c>
      <c r="H35" s="11" t="s">
        <v>29</v>
      </c>
      <c r="I35" s="11" t="s">
        <v>29</v>
      </c>
      <c r="J35" s="17" t="s">
        <v>518</v>
      </c>
      <c r="K35" s="3" t="s">
        <v>506</v>
      </c>
      <c r="L35" s="5">
        <v>33990</v>
      </c>
      <c r="M35" s="1">
        <v>35016</v>
      </c>
      <c r="N35" s="60">
        <f t="shared" ca="1" si="0"/>
        <v>29</v>
      </c>
      <c r="O35" s="14">
        <v>8</v>
      </c>
      <c r="P35" s="14" t="s">
        <v>634</v>
      </c>
      <c r="Q35" s="14">
        <f>O35*IF(P35="水質",3.2,(IF(P35="事務",2,IF(P35="電子",2.1,IF(P35="自動車",3.1,1.6)))))</f>
        <v>16</v>
      </c>
      <c r="R35" s="14">
        <f>ROUND(4/3*Q35,0)</f>
        <v>21</v>
      </c>
      <c r="S35" s="1">
        <f>M35+365*IF(J35="事後",R35,Q35)</f>
        <v>42681</v>
      </c>
      <c r="T35" s="1"/>
      <c r="U35" s="3"/>
      <c r="V35" s="3"/>
      <c r="W35" s="62">
        <f ca="1">(-3/Q35*N35+5)</f>
        <v>-0.4375</v>
      </c>
      <c r="X35" s="61">
        <f ca="1">IF(W35&gt;1,ROUNDUP(W35,0),1)</f>
        <v>1</v>
      </c>
      <c r="Y35" s="11" t="s">
        <v>564</v>
      </c>
      <c r="Z35" s="129" t="s">
        <v>17</v>
      </c>
      <c r="AA35" s="35"/>
      <c r="AB35" s="8"/>
      <c r="AC35" s="20"/>
    </row>
    <row r="36" spans="1:29" ht="30" customHeight="1">
      <c r="A36" s="4"/>
      <c r="B36" s="4"/>
      <c r="C36" s="3">
        <v>1</v>
      </c>
      <c r="D36" s="11" t="s">
        <v>16</v>
      </c>
      <c r="E36" s="11" t="s">
        <v>28</v>
      </c>
      <c r="F36" s="11" t="s">
        <v>28</v>
      </c>
      <c r="G36" s="4">
        <v>23</v>
      </c>
      <c r="H36" s="11" t="s">
        <v>29</v>
      </c>
      <c r="I36" s="11" t="s">
        <v>29</v>
      </c>
      <c r="J36" s="17" t="s">
        <v>518</v>
      </c>
      <c r="K36" s="3" t="s">
        <v>506</v>
      </c>
      <c r="L36" s="5">
        <v>33990</v>
      </c>
      <c r="M36" s="1">
        <v>35016</v>
      </c>
      <c r="N36" s="60">
        <f t="shared" ca="1" si="0"/>
        <v>29</v>
      </c>
      <c r="O36" s="14">
        <v>8</v>
      </c>
      <c r="P36" s="14" t="s">
        <v>634</v>
      </c>
      <c r="Q36" s="14">
        <f>O36*IF(P36="水質",3.2,(IF(P36="事務",2,IF(P36="電子",2.1,IF(P36="自動車",3.1,1.6)))))</f>
        <v>16</v>
      </c>
      <c r="R36" s="14">
        <f>ROUND(4/3*Q36,0)</f>
        <v>21</v>
      </c>
      <c r="S36" s="1">
        <f>M36+365*IF(J36="事後",R36,Q36)</f>
        <v>42681</v>
      </c>
      <c r="T36" s="1"/>
      <c r="U36" s="3"/>
      <c r="V36" s="3"/>
      <c r="W36" s="62">
        <f ca="1">(-3/Q36*N36+5)</f>
        <v>-0.4375</v>
      </c>
      <c r="X36" s="61">
        <f ca="1">IF(W36&gt;1,ROUNDUP(W36,0),1)</f>
        <v>1</v>
      </c>
      <c r="Y36" s="11" t="s">
        <v>564</v>
      </c>
      <c r="Z36" s="35" t="s">
        <v>26</v>
      </c>
      <c r="AA36" s="35"/>
      <c r="AB36" s="9"/>
    </row>
    <row r="37" spans="1:29" ht="30" customHeight="1">
      <c r="A37" s="4"/>
      <c r="B37" s="4"/>
      <c r="C37" s="3">
        <v>1</v>
      </c>
      <c r="D37" s="11" t="s">
        <v>16</v>
      </c>
      <c r="E37" s="11" t="s">
        <v>28</v>
      </c>
      <c r="F37" s="11" t="s">
        <v>28</v>
      </c>
      <c r="G37" s="4">
        <v>24</v>
      </c>
      <c r="H37" s="11" t="s">
        <v>29</v>
      </c>
      <c r="I37" s="11" t="s">
        <v>29</v>
      </c>
      <c r="J37" s="17" t="s">
        <v>518</v>
      </c>
      <c r="K37" s="3" t="s">
        <v>506</v>
      </c>
      <c r="L37" s="5">
        <v>33990</v>
      </c>
      <c r="M37" s="1">
        <v>35016</v>
      </c>
      <c r="N37" s="60">
        <f t="shared" ca="1" si="0"/>
        <v>29</v>
      </c>
      <c r="O37" s="14">
        <v>8</v>
      </c>
      <c r="P37" s="14" t="s">
        <v>634</v>
      </c>
      <c r="Q37" s="14">
        <f>O37*IF(P37="水質",3.2,(IF(P37="事務",2,IF(P37="電子",2.1,IF(P37="自動車",3.1,1.6)))))</f>
        <v>16</v>
      </c>
      <c r="R37" s="14">
        <f>ROUND(4/3*Q37,0)</f>
        <v>21</v>
      </c>
      <c r="S37" s="1">
        <f>M37+365*IF(J37="事後",R37,Q37)</f>
        <v>42681</v>
      </c>
      <c r="T37" s="1"/>
      <c r="U37" s="3"/>
      <c r="V37" s="3"/>
      <c r="W37" s="62">
        <f ca="1">(-3/Q37*N37+5)</f>
        <v>-0.4375</v>
      </c>
      <c r="X37" s="61">
        <f ca="1">IF(W37&gt;1,ROUNDUP(W37,0),1)</f>
        <v>1</v>
      </c>
      <c r="Y37" s="11" t="s">
        <v>564</v>
      </c>
      <c r="Z37" s="35" t="s">
        <v>26</v>
      </c>
      <c r="AA37" s="35"/>
      <c r="AB37" s="9"/>
    </row>
    <row r="38" spans="1:29" ht="30" customHeight="1">
      <c r="A38" s="4"/>
      <c r="B38" s="4"/>
      <c r="C38" s="3">
        <v>1</v>
      </c>
      <c r="D38" s="11" t="s">
        <v>16</v>
      </c>
      <c r="E38" s="11" t="s">
        <v>28</v>
      </c>
      <c r="F38" s="11" t="s">
        <v>28</v>
      </c>
      <c r="G38" s="4">
        <v>25</v>
      </c>
      <c r="H38" s="11" t="s">
        <v>29</v>
      </c>
      <c r="I38" s="11" t="s">
        <v>29</v>
      </c>
      <c r="J38" s="17" t="s">
        <v>518</v>
      </c>
      <c r="K38" s="3" t="s">
        <v>506</v>
      </c>
      <c r="L38" s="5">
        <v>33990</v>
      </c>
      <c r="M38" s="1">
        <v>35016</v>
      </c>
      <c r="N38" s="60">
        <f t="shared" ca="1" si="0"/>
        <v>29</v>
      </c>
      <c r="O38" s="14">
        <v>8</v>
      </c>
      <c r="P38" s="14" t="s">
        <v>634</v>
      </c>
      <c r="Q38" s="14">
        <f>O38*IF(P38="水質",3.2,(IF(P38="事務",2,IF(P38="電子",2.1,IF(P38="自動車",3.1,1.6)))))</f>
        <v>16</v>
      </c>
      <c r="R38" s="14">
        <f>ROUND(4/3*Q38,0)</f>
        <v>21</v>
      </c>
      <c r="S38" s="1">
        <f>M38+365*IF(J38="事後",R38,Q38)</f>
        <v>42681</v>
      </c>
      <c r="T38" s="1"/>
      <c r="U38" s="3"/>
      <c r="V38" s="3"/>
      <c r="W38" s="62">
        <f ca="1">(-3/Q38*N38+5)</f>
        <v>-0.4375</v>
      </c>
      <c r="X38" s="61">
        <f ca="1">IF(W38&gt;1,ROUNDUP(W38,0),1)</f>
        <v>1</v>
      </c>
      <c r="Y38" s="11" t="s">
        <v>564</v>
      </c>
      <c r="Z38" s="35" t="s">
        <v>26</v>
      </c>
      <c r="AA38" s="35"/>
      <c r="AB38" s="9"/>
    </row>
    <row r="39" spans="1:29" ht="30" customHeight="1">
      <c r="A39" s="132"/>
      <c r="B39" s="132"/>
      <c r="C39" s="126">
        <v>1</v>
      </c>
      <c r="D39" s="131" t="s">
        <v>16</v>
      </c>
      <c r="E39" s="131" t="s">
        <v>28</v>
      </c>
      <c r="F39" s="131" t="s">
        <v>28</v>
      </c>
      <c r="G39" s="132">
        <v>26</v>
      </c>
      <c r="H39" s="131" t="s">
        <v>29</v>
      </c>
      <c r="I39" s="131" t="s">
        <v>29</v>
      </c>
      <c r="J39" s="17" t="s">
        <v>518</v>
      </c>
      <c r="K39" s="3" t="s">
        <v>506</v>
      </c>
      <c r="L39" s="134">
        <v>33990</v>
      </c>
      <c r="M39" s="135">
        <v>35016</v>
      </c>
      <c r="N39" s="136">
        <f t="shared" ca="1" si="0"/>
        <v>29</v>
      </c>
      <c r="O39" s="137">
        <v>8</v>
      </c>
      <c r="P39" s="137" t="s">
        <v>634</v>
      </c>
      <c r="Q39" s="137"/>
      <c r="R39" s="137"/>
      <c r="S39" s="135"/>
      <c r="T39" s="135"/>
      <c r="U39" s="126"/>
      <c r="V39" s="126"/>
      <c r="W39" s="138"/>
      <c r="X39" s="139"/>
      <c r="Y39" s="131" t="s">
        <v>564</v>
      </c>
      <c r="Z39" s="35" t="s">
        <v>26</v>
      </c>
      <c r="AA39" s="35"/>
      <c r="AB39" s="9"/>
      <c r="AC39" s="22" t="s">
        <v>768</v>
      </c>
    </row>
    <row r="40" spans="1:29" ht="30" customHeight="1">
      <c r="A40" s="132"/>
      <c r="B40" s="132"/>
      <c r="C40" s="126">
        <v>1</v>
      </c>
      <c r="D40" s="131" t="s">
        <v>16</v>
      </c>
      <c r="E40" s="131" t="s">
        <v>28</v>
      </c>
      <c r="F40" s="131" t="s">
        <v>28</v>
      </c>
      <c r="G40" s="132">
        <v>27</v>
      </c>
      <c r="H40" s="131" t="s">
        <v>29</v>
      </c>
      <c r="I40" s="131" t="s">
        <v>29</v>
      </c>
      <c r="J40" s="17" t="s">
        <v>518</v>
      </c>
      <c r="K40" s="3" t="s">
        <v>506</v>
      </c>
      <c r="L40" s="134">
        <v>33990</v>
      </c>
      <c r="M40" s="135">
        <v>35016</v>
      </c>
      <c r="N40" s="136">
        <f t="shared" ca="1" si="0"/>
        <v>29</v>
      </c>
      <c r="O40" s="137">
        <v>8</v>
      </c>
      <c r="P40" s="137" t="s">
        <v>634</v>
      </c>
      <c r="Q40" s="137"/>
      <c r="R40" s="137"/>
      <c r="S40" s="135"/>
      <c r="T40" s="135"/>
      <c r="U40" s="126"/>
      <c r="V40" s="126"/>
      <c r="W40" s="138"/>
      <c r="X40" s="139"/>
      <c r="Y40" s="131" t="s">
        <v>564</v>
      </c>
      <c r="Z40" s="35" t="s">
        <v>26</v>
      </c>
      <c r="AA40" s="35"/>
      <c r="AB40" s="9"/>
      <c r="AC40" s="22" t="s">
        <v>768</v>
      </c>
    </row>
    <row r="41" spans="1:29" ht="30" customHeight="1">
      <c r="A41" s="3" t="s">
        <v>15</v>
      </c>
      <c r="B41" s="3"/>
      <c r="C41" s="3">
        <v>1</v>
      </c>
      <c r="D41" s="11" t="s">
        <v>16</v>
      </c>
      <c r="E41" s="11" t="s">
        <v>238</v>
      </c>
      <c r="F41" s="11" t="s">
        <v>238</v>
      </c>
      <c r="G41" s="4">
        <v>94</v>
      </c>
      <c r="H41" s="11" t="s">
        <v>239</v>
      </c>
      <c r="I41" s="11" t="s">
        <v>239</v>
      </c>
      <c r="J41" s="17" t="s">
        <v>518</v>
      </c>
      <c r="K41" s="3" t="s">
        <v>506</v>
      </c>
      <c r="L41" s="5">
        <v>38900</v>
      </c>
      <c r="M41" s="1">
        <v>33408</v>
      </c>
      <c r="N41" s="60">
        <f t="shared" ca="1" si="0"/>
        <v>34</v>
      </c>
      <c r="O41" s="14">
        <v>8</v>
      </c>
      <c r="P41" s="14" t="s">
        <v>634</v>
      </c>
      <c r="Q41" s="14">
        <f t="shared" ref="Q41:Q104" si="6">O41*IF(P41="水質",3.2,(IF(P41="事務",2,IF(P41="電子",2.1,IF(P41="自動車",3.1,1.6)))))</f>
        <v>16</v>
      </c>
      <c r="R41" s="14">
        <f t="shared" ref="R41:R104" si="7">ROUND(4/3*Q41,0)</f>
        <v>21</v>
      </c>
      <c r="S41" s="1">
        <f t="shared" ref="S41:S104" si="8">M41+365*IF(J41="事後",R41,Q41)</f>
        <v>41073</v>
      </c>
      <c r="T41" s="2"/>
      <c r="U41" s="3"/>
      <c r="V41" s="3"/>
      <c r="W41" s="62">
        <f t="shared" ref="W41:W104" ca="1" si="9">(-3/Q41*N41+5)</f>
        <v>-1.375</v>
      </c>
      <c r="X41" s="61">
        <f t="shared" ref="X41:X104" ca="1" si="10">IF(W41&gt;1,ROUNDUP(W41,0),1)</f>
        <v>1</v>
      </c>
      <c r="Y41" s="11" t="s">
        <v>564</v>
      </c>
      <c r="Z41" s="16" t="s">
        <v>240</v>
      </c>
      <c r="AA41" s="16"/>
      <c r="AB41" s="3"/>
    </row>
    <row r="42" spans="1:29" ht="30" customHeight="1">
      <c r="A42" s="3" t="s">
        <v>15</v>
      </c>
      <c r="B42" s="3"/>
      <c r="C42" s="3">
        <v>1</v>
      </c>
      <c r="D42" s="11" t="s">
        <v>16</v>
      </c>
      <c r="E42" s="11" t="s">
        <v>238</v>
      </c>
      <c r="F42" s="11" t="s">
        <v>238</v>
      </c>
      <c r="G42" s="4">
        <v>92</v>
      </c>
      <c r="H42" s="11" t="s">
        <v>239</v>
      </c>
      <c r="I42" s="11" t="s">
        <v>239</v>
      </c>
      <c r="J42" s="17" t="s">
        <v>518</v>
      </c>
      <c r="K42" s="3" t="s">
        <v>506</v>
      </c>
      <c r="L42" s="5">
        <v>38900</v>
      </c>
      <c r="M42" s="1">
        <v>33408</v>
      </c>
      <c r="N42" s="60">
        <f t="shared" ca="1" si="0"/>
        <v>34</v>
      </c>
      <c r="O42" s="14">
        <v>8</v>
      </c>
      <c r="P42" s="14" t="s">
        <v>634</v>
      </c>
      <c r="Q42" s="14">
        <f t="shared" si="6"/>
        <v>16</v>
      </c>
      <c r="R42" s="14">
        <f t="shared" si="7"/>
        <v>21</v>
      </c>
      <c r="S42" s="1">
        <f t="shared" si="8"/>
        <v>41073</v>
      </c>
      <c r="T42" s="2"/>
      <c r="U42" s="3"/>
      <c r="V42" s="3"/>
      <c r="W42" s="62">
        <f t="shared" ca="1" si="9"/>
        <v>-1.375</v>
      </c>
      <c r="X42" s="61">
        <f t="shared" ca="1" si="10"/>
        <v>1</v>
      </c>
      <c r="Y42" s="11" t="s">
        <v>564</v>
      </c>
      <c r="Z42" s="11" t="s">
        <v>241</v>
      </c>
      <c r="AA42" s="11"/>
      <c r="AB42" s="3"/>
    </row>
    <row r="43" spans="1:29" ht="30" customHeight="1">
      <c r="A43" s="3" t="s">
        <v>15</v>
      </c>
      <c r="B43" s="3"/>
      <c r="C43" s="3">
        <v>1</v>
      </c>
      <c r="D43" s="11" t="s">
        <v>16</v>
      </c>
      <c r="E43" s="11" t="s">
        <v>238</v>
      </c>
      <c r="F43" s="11" t="s">
        <v>238</v>
      </c>
      <c r="G43" s="4">
        <v>96</v>
      </c>
      <c r="H43" s="11" t="s">
        <v>239</v>
      </c>
      <c r="I43" s="11" t="s">
        <v>239</v>
      </c>
      <c r="J43" s="17" t="s">
        <v>518</v>
      </c>
      <c r="K43" s="3" t="s">
        <v>506</v>
      </c>
      <c r="L43" s="5">
        <v>38900</v>
      </c>
      <c r="M43" s="1">
        <v>33408</v>
      </c>
      <c r="N43" s="60">
        <f t="shared" ca="1" si="0"/>
        <v>34</v>
      </c>
      <c r="O43" s="14">
        <v>8</v>
      </c>
      <c r="P43" s="14" t="s">
        <v>634</v>
      </c>
      <c r="Q43" s="14">
        <f t="shared" si="6"/>
        <v>16</v>
      </c>
      <c r="R43" s="14">
        <f t="shared" si="7"/>
        <v>21</v>
      </c>
      <c r="S43" s="1">
        <f t="shared" si="8"/>
        <v>41073</v>
      </c>
      <c r="T43" s="2"/>
      <c r="U43" s="3"/>
      <c r="V43" s="3"/>
      <c r="W43" s="62">
        <f t="shared" ca="1" si="9"/>
        <v>-1.375</v>
      </c>
      <c r="X43" s="61">
        <f t="shared" ca="1" si="10"/>
        <v>1</v>
      </c>
      <c r="Y43" s="11" t="s">
        <v>564</v>
      </c>
      <c r="Z43" s="16" t="s">
        <v>24</v>
      </c>
      <c r="AA43" s="16"/>
      <c r="AB43" s="3"/>
    </row>
    <row r="44" spans="1:29" s="10" customFormat="1" ht="30" customHeight="1">
      <c r="A44" s="3" t="s">
        <v>15</v>
      </c>
      <c r="B44" s="3"/>
      <c r="C44" s="3">
        <v>1</v>
      </c>
      <c r="D44" s="11" t="s">
        <v>16</v>
      </c>
      <c r="E44" s="11" t="s">
        <v>238</v>
      </c>
      <c r="F44" s="11" t="s">
        <v>238</v>
      </c>
      <c r="G44" s="4">
        <v>93</v>
      </c>
      <c r="H44" s="11" t="s">
        <v>239</v>
      </c>
      <c r="I44" s="11" t="s">
        <v>239</v>
      </c>
      <c r="J44" s="17" t="s">
        <v>518</v>
      </c>
      <c r="K44" s="3" t="s">
        <v>506</v>
      </c>
      <c r="L44" s="5">
        <v>38900</v>
      </c>
      <c r="M44" s="1">
        <v>33408</v>
      </c>
      <c r="N44" s="60">
        <f t="shared" ca="1" si="0"/>
        <v>34</v>
      </c>
      <c r="O44" s="14">
        <v>8</v>
      </c>
      <c r="P44" s="14" t="s">
        <v>634</v>
      </c>
      <c r="Q44" s="14">
        <f t="shared" si="6"/>
        <v>16</v>
      </c>
      <c r="R44" s="14">
        <f t="shared" si="7"/>
        <v>21</v>
      </c>
      <c r="S44" s="1">
        <f t="shared" si="8"/>
        <v>41073</v>
      </c>
      <c r="T44" s="2"/>
      <c r="U44" s="3"/>
      <c r="V44" s="3"/>
      <c r="W44" s="62">
        <f t="shared" ca="1" si="9"/>
        <v>-1.375</v>
      </c>
      <c r="X44" s="61">
        <f t="shared" ca="1" si="10"/>
        <v>1</v>
      </c>
      <c r="Y44" s="11" t="s">
        <v>564</v>
      </c>
      <c r="Z44" s="16" t="s">
        <v>242</v>
      </c>
      <c r="AA44" s="16"/>
      <c r="AB44" s="3"/>
      <c r="AC44" s="20"/>
    </row>
    <row r="45" spans="1:29" s="144" customFormat="1" ht="30" customHeight="1">
      <c r="A45" s="126"/>
      <c r="B45" s="126"/>
      <c r="C45" s="126">
        <v>1</v>
      </c>
      <c r="D45" s="131" t="s">
        <v>16</v>
      </c>
      <c r="E45" s="131" t="s">
        <v>769</v>
      </c>
      <c r="F45" s="131" t="s">
        <v>769</v>
      </c>
      <c r="G45" s="132">
        <v>4</v>
      </c>
      <c r="H45" s="132" t="s">
        <v>770</v>
      </c>
      <c r="I45" s="132" t="s">
        <v>770</v>
      </c>
      <c r="J45" s="17" t="s">
        <v>518</v>
      </c>
      <c r="K45" s="3" t="s">
        <v>506</v>
      </c>
      <c r="L45" s="134">
        <v>38400</v>
      </c>
      <c r="M45" s="135">
        <v>34754</v>
      </c>
      <c r="N45" s="136">
        <f t="shared" ca="1" si="0"/>
        <v>30</v>
      </c>
      <c r="O45" s="141">
        <v>8</v>
      </c>
      <c r="P45" s="137" t="s">
        <v>634</v>
      </c>
      <c r="Q45" s="137">
        <f t="shared" si="6"/>
        <v>16</v>
      </c>
      <c r="R45" s="137">
        <f t="shared" si="7"/>
        <v>21</v>
      </c>
      <c r="S45" s="135">
        <f t="shared" si="8"/>
        <v>42419</v>
      </c>
      <c r="T45" s="142"/>
      <c r="U45" s="126"/>
      <c r="V45" s="126"/>
      <c r="W45" s="138">
        <f t="shared" ca="1" si="9"/>
        <v>-0.625</v>
      </c>
      <c r="X45" s="139">
        <f t="shared" ca="1" si="10"/>
        <v>1</v>
      </c>
      <c r="Y45" s="131" t="s">
        <v>564</v>
      </c>
      <c r="Z45" s="140" t="s">
        <v>771</v>
      </c>
      <c r="AA45" s="140"/>
      <c r="AB45" s="126"/>
      <c r="AC45" s="143" t="s">
        <v>768</v>
      </c>
    </row>
    <row r="46" spans="1:29" ht="30" customHeight="1">
      <c r="A46" s="4"/>
      <c r="B46" s="4"/>
      <c r="C46" s="3">
        <v>1</v>
      </c>
      <c r="D46" s="11" t="s">
        <v>16</v>
      </c>
      <c r="E46" s="11" t="s">
        <v>34</v>
      </c>
      <c r="F46" s="11" t="s">
        <v>34</v>
      </c>
      <c r="G46" s="4">
        <v>3</v>
      </c>
      <c r="H46" s="11" t="s">
        <v>243</v>
      </c>
      <c r="I46" s="11" t="s">
        <v>243</v>
      </c>
      <c r="J46" s="17" t="s">
        <v>518</v>
      </c>
      <c r="K46" s="3" t="s">
        <v>506</v>
      </c>
      <c r="L46" s="5">
        <v>49440</v>
      </c>
      <c r="M46" s="1">
        <v>35016</v>
      </c>
      <c r="N46" s="60">
        <f t="shared" ca="1" si="0"/>
        <v>29</v>
      </c>
      <c r="O46" s="14">
        <v>8</v>
      </c>
      <c r="P46" s="14" t="s">
        <v>634</v>
      </c>
      <c r="Q46" s="14">
        <f t="shared" si="6"/>
        <v>16</v>
      </c>
      <c r="R46" s="14">
        <f t="shared" si="7"/>
        <v>21</v>
      </c>
      <c r="S46" s="1">
        <f t="shared" si="8"/>
        <v>42681</v>
      </c>
      <c r="T46" s="1"/>
      <c r="U46" s="3"/>
      <c r="V46" s="3"/>
      <c r="W46" s="62">
        <f t="shared" ca="1" si="9"/>
        <v>-0.4375</v>
      </c>
      <c r="X46" s="61">
        <f t="shared" ca="1" si="10"/>
        <v>1</v>
      </c>
      <c r="Y46" s="11" t="s">
        <v>564</v>
      </c>
      <c r="Z46" s="11" t="s">
        <v>244</v>
      </c>
      <c r="AA46" s="11"/>
      <c r="AB46" s="3"/>
    </row>
    <row r="47" spans="1:29" ht="30" customHeight="1">
      <c r="A47" s="4"/>
      <c r="B47" s="4"/>
      <c r="C47" s="3">
        <v>1</v>
      </c>
      <c r="D47" s="11" t="s">
        <v>16</v>
      </c>
      <c r="E47" s="11" t="s">
        <v>34</v>
      </c>
      <c r="F47" s="11" t="s">
        <v>34</v>
      </c>
      <c r="G47" s="4">
        <v>4</v>
      </c>
      <c r="H47" s="11" t="s">
        <v>243</v>
      </c>
      <c r="I47" s="11" t="s">
        <v>243</v>
      </c>
      <c r="J47" s="17" t="s">
        <v>518</v>
      </c>
      <c r="K47" s="3" t="s">
        <v>506</v>
      </c>
      <c r="L47" s="5">
        <v>49440</v>
      </c>
      <c r="M47" s="1">
        <v>35016</v>
      </c>
      <c r="N47" s="60">
        <f t="shared" ca="1" si="0"/>
        <v>29</v>
      </c>
      <c r="O47" s="14">
        <v>8</v>
      </c>
      <c r="P47" s="14" t="s">
        <v>634</v>
      </c>
      <c r="Q47" s="14">
        <f t="shared" si="6"/>
        <v>16</v>
      </c>
      <c r="R47" s="14">
        <f t="shared" si="7"/>
        <v>21</v>
      </c>
      <c r="S47" s="1">
        <f t="shared" si="8"/>
        <v>42681</v>
      </c>
      <c r="T47" s="1"/>
      <c r="U47" s="3"/>
      <c r="V47" s="3"/>
      <c r="W47" s="62">
        <f t="shared" ca="1" si="9"/>
        <v>-0.4375</v>
      </c>
      <c r="X47" s="61">
        <f t="shared" ca="1" si="10"/>
        <v>1</v>
      </c>
      <c r="Y47" s="11" t="s">
        <v>564</v>
      </c>
      <c r="Z47" s="16" t="s">
        <v>244</v>
      </c>
      <c r="AA47" s="16"/>
      <c r="AB47" s="3"/>
    </row>
    <row r="48" spans="1:29" ht="30" customHeight="1">
      <c r="A48" s="4"/>
      <c r="B48" s="4"/>
      <c r="C48" s="3">
        <v>1</v>
      </c>
      <c r="D48" s="11" t="s">
        <v>16</v>
      </c>
      <c r="E48" s="11" t="s">
        <v>34</v>
      </c>
      <c r="F48" s="11" t="s">
        <v>34</v>
      </c>
      <c r="G48" s="4">
        <v>5</v>
      </c>
      <c r="H48" s="11" t="s">
        <v>245</v>
      </c>
      <c r="I48" s="11" t="s">
        <v>245</v>
      </c>
      <c r="J48" s="17" t="s">
        <v>518</v>
      </c>
      <c r="K48" s="3" t="s">
        <v>506</v>
      </c>
      <c r="L48" s="5">
        <v>37080</v>
      </c>
      <c r="M48" s="1">
        <v>35016</v>
      </c>
      <c r="N48" s="60">
        <f t="shared" ca="1" si="0"/>
        <v>29</v>
      </c>
      <c r="O48" s="14">
        <v>8</v>
      </c>
      <c r="P48" s="14" t="s">
        <v>634</v>
      </c>
      <c r="Q48" s="14">
        <f t="shared" si="6"/>
        <v>16</v>
      </c>
      <c r="R48" s="14">
        <f t="shared" si="7"/>
        <v>21</v>
      </c>
      <c r="S48" s="1">
        <f t="shared" si="8"/>
        <v>42681</v>
      </c>
      <c r="T48" s="1"/>
      <c r="U48" s="3"/>
      <c r="V48" s="3"/>
      <c r="W48" s="62">
        <f t="shared" ca="1" si="9"/>
        <v>-0.4375</v>
      </c>
      <c r="X48" s="61">
        <f t="shared" ca="1" si="10"/>
        <v>1</v>
      </c>
      <c r="Y48" s="11" t="s">
        <v>564</v>
      </c>
      <c r="Z48" s="35" t="s">
        <v>26</v>
      </c>
      <c r="AA48" s="35"/>
      <c r="AB48" s="8"/>
    </row>
    <row r="49" spans="1:29" s="22" customFormat="1" ht="30" customHeight="1">
      <c r="A49" s="4"/>
      <c r="B49" s="4"/>
      <c r="C49" s="3">
        <v>1</v>
      </c>
      <c r="D49" s="11" t="s">
        <v>16</v>
      </c>
      <c r="E49" s="11" t="s">
        <v>45</v>
      </c>
      <c r="F49" s="11" t="s">
        <v>45</v>
      </c>
      <c r="G49" s="4">
        <v>16</v>
      </c>
      <c r="H49" s="11" t="s">
        <v>46</v>
      </c>
      <c r="I49" s="11" t="s">
        <v>46</v>
      </c>
      <c r="J49" s="17" t="s">
        <v>518</v>
      </c>
      <c r="K49" s="3" t="s">
        <v>506</v>
      </c>
      <c r="L49" s="5">
        <v>25750</v>
      </c>
      <c r="M49" s="1">
        <v>35016</v>
      </c>
      <c r="N49" s="60">
        <f t="shared" ca="1" si="0"/>
        <v>29</v>
      </c>
      <c r="O49" s="14">
        <v>8</v>
      </c>
      <c r="P49" s="14" t="s">
        <v>634</v>
      </c>
      <c r="Q49" s="14">
        <f t="shared" si="6"/>
        <v>16</v>
      </c>
      <c r="R49" s="14">
        <f t="shared" si="7"/>
        <v>21</v>
      </c>
      <c r="S49" s="1">
        <f t="shared" si="8"/>
        <v>42681</v>
      </c>
      <c r="T49" s="1"/>
      <c r="U49" s="3"/>
      <c r="V49" s="3"/>
      <c r="W49" s="62">
        <f t="shared" ca="1" si="9"/>
        <v>-0.4375</v>
      </c>
      <c r="X49" s="61">
        <f t="shared" ca="1" si="10"/>
        <v>1</v>
      </c>
      <c r="Y49" s="11" t="s">
        <v>564</v>
      </c>
      <c r="Z49" s="15" t="s">
        <v>26</v>
      </c>
      <c r="AA49" s="35"/>
      <c r="AB49" s="8"/>
    </row>
    <row r="50" spans="1:29" s="22" customFormat="1" ht="30" customHeight="1">
      <c r="A50" s="4"/>
      <c r="B50" s="4"/>
      <c r="C50" s="3">
        <v>1</v>
      </c>
      <c r="D50" s="11" t="s">
        <v>16</v>
      </c>
      <c r="E50" s="11" t="s">
        <v>45</v>
      </c>
      <c r="F50" s="11" t="s">
        <v>45</v>
      </c>
      <c r="G50" s="4">
        <v>17</v>
      </c>
      <c r="H50" s="11" t="s">
        <v>46</v>
      </c>
      <c r="I50" s="11" t="s">
        <v>46</v>
      </c>
      <c r="J50" s="17" t="s">
        <v>518</v>
      </c>
      <c r="K50" s="3" t="s">
        <v>506</v>
      </c>
      <c r="L50" s="5">
        <v>25750</v>
      </c>
      <c r="M50" s="1">
        <v>35016</v>
      </c>
      <c r="N50" s="60">
        <f t="shared" ca="1" si="0"/>
        <v>29</v>
      </c>
      <c r="O50" s="14">
        <v>8</v>
      </c>
      <c r="P50" s="14" t="s">
        <v>634</v>
      </c>
      <c r="Q50" s="14">
        <f t="shared" si="6"/>
        <v>16</v>
      </c>
      <c r="R50" s="14">
        <f t="shared" si="7"/>
        <v>21</v>
      </c>
      <c r="S50" s="1">
        <f t="shared" si="8"/>
        <v>42681</v>
      </c>
      <c r="T50" s="1"/>
      <c r="U50" s="3"/>
      <c r="V50" s="3"/>
      <c r="W50" s="62">
        <f t="shared" ca="1" si="9"/>
        <v>-0.4375</v>
      </c>
      <c r="X50" s="61">
        <f t="shared" ca="1" si="10"/>
        <v>1</v>
      </c>
      <c r="Y50" s="11" t="s">
        <v>564</v>
      </c>
      <c r="Z50" s="130" t="s">
        <v>17</v>
      </c>
      <c r="AA50" s="35"/>
      <c r="AB50" s="9"/>
    </row>
    <row r="51" spans="1:29" s="22" customFormat="1" ht="30" customHeight="1">
      <c r="A51" s="4"/>
      <c r="B51" s="4"/>
      <c r="C51" s="3">
        <v>1</v>
      </c>
      <c r="D51" s="11" t="s">
        <v>16</v>
      </c>
      <c r="E51" s="11" t="s">
        <v>45</v>
      </c>
      <c r="F51" s="11" t="s">
        <v>45</v>
      </c>
      <c r="G51" s="4">
        <v>18</v>
      </c>
      <c r="H51" s="11" t="s">
        <v>46</v>
      </c>
      <c r="I51" s="11" t="s">
        <v>46</v>
      </c>
      <c r="J51" s="17" t="s">
        <v>518</v>
      </c>
      <c r="K51" s="3" t="s">
        <v>506</v>
      </c>
      <c r="L51" s="5">
        <v>25750</v>
      </c>
      <c r="M51" s="1">
        <v>35016</v>
      </c>
      <c r="N51" s="60">
        <f t="shared" ca="1" si="0"/>
        <v>29</v>
      </c>
      <c r="O51" s="14">
        <v>8</v>
      </c>
      <c r="P51" s="14" t="s">
        <v>634</v>
      </c>
      <c r="Q51" s="14">
        <f t="shared" si="6"/>
        <v>16</v>
      </c>
      <c r="R51" s="14">
        <f t="shared" si="7"/>
        <v>21</v>
      </c>
      <c r="S51" s="1">
        <f t="shared" si="8"/>
        <v>42681</v>
      </c>
      <c r="T51" s="1"/>
      <c r="U51" s="3"/>
      <c r="V51" s="3"/>
      <c r="W51" s="62">
        <f t="shared" ca="1" si="9"/>
        <v>-0.4375</v>
      </c>
      <c r="X51" s="61">
        <f t="shared" ca="1" si="10"/>
        <v>1</v>
      </c>
      <c r="Y51" s="11" t="s">
        <v>564</v>
      </c>
      <c r="Z51" s="130" t="s">
        <v>17</v>
      </c>
      <c r="AA51" s="35"/>
      <c r="AB51" s="9"/>
    </row>
    <row r="52" spans="1:29" s="22" customFormat="1" ht="30" customHeight="1">
      <c r="A52" s="4"/>
      <c r="B52" s="4"/>
      <c r="C52" s="3">
        <v>1</v>
      </c>
      <c r="D52" s="11" t="s">
        <v>16</v>
      </c>
      <c r="E52" s="11" t="s">
        <v>45</v>
      </c>
      <c r="F52" s="11" t="s">
        <v>45</v>
      </c>
      <c r="G52" s="4">
        <v>19</v>
      </c>
      <c r="H52" s="11" t="s">
        <v>46</v>
      </c>
      <c r="I52" s="11" t="s">
        <v>46</v>
      </c>
      <c r="J52" s="17" t="s">
        <v>518</v>
      </c>
      <c r="K52" s="3" t="s">
        <v>506</v>
      </c>
      <c r="L52" s="5">
        <v>25750</v>
      </c>
      <c r="M52" s="1">
        <v>35016</v>
      </c>
      <c r="N52" s="60">
        <f t="shared" ca="1" si="0"/>
        <v>29</v>
      </c>
      <c r="O52" s="14">
        <v>8</v>
      </c>
      <c r="P52" s="14" t="s">
        <v>634</v>
      </c>
      <c r="Q52" s="14">
        <f t="shared" si="6"/>
        <v>16</v>
      </c>
      <c r="R52" s="14">
        <f t="shared" si="7"/>
        <v>21</v>
      </c>
      <c r="S52" s="1">
        <f t="shared" si="8"/>
        <v>42681</v>
      </c>
      <c r="T52" s="1"/>
      <c r="U52" s="3"/>
      <c r="V52" s="3"/>
      <c r="W52" s="62">
        <f t="shared" ca="1" si="9"/>
        <v>-0.4375</v>
      </c>
      <c r="X52" s="61">
        <f t="shared" ca="1" si="10"/>
        <v>1</v>
      </c>
      <c r="Y52" s="11" t="s">
        <v>564</v>
      </c>
      <c r="Z52" s="15" t="s">
        <v>26</v>
      </c>
      <c r="AA52" s="35"/>
      <c r="AB52" s="9"/>
    </row>
    <row r="53" spans="1:29" s="143" customFormat="1" ht="30" customHeight="1">
      <c r="A53" s="132"/>
      <c r="B53" s="132"/>
      <c r="C53" s="126">
        <v>1</v>
      </c>
      <c r="D53" s="131" t="s">
        <v>16</v>
      </c>
      <c r="E53" s="131" t="s">
        <v>45</v>
      </c>
      <c r="F53" s="131" t="s">
        <v>45</v>
      </c>
      <c r="G53" s="132">
        <v>20</v>
      </c>
      <c r="H53" s="131" t="s">
        <v>46</v>
      </c>
      <c r="I53" s="131" t="s">
        <v>46</v>
      </c>
      <c r="J53" s="133" t="s">
        <v>518</v>
      </c>
      <c r="K53" s="126" t="s">
        <v>506</v>
      </c>
      <c r="L53" s="134">
        <v>25750</v>
      </c>
      <c r="M53" s="135">
        <v>35016</v>
      </c>
      <c r="N53" s="136">
        <f t="shared" ca="1" si="0"/>
        <v>29</v>
      </c>
      <c r="O53" s="141">
        <v>8</v>
      </c>
      <c r="P53" s="137" t="s">
        <v>634</v>
      </c>
      <c r="Q53" s="137">
        <f t="shared" si="6"/>
        <v>16</v>
      </c>
      <c r="R53" s="137">
        <f t="shared" si="7"/>
        <v>21</v>
      </c>
      <c r="S53" s="135">
        <f t="shared" si="8"/>
        <v>42681</v>
      </c>
      <c r="T53" s="135"/>
      <c r="U53" s="126"/>
      <c r="V53" s="126"/>
      <c r="W53" s="138">
        <f t="shared" ca="1" si="9"/>
        <v>-0.4375</v>
      </c>
      <c r="X53" s="139">
        <f t="shared" ca="1" si="10"/>
        <v>1</v>
      </c>
      <c r="Y53" s="131" t="s">
        <v>564</v>
      </c>
      <c r="Z53" s="131" t="s">
        <v>17</v>
      </c>
      <c r="AA53" s="131"/>
      <c r="AB53" s="127"/>
      <c r="AC53" s="143" t="s">
        <v>768</v>
      </c>
    </row>
    <row r="54" spans="1:29" s="143" customFormat="1" ht="30" customHeight="1">
      <c r="A54" s="132"/>
      <c r="B54" s="132"/>
      <c r="C54" s="126">
        <v>1</v>
      </c>
      <c r="D54" s="131" t="s">
        <v>16</v>
      </c>
      <c r="E54" s="131" t="s">
        <v>45</v>
      </c>
      <c r="F54" s="131" t="s">
        <v>45</v>
      </c>
      <c r="G54" s="132">
        <v>21</v>
      </c>
      <c r="H54" s="131" t="s">
        <v>46</v>
      </c>
      <c r="I54" s="131" t="s">
        <v>46</v>
      </c>
      <c r="J54" s="133" t="s">
        <v>518</v>
      </c>
      <c r="K54" s="126" t="s">
        <v>506</v>
      </c>
      <c r="L54" s="134">
        <v>25750</v>
      </c>
      <c r="M54" s="135">
        <v>35016</v>
      </c>
      <c r="N54" s="136">
        <f t="shared" ca="1" si="0"/>
        <v>29</v>
      </c>
      <c r="O54" s="141">
        <v>8</v>
      </c>
      <c r="P54" s="137" t="s">
        <v>634</v>
      </c>
      <c r="Q54" s="137">
        <f t="shared" si="6"/>
        <v>16</v>
      </c>
      <c r="R54" s="137">
        <f t="shared" si="7"/>
        <v>21</v>
      </c>
      <c r="S54" s="135">
        <f t="shared" si="8"/>
        <v>42681</v>
      </c>
      <c r="T54" s="135"/>
      <c r="U54" s="126"/>
      <c r="V54" s="126"/>
      <c r="W54" s="138">
        <f t="shared" ca="1" si="9"/>
        <v>-0.4375</v>
      </c>
      <c r="X54" s="139">
        <f t="shared" ca="1" si="10"/>
        <v>1</v>
      </c>
      <c r="Y54" s="131" t="s">
        <v>564</v>
      </c>
      <c r="Z54" s="131" t="s">
        <v>17</v>
      </c>
      <c r="AA54" s="131"/>
      <c r="AB54" s="127"/>
      <c r="AC54" s="143" t="s">
        <v>768</v>
      </c>
    </row>
    <row r="55" spans="1:29" s="143" customFormat="1" ht="30" customHeight="1">
      <c r="A55" s="132"/>
      <c r="B55" s="132"/>
      <c r="C55" s="126">
        <v>1</v>
      </c>
      <c r="D55" s="131" t="s">
        <v>16</v>
      </c>
      <c r="E55" s="131" t="s">
        <v>45</v>
      </c>
      <c r="F55" s="131" t="s">
        <v>45</v>
      </c>
      <c r="G55" s="132">
        <v>22</v>
      </c>
      <c r="H55" s="131" t="s">
        <v>46</v>
      </c>
      <c r="I55" s="131" t="s">
        <v>46</v>
      </c>
      <c r="J55" s="133" t="s">
        <v>518</v>
      </c>
      <c r="K55" s="126" t="s">
        <v>506</v>
      </c>
      <c r="L55" s="134">
        <v>25750</v>
      </c>
      <c r="M55" s="135">
        <v>35016</v>
      </c>
      <c r="N55" s="136">
        <f t="shared" ca="1" si="0"/>
        <v>29</v>
      </c>
      <c r="O55" s="141">
        <v>8</v>
      </c>
      <c r="P55" s="137" t="s">
        <v>634</v>
      </c>
      <c r="Q55" s="137">
        <f t="shared" si="6"/>
        <v>16</v>
      </c>
      <c r="R55" s="137">
        <f t="shared" si="7"/>
        <v>21</v>
      </c>
      <c r="S55" s="135">
        <f t="shared" si="8"/>
        <v>42681</v>
      </c>
      <c r="T55" s="135"/>
      <c r="U55" s="126"/>
      <c r="V55" s="126"/>
      <c r="W55" s="138">
        <f t="shared" ca="1" si="9"/>
        <v>-0.4375</v>
      </c>
      <c r="X55" s="139">
        <f t="shared" ca="1" si="10"/>
        <v>1</v>
      </c>
      <c r="Y55" s="131" t="s">
        <v>564</v>
      </c>
      <c r="Z55" s="131" t="s">
        <v>200</v>
      </c>
      <c r="AA55" s="131"/>
      <c r="AB55" s="127"/>
      <c r="AC55" s="143" t="s">
        <v>768</v>
      </c>
    </row>
    <row r="56" spans="1:29" s="143" customFormat="1" ht="30" customHeight="1">
      <c r="A56" s="132"/>
      <c r="B56" s="132"/>
      <c r="C56" s="126">
        <v>1</v>
      </c>
      <c r="D56" s="131" t="s">
        <v>16</v>
      </c>
      <c r="E56" s="131" t="s">
        <v>45</v>
      </c>
      <c r="F56" s="131" t="s">
        <v>45</v>
      </c>
      <c r="G56" s="132">
        <v>23</v>
      </c>
      <c r="H56" s="131" t="s">
        <v>46</v>
      </c>
      <c r="I56" s="131" t="s">
        <v>46</v>
      </c>
      <c r="J56" s="133" t="s">
        <v>518</v>
      </c>
      <c r="K56" s="126" t="s">
        <v>506</v>
      </c>
      <c r="L56" s="134">
        <v>25750</v>
      </c>
      <c r="M56" s="135">
        <v>35016</v>
      </c>
      <c r="N56" s="136">
        <f t="shared" ca="1" si="0"/>
        <v>29</v>
      </c>
      <c r="O56" s="141">
        <v>8</v>
      </c>
      <c r="P56" s="137" t="s">
        <v>634</v>
      </c>
      <c r="Q56" s="137">
        <f t="shared" si="6"/>
        <v>16</v>
      </c>
      <c r="R56" s="137">
        <f t="shared" si="7"/>
        <v>21</v>
      </c>
      <c r="S56" s="135">
        <f t="shared" si="8"/>
        <v>42681</v>
      </c>
      <c r="T56" s="135"/>
      <c r="U56" s="126"/>
      <c r="V56" s="126"/>
      <c r="W56" s="138">
        <f t="shared" ca="1" si="9"/>
        <v>-0.4375</v>
      </c>
      <c r="X56" s="139">
        <f t="shared" ca="1" si="10"/>
        <v>1</v>
      </c>
      <c r="Y56" s="131" t="s">
        <v>564</v>
      </c>
      <c r="Z56" s="131" t="s">
        <v>17</v>
      </c>
      <c r="AA56" s="131"/>
      <c r="AB56" s="127"/>
      <c r="AC56" s="143" t="s">
        <v>768</v>
      </c>
    </row>
    <row r="57" spans="1:29" s="22" customFormat="1" ht="30" customHeight="1">
      <c r="A57" s="4"/>
      <c r="B57" s="4"/>
      <c r="C57" s="3">
        <v>2</v>
      </c>
      <c r="D57" s="11" t="s">
        <v>47</v>
      </c>
      <c r="E57" s="11" t="s">
        <v>50</v>
      </c>
      <c r="F57" s="11" t="s">
        <v>50</v>
      </c>
      <c r="G57" s="4">
        <v>4</v>
      </c>
      <c r="H57" s="11" t="s">
        <v>246</v>
      </c>
      <c r="I57" s="11" t="s">
        <v>246</v>
      </c>
      <c r="J57" s="17" t="s">
        <v>518</v>
      </c>
      <c r="K57" s="3" t="s">
        <v>506</v>
      </c>
      <c r="L57" s="5">
        <v>181074</v>
      </c>
      <c r="M57" s="1">
        <v>35016</v>
      </c>
      <c r="N57" s="60">
        <f t="shared" ca="1" si="0"/>
        <v>29</v>
      </c>
      <c r="O57" s="14">
        <v>8</v>
      </c>
      <c r="P57" s="14" t="s">
        <v>634</v>
      </c>
      <c r="Q57" s="14">
        <f t="shared" si="6"/>
        <v>16</v>
      </c>
      <c r="R57" s="14">
        <f t="shared" si="7"/>
        <v>21</v>
      </c>
      <c r="S57" s="1">
        <f t="shared" si="8"/>
        <v>42681</v>
      </c>
      <c r="T57" s="1"/>
      <c r="U57" s="3"/>
      <c r="V57" s="3"/>
      <c r="W57" s="62">
        <f t="shared" ca="1" si="9"/>
        <v>-0.4375</v>
      </c>
      <c r="X57" s="61">
        <f t="shared" ca="1" si="10"/>
        <v>1</v>
      </c>
      <c r="Y57" s="11" t="s">
        <v>564</v>
      </c>
      <c r="Z57" s="35" t="s">
        <v>26</v>
      </c>
      <c r="AA57" s="35"/>
      <c r="AB57" s="8"/>
    </row>
    <row r="58" spans="1:29" s="22" customFormat="1" ht="30" customHeight="1">
      <c r="A58" s="4"/>
      <c r="B58" s="4"/>
      <c r="C58" s="3">
        <v>2</v>
      </c>
      <c r="D58" s="11" t="s">
        <v>47</v>
      </c>
      <c r="E58" s="11" t="s">
        <v>247</v>
      </c>
      <c r="F58" s="11" t="s">
        <v>247</v>
      </c>
      <c r="G58" s="4">
        <v>35</v>
      </c>
      <c r="H58" s="11" t="s">
        <v>248</v>
      </c>
      <c r="I58" s="11" t="s">
        <v>248</v>
      </c>
      <c r="J58" s="17" t="s">
        <v>518</v>
      </c>
      <c r="K58" s="3" t="s">
        <v>506</v>
      </c>
      <c r="L58" s="5">
        <v>3605</v>
      </c>
      <c r="M58" s="1">
        <v>35016</v>
      </c>
      <c r="N58" s="60">
        <f t="shared" ca="1" si="0"/>
        <v>29</v>
      </c>
      <c r="O58" s="14">
        <v>15</v>
      </c>
      <c r="P58" s="14" t="s">
        <v>634</v>
      </c>
      <c r="Q58" s="14">
        <f t="shared" si="6"/>
        <v>30</v>
      </c>
      <c r="R58" s="14">
        <f t="shared" si="7"/>
        <v>40</v>
      </c>
      <c r="S58" s="1">
        <f t="shared" si="8"/>
        <v>49616</v>
      </c>
      <c r="T58" s="1"/>
      <c r="U58" s="3"/>
      <c r="V58" s="3"/>
      <c r="W58" s="62">
        <f t="shared" ca="1" si="9"/>
        <v>2.0999999999999996</v>
      </c>
      <c r="X58" s="61">
        <f t="shared" ca="1" si="10"/>
        <v>3</v>
      </c>
      <c r="Y58" s="11" t="s">
        <v>564</v>
      </c>
      <c r="Z58" s="11" t="s">
        <v>249</v>
      </c>
      <c r="AA58" s="11"/>
      <c r="AB58" s="3"/>
    </row>
    <row r="59" spans="1:29" s="22" customFormat="1" ht="30" customHeight="1">
      <c r="A59" s="4"/>
      <c r="B59" s="4"/>
      <c r="C59" s="3">
        <v>2</v>
      </c>
      <c r="D59" s="11" t="s">
        <v>47</v>
      </c>
      <c r="E59" s="11" t="s">
        <v>247</v>
      </c>
      <c r="F59" s="11" t="s">
        <v>247</v>
      </c>
      <c r="G59" s="4">
        <v>36</v>
      </c>
      <c r="H59" s="11" t="s">
        <v>248</v>
      </c>
      <c r="I59" s="11" t="s">
        <v>248</v>
      </c>
      <c r="J59" s="17" t="s">
        <v>518</v>
      </c>
      <c r="K59" s="3" t="s">
        <v>506</v>
      </c>
      <c r="L59" s="5">
        <v>3605</v>
      </c>
      <c r="M59" s="1">
        <v>35016</v>
      </c>
      <c r="N59" s="60">
        <f t="shared" ca="1" si="0"/>
        <v>29</v>
      </c>
      <c r="O59" s="14">
        <v>15</v>
      </c>
      <c r="P59" s="14" t="s">
        <v>634</v>
      </c>
      <c r="Q59" s="14">
        <f t="shared" si="6"/>
        <v>30</v>
      </c>
      <c r="R59" s="14">
        <f t="shared" si="7"/>
        <v>40</v>
      </c>
      <c r="S59" s="1">
        <f t="shared" si="8"/>
        <v>49616</v>
      </c>
      <c r="T59" s="1"/>
      <c r="U59" s="3"/>
      <c r="V59" s="3"/>
      <c r="W59" s="62">
        <f t="shared" ca="1" si="9"/>
        <v>2.0999999999999996</v>
      </c>
      <c r="X59" s="61">
        <f t="shared" ca="1" si="10"/>
        <v>3</v>
      </c>
      <c r="Y59" s="11" t="s">
        <v>564</v>
      </c>
      <c r="Z59" s="11" t="s">
        <v>249</v>
      </c>
      <c r="AA59" s="11"/>
      <c r="AB59" s="3"/>
    </row>
    <row r="60" spans="1:29" s="22" customFormat="1" ht="30" customHeight="1">
      <c r="A60" s="4"/>
      <c r="B60" s="4"/>
      <c r="C60" s="3">
        <v>2</v>
      </c>
      <c r="D60" s="11" t="s">
        <v>47</v>
      </c>
      <c r="E60" s="11" t="s">
        <v>247</v>
      </c>
      <c r="F60" s="11" t="s">
        <v>247</v>
      </c>
      <c r="G60" s="4">
        <v>37</v>
      </c>
      <c r="H60" s="11" t="s">
        <v>248</v>
      </c>
      <c r="I60" s="11" t="s">
        <v>248</v>
      </c>
      <c r="J60" s="17" t="s">
        <v>518</v>
      </c>
      <c r="K60" s="3" t="s">
        <v>506</v>
      </c>
      <c r="L60" s="5">
        <v>3605</v>
      </c>
      <c r="M60" s="1">
        <v>35016</v>
      </c>
      <c r="N60" s="60">
        <f t="shared" ca="1" si="0"/>
        <v>29</v>
      </c>
      <c r="O60" s="14">
        <v>15</v>
      </c>
      <c r="P60" s="14" t="s">
        <v>634</v>
      </c>
      <c r="Q60" s="14">
        <f t="shared" si="6"/>
        <v>30</v>
      </c>
      <c r="R60" s="14">
        <f t="shared" si="7"/>
        <v>40</v>
      </c>
      <c r="S60" s="1">
        <f t="shared" si="8"/>
        <v>49616</v>
      </c>
      <c r="T60" s="39"/>
      <c r="U60" s="3" t="s">
        <v>53</v>
      </c>
      <c r="V60" s="3"/>
      <c r="W60" s="62">
        <f t="shared" ca="1" si="9"/>
        <v>2.0999999999999996</v>
      </c>
      <c r="X60" s="61">
        <f t="shared" ca="1" si="10"/>
        <v>3</v>
      </c>
      <c r="Y60" s="11" t="s">
        <v>564</v>
      </c>
      <c r="Z60" s="11" t="s">
        <v>251</v>
      </c>
      <c r="AA60" s="11"/>
      <c r="AB60" s="3"/>
    </row>
    <row r="61" spans="1:29" s="22" customFormat="1" ht="30" customHeight="1">
      <c r="A61" s="4"/>
      <c r="B61" s="4"/>
      <c r="C61" s="3">
        <v>2</v>
      </c>
      <c r="D61" s="11" t="s">
        <v>47</v>
      </c>
      <c r="E61" s="11" t="s">
        <v>247</v>
      </c>
      <c r="F61" s="11" t="s">
        <v>247</v>
      </c>
      <c r="G61" s="4">
        <v>38</v>
      </c>
      <c r="H61" s="11" t="s">
        <v>248</v>
      </c>
      <c r="I61" s="11" t="s">
        <v>248</v>
      </c>
      <c r="J61" s="17" t="s">
        <v>518</v>
      </c>
      <c r="K61" s="3" t="s">
        <v>506</v>
      </c>
      <c r="L61" s="5">
        <v>3605</v>
      </c>
      <c r="M61" s="1">
        <v>35016</v>
      </c>
      <c r="N61" s="60">
        <f t="shared" ca="1" si="0"/>
        <v>29</v>
      </c>
      <c r="O61" s="14">
        <v>15</v>
      </c>
      <c r="P61" s="14" t="s">
        <v>634</v>
      </c>
      <c r="Q61" s="14">
        <f t="shared" si="6"/>
        <v>30</v>
      </c>
      <c r="R61" s="14">
        <f t="shared" si="7"/>
        <v>40</v>
      </c>
      <c r="S61" s="1">
        <f t="shared" si="8"/>
        <v>49616</v>
      </c>
      <c r="T61" s="39"/>
      <c r="U61" s="6" t="s">
        <v>53</v>
      </c>
      <c r="V61" s="6"/>
      <c r="W61" s="62">
        <f t="shared" ca="1" si="9"/>
        <v>2.0999999999999996</v>
      </c>
      <c r="X61" s="61">
        <f t="shared" ca="1" si="10"/>
        <v>3</v>
      </c>
      <c r="Y61" s="11" t="s">
        <v>564</v>
      </c>
      <c r="Z61" s="11" t="s">
        <v>251</v>
      </c>
      <c r="AA61" s="11"/>
      <c r="AB61" s="3"/>
    </row>
    <row r="62" spans="1:29" s="22" customFormat="1" ht="30" customHeight="1">
      <c r="A62" s="4"/>
      <c r="B62" s="4"/>
      <c r="C62" s="3">
        <v>2</v>
      </c>
      <c r="D62" s="11" t="s">
        <v>47</v>
      </c>
      <c r="E62" s="11" t="s">
        <v>247</v>
      </c>
      <c r="F62" s="11" t="s">
        <v>247</v>
      </c>
      <c r="G62" s="4">
        <v>10</v>
      </c>
      <c r="H62" s="11" t="s">
        <v>248</v>
      </c>
      <c r="I62" s="11" t="s">
        <v>248</v>
      </c>
      <c r="J62" s="17" t="s">
        <v>518</v>
      </c>
      <c r="K62" s="3" t="s">
        <v>506</v>
      </c>
      <c r="L62" s="5">
        <v>3605</v>
      </c>
      <c r="M62" s="1">
        <v>35016</v>
      </c>
      <c r="N62" s="60">
        <f t="shared" ca="1" si="0"/>
        <v>29</v>
      </c>
      <c r="O62" s="14">
        <v>15</v>
      </c>
      <c r="P62" s="14" t="s">
        <v>634</v>
      </c>
      <c r="Q62" s="14">
        <f t="shared" si="6"/>
        <v>30</v>
      </c>
      <c r="R62" s="14">
        <f t="shared" si="7"/>
        <v>40</v>
      </c>
      <c r="S62" s="1">
        <f t="shared" si="8"/>
        <v>49616</v>
      </c>
      <c r="T62" s="1"/>
      <c r="U62" s="3"/>
      <c r="V62" s="3"/>
      <c r="W62" s="62">
        <f t="shared" ca="1" si="9"/>
        <v>2.0999999999999996</v>
      </c>
      <c r="X62" s="61">
        <f t="shared" ca="1" si="10"/>
        <v>3</v>
      </c>
      <c r="Y62" s="11" t="s">
        <v>564</v>
      </c>
      <c r="Z62" s="11" t="s">
        <v>236</v>
      </c>
      <c r="AA62" s="11"/>
      <c r="AB62" s="3"/>
    </row>
    <row r="63" spans="1:29" s="22" customFormat="1" ht="30" customHeight="1">
      <c r="A63" s="4"/>
      <c r="B63" s="4"/>
      <c r="C63" s="3">
        <v>2</v>
      </c>
      <c r="D63" s="11" t="s">
        <v>47</v>
      </c>
      <c r="E63" s="11" t="s">
        <v>247</v>
      </c>
      <c r="F63" s="11" t="s">
        <v>247</v>
      </c>
      <c r="G63" s="4">
        <v>11</v>
      </c>
      <c r="H63" s="11" t="s">
        <v>248</v>
      </c>
      <c r="I63" s="11" t="s">
        <v>248</v>
      </c>
      <c r="J63" s="17" t="s">
        <v>518</v>
      </c>
      <c r="K63" s="3" t="s">
        <v>506</v>
      </c>
      <c r="L63" s="5">
        <v>3605</v>
      </c>
      <c r="M63" s="1">
        <v>35016</v>
      </c>
      <c r="N63" s="60">
        <f t="shared" ca="1" si="0"/>
        <v>29</v>
      </c>
      <c r="O63" s="14">
        <v>15</v>
      </c>
      <c r="P63" s="14" t="s">
        <v>634</v>
      </c>
      <c r="Q63" s="14">
        <f t="shared" si="6"/>
        <v>30</v>
      </c>
      <c r="R63" s="14">
        <f t="shared" si="7"/>
        <v>40</v>
      </c>
      <c r="S63" s="1">
        <f t="shared" si="8"/>
        <v>49616</v>
      </c>
      <c r="T63" s="1"/>
      <c r="U63" s="3"/>
      <c r="V63" s="3"/>
      <c r="W63" s="62">
        <f t="shared" ca="1" si="9"/>
        <v>2.0999999999999996</v>
      </c>
      <c r="X63" s="61">
        <f t="shared" ca="1" si="10"/>
        <v>3</v>
      </c>
      <c r="Y63" s="11" t="s">
        <v>564</v>
      </c>
      <c r="Z63" s="11" t="s">
        <v>236</v>
      </c>
      <c r="AA63" s="11"/>
      <c r="AB63" s="3"/>
    </row>
    <row r="64" spans="1:29" s="22" customFormat="1" ht="30" customHeight="1">
      <c r="A64" s="4"/>
      <c r="B64" s="4"/>
      <c r="C64" s="3">
        <v>2</v>
      </c>
      <c r="D64" s="11" t="s">
        <v>47</v>
      </c>
      <c r="E64" s="11" t="s">
        <v>247</v>
      </c>
      <c r="F64" s="11" t="s">
        <v>247</v>
      </c>
      <c r="G64" s="4">
        <v>12</v>
      </c>
      <c r="H64" s="11" t="s">
        <v>248</v>
      </c>
      <c r="I64" s="11" t="s">
        <v>248</v>
      </c>
      <c r="J64" s="17" t="s">
        <v>518</v>
      </c>
      <c r="K64" s="3" t="s">
        <v>506</v>
      </c>
      <c r="L64" s="5">
        <v>3605</v>
      </c>
      <c r="M64" s="1">
        <v>35016</v>
      </c>
      <c r="N64" s="60">
        <f t="shared" ca="1" si="0"/>
        <v>29</v>
      </c>
      <c r="O64" s="14">
        <v>15</v>
      </c>
      <c r="P64" s="14" t="s">
        <v>634</v>
      </c>
      <c r="Q64" s="14">
        <f t="shared" si="6"/>
        <v>30</v>
      </c>
      <c r="R64" s="14">
        <f t="shared" si="7"/>
        <v>40</v>
      </c>
      <c r="S64" s="1">
        <f t="shared" si="8"/>
        <v>49616</v>
      </c>
      <c r="T64" s="1"/>
      <c r="U64" s="3"/>
      <c r="V64" s="3"/>
      <c r="W64" s="62">
        <f t="shared" ca="1" si="9"/>
        <v>2.0999999999999996</v>
      </c>
      <c r="X64" s="61">
        <f t="shared" ca="1" si="10"/>
        <v>3</v>
      </c>
      <c r="Y64" s="11" t="s">
        <v>564</v>
      </c>
      <c r="Z64" s="11" t="s">
        <v>236</v>
      </c>
      <c r="AA64" s="11"/>
      <c r="AB64" s="3"/>
    </row>
    <row r="65" spans="1:28" s="22" customFormat="1" ht="30" customHeight="1">
      <c r="A65" s="4"/>
      <c r="B65" s="4"/>
      <c r="C65" s="3">
        <v>2</v>
      </c>
      <c r="D65" s="11" t="s">
        <v>47</v>
      </c>
      <c r="E65" s="11" t="s">
        <v>247</v>
      </c>
      <c r="F65" s="11" t="s">
        <v>247</v>
      </c>
      <c r="G65" s="4">
        <v>15</v>
      </c>
      <c r="H65" s="11" t="s">
        <v>248</v>
      </c>
      <c r="I65" s="11" t="s">
        <v>248</v>
      </c>
      <c r="J65" s="17" t="s">
        <v>518</v>
      </c>
      <c r="K65" s="3" t="s">
        <v>506</v>
      </c>
      <c r="L65" s="5">
        <v>3605</v>
      </c>
      <c r="M65" s="1">
        <v>35016</v>
      </c>
      <c r="N65" s="60">
        <f t="shared" ca="1" si="0"/>
        <v>29</v>
      </c>
      <c r="O65" s="14">
        <v>15</v>
      </c>
      <c r="P65" s="14" t="s">
        <v>634</v>
      </c>
      <c r="Q65" s="14">
        <f t="shared" si="6"/>
        <v>30</v>
      </c>
      <c r="R65" s="14">
        <f t="shared" si="7"/>
        <v>40</v>
      </c>
      <c r="S65" s="1">
        <f t="shared" si="8"/>
        <v>49616</v>
      </c>
      <c r="T65" s="1"/>
      <c r="U65" s="3"/>
      <c r="V65" s="3"/>
      <c r="W65" s="62">
        <f t="shared" ca="1" si="9"/>
        <v>2.0999999999999996</v>
      </c>
      <c r="X65" s="61">
        <f t="shared" ca="1" si="10"/>
        <v>3</v>
      </c>
      <c r="Y65" s="11" t="s">
        <v>564</v>
      </c>
      <c r="Z65" s="11" t="s">
        <v>236</v>
      </c>
      <c r="AA65" s="11"/>
      <c r="AB65" s="3"/>
    </row>
    <row r="66" spans="1:28" s="22" customFormat="1" ht="30" customHeight="1">
      <c r="A66" s="4"/>
      <c r="B66" s="4"/>
      <c r="C66" s="3">
        <v>2</v>
      </c>
      <c r="D66" s="11" t="s">
        <v>47</v>
      </c>
      <c r="E66" s="11" t="s">
        <v>247</v>
      </c>
      <c r="F66" s="11" t="s">
        <v>247</v>
      </c>
      <c r="G66" s="4">
        <v>16</v>
      </c>
      <c r="H66" s="11" t="s">
        <v>248</v>
      </c>
      <c r="I66" s="11" t="s">
        <v>248</v>
      </c>
      <c r="J66" s="17" t="s">
        <v>518</v>
      </c>
      <c r="K66" s="3" t="s">
        <v>506</v>
      </c>
      <c r="L66" s="5">
        <v>3605</v>
      </c>
      <c r="M66" s="1">
        <v>35016</v>
      </c>
      <c r="N66" s="60">
        <f t="shared" ca="1" si="0"/>
        <v>29</v>
      </c>
      <c r="O66" s="14">
        <v>15</v>
      </c>
      <c r="P66" s="14" t="s">
        <v>634</v>
      </c>
      <c r="Q66" s="14">
        <f t="shared" si="6"/>
        <v>30</v>
      </c>
      <c r="R66" s="14">
        <f t="shared" si="7"/>
        <v>40</v>
      </c>
      <c r="S66" s="1">
        <f t="shared" si="8"/>
        <v>49616</v>
      </c>
      <c r="T66" s="1"/>
      <c r="U66" s="3"/>
      <c r="V66" s="3"/>
      <c r="W66" s="62">
        <f t="shared" ca="1" si="9"/>
        <v>2.0999999999999996</v>
      </c>
      <c r="X66" s="61">
        <f t="shared" ca="1" si="10"/>
        <v>3</v>
      </c>
      <c r="Y66" s="11" t="s">
        <v>564</v>
      </c>
      <c r="Z66" s="11" t="s">
        <v>236</v>
      </c>
      <c r="AA66" s="11"/>
      <c r="AB66" s="3"/>
    </row>
    <row r="67" spans="1:28" s="22" customFormat="1" ht="30" customHeight="1">
      <c r="A67" s="4"/>
      <c r="B67" s="4"/>
      <c r="C67" s="3">
        <v>2</v>
      </c>
      <c r="D67" s="11" t="s">
        <v>47</v>
      </c>
      <c r="E67" s="11" t="s">
        <v>247</v>
      </c>
      <c r="F67" s="11" t="s">
        <v>247</v>
      </c>
      <c r="G67" s="4">
        <v>17</v>
      </c>
      <c r="H67" s="11" t="s">
        <v>248</v>
      </c>
      <c r="I67" s="11" t="s">
        <v>248</v>
      </c>
      <c r="J67" s="17" t="s">
        <v>518</v>
      </c>
      <c r="K67" s="3" t="s">
        <v>506</v>
      </c>
      <c r="L67" s="5">
        <v>3605</v>
      </c>
      <c r="M67" s="1">
        <v>35016</v>
      </c>
      <c r="N67" s="60">
        <f t="shared" ref="N67:N130" ca="1" si="11">DATEDIF(M67,TODAY(),"y")</f>
        <v>29</v>
      </c>
      <c r="O67" s="14">
        <v>15</v>
      </c>
      <c r="P67" s="14" t="s">
        <v>634</v>
      </c>
      <c r="Q67" s="14">
        <f t="shared" si="6"/>
        <v>30</v>
      </c>
      <c r="R67" s="14">
        <f t="shared" si="7"/>
        <v>40</v>
      </c>
      <c r="S67" s="1">
        <f t="shared" si="8"/>
        <v>49616</v>
      </c>
      <c r="T67" s="1"/>
      <c r="U67" s="3"/>
      <c r="V67" s="3"/>
      <c r="W67" s="62">
        <f t="shared" ca="1" si="9"/>
        <v>2.0999999999999996</v>
      </c>
      <c r="X67" s="61">
        <f t="shared" ca="1" si="10"/>
        <v>3</v>
      </c>
      <c r="Y67" s="11" t="s">
        <v>564</v>
      </c>
      <c r="Z67" s="11" t="s">
        <v>236</v>
      </c>
      <c r="AA67" s="11"/>
      <c r="AB67" s="3"/>
    </row>
    <row r="68" spans="1:28" s="22" customFormat="1" ht="30" customHeight="1">
      <c r="A68" s="4"/>
      <c r="B68" s="4"/>
      <c r="C68" s="3">
        <v>2</v>
      </c>
      <c r="D68" s="11" t="s">
        <v>47</v>
      </c>
      <c r="E68" s="11" t="s">
        <v>247</v>
      </c>
      <c r="F68" s="11" t="s">
        <v>247</v>
      </c>
      <c r="G68" s="4">
        <v>18</v>
      </c>
      <c r="H68" s="11" t="s">
        <v>248</v>
      </c>
      <c r="I68" s="11" t="s">
        <v>248</v>
      </c>
      <c r="J68" s="17" t="s">
        <v>518</v>
      </c>
      <c r="K68" s="3" t="s">
        <v>506</v>
      </c>
      <c r="L68" s="5">
        <v>3605</v>
      </c>
      <c r="M68" s="1">
        <v>35016</v>
      </c>
      <c r="N68" s="60">
        <f t="shared" ca="1" si="11"/>
        <v>29</v>
      </c>
      <c r="O68" s="14">
        <v>15</v>
      </c>
      <c r="P68" s="14" t="s">
        <v>634</v>
      </c>
      <c r="Q68" s="14">
        <f t="shared" si="6"/>
        <v>30</v>
      </c>
      <c r="R68" s="14">
        <f t="shared" si="7"/>
        <v>40</v>
      </c>
      <c r="S68" s="1">
        <f t="shared" si="8"/>
        <v>49616</v>
      </c>
      <c r="T68" s="1"/>
      <c r="U68" s="3"/>
      <c r="V68" s="3"/>
      <c r="W68" s="62">
        <f t="shared" ca="1" si="9"/>
        <v>2.0999999999999996</v>
      </c>
      <c r="X68" s="61">
        <f t="shared" ca="1" si="10"/>
        <v>3</v>
      </c>
      <c r="Y68" s="11" t="s">
        <v>564</v>
      </c>
      <c r="Z68" s="11" t="s">
        <v>236</v>
      </c>
      <c r="AA68" s="11"/>
      <c r="AB68" s="3"/>
    </row>
    <row r="69" spans="1:28" s="22" customFormat="1" ht="30" customHeight="1">
      <c r="A69" s="4"/>
      <c r="B69" s="4"/>
      <c r="C69" s="3">
        <v>2</v>
      </c>
      <c r="D69" s="11" t="s">
        <v>47</v>
      </c>
      <c r="E69" s="11" t="s">
        <v>247</v>
      </c>
      <c r="F69" s="11" t="s">
        <v>247</v>
      </c>
      <c r="G69" s="4">
        <v>19</v>
      </c>
      <c r="H69" s="11" t="s">
        <v>248</v>
      </c>
      <c r="I69" s="11" t="s">
        <v>248</v>
      </c>
      <c r="J69" s="17" t="s">
        <v>518</v>
      </c>
      <c r="K69" s="3" t="s">
        <v>506</v>
      </c>
      <c r="L69" s="5">
        <v>3605</v>
      </c>
      <c r="M69" s="1">
        <v>35016</v>
      </c>
      <c r="N69" s="60">
        <f t="shared" ca="1" si="11"/>
        <v>29</v>
      </c>
      <c r="O69" s="14">
        <v>15</v>
      </c>
      <c r="P69" s="14" t="s">
        <v>634</v>
      </c>
      <c r="Q69" s="14">
        <f t="shared" si="6"/>
        <v>30</v>
      </c>
      <c r="R69" s="14">
        <f t="shared" si="7"/>
        <v>40</v>
      </c>
      <c r="S69" s="1">
        <f t="shared" si="8"/>
        <v>49616</v>
      </c>
      <c r="T69" s="1"/>
      <c r="U69" s="3"/>
      <c r="V69" s="3"/>
      <c r="W69" s="62">
        <f t="shared" ca="1" si="9"/>
        <v>2.0999999999999996</v>
      </c>
      <c r="X69" s="61">
        <f t="shared" ca="1" si="10"/>
        <v>3</v>
      </c>
      <c r="Y69" s="11" t="s">
        <v>564</v>
      </c>
      <c r="Z69" s="11" t="s">
        <v>236</v>
      </c>
      <c r="AA69" s="11"/>
      <c r="AB69" s="3"/>
    </row>
    <row r="70" spans="1:28" s="22" customFormat="1" ht="30" customHeight="1">
      <c r="A70" s="4"/>
      <c r="B70" s="4"/>
      <c r="C70" s="3">
        <v>2</v>
      </c>
      <c r="D70" s="11" t="s">
        <v>47</v>
      </c>
      <c r="E70" s="11" t="s">
        <v>247</v>
      </c>
      <c r="F70" s="11" t="s">
        <v>247</v>
      </c>
      <c r="G70" s="4">
        <v>20</v>
      </c>
      <c r="H70" s="11" t="s">
        <v>248</v>
      </c>
      <c r="I70" s="11" t="s">
        <v>248</v>
      </c>
      <c r="J70" s="17" t="s">
        <v>518</v>
      </c>
      <c r="K70" s="3" t="s">
        <v>506</v>
      </c>
      <c r="L70" s="5">
        <v>3605</v>
      </c>
      <c r="M70" s="1">
        <v>35016</v>
      </c>
      <c r="N70" s="60">
        <f t="shared" ca="1" si="11"/>
        <v>29</v>
      </c>
      <c r="O70" s="14">
        <v>15</v>
      </c>
      <c r="P70" s="14" t="s">
        <v>634</v>
      </c>
      <c r="Q70" s="14">
        <f t="shared" si="6"/>
        <v>30</v>
      </c>
      <c r="R70" s="14">
        <f t="shared" si="7"/>
        <v>40</v>
      </c>
      <c r="S70" s="1">
        <f t="shared" si="8"/>
        <v>49616</v>
      </c>
      <c r="T70" s="1"/>
      <c r="U70" s="3"/>
      <c r="V70" s="3"/>
      <c r="W70" s="62">
        <f t="shared" ca="1" si="9"/>
        <v>2.0999999999999996</v>
      </c>
      <c r="X70" s="61">
        <f t="shared" ca="1" si="10"/>
        <v>3</v>
      </c>
      <c r="Y70" s="11" t="s">
        <v>564</v>
      </c>
      <c r="Z70" s="11" t="s">
        <v>236</v>
      </c>
      <c r="AA70" s="11"/>
      <c r="AB70" s="3"/>
    </row>
    <row r="71" spans="1:28" s="22" customFormat="1" ht="30" customHeight="1">
      <c r="A71" s="4"/>
      <c r="B71" s="4"/>
      <c r="C71" s="3">
        <v>2</v>
      </c>
      <c r="D71" s="11" t="s">
        <v>47</v>
      </c>
      <c r="E71" s="11" t="s">
        <v>247</v>
      </c>
      <c r="F71" s="11" t="s">
        <v>247</v>
      </c>
      <c r="G71" s="4">
        <v>22</v>
      </c>
      <c r="H71" s="11" t="s">
        <v>248</v>
      </c>
      <c r="I71" s="11" t="s">
        <v>248</v>
      </c>
      <c r="J71" s="17" t="s">
        <v>518</v>
      </c>
      <c r="K71" s="3" t="s">
        <v>506</v>
      </c>
      <c r="L71" s="5">
        <v>3605</v>
      </c>
      <c r="M71" s="1">
        <v>35016</v>
      </c>
      <c r="N71" s="60">
        <f t="shared" ca="1" si="11"/>
        <v>29</v>
      </c>
      <c r="O71" s="14">
        <v>15</v>
      </c>
      <c r="P71" s="14" t="s">
        <v>634</v>
      </c>
      <c r="Q71" s="14">
        <f t="shared" si="6"/>
        <v>30</v>
      </c>
      <c r="R71" s="14">
        <f t="shared" si="7"/>
        <v>40</v>
      </c>
      <c r="S71" s="1">
        <f t="shared" si="8"/>
        <v>49616</v>
      </c>
      <c r="T71" s="1"/>
      <c r="U71" s="3"/>
      <c r="V71" s="3"/>
      <c r="W71" s="62">
        <f t="shared" ca="1" si="9"/>
        <v>2.0999999999999996</v>
      </c>
      <c r="X71" s="61">
        <f t="shared" ca="1" si="10"/>
        <v>3</v>
      </c>
      <c r="Y71" s="11" t="s">
        <v>564</v>
      </c>
      <c r="Z71" s="11" t="s">
        <v>22</v>
      </c>
      <c r="AA71" s="11"/>
      <c r="AB71" s="3"/>
    </row>
    <row r="72" spans="1:28" s="22" customFormat="1" ht="30" customHeight="1">
      <c r="A72" s="4"/>
      <c r="B72" s="4"/>
      <c r="C72" s="3">
        <v>2</v>
      </c>
      <c r="D72" s="11" t="s">
        <v>47</v>
      </c>
      <c r="E72" s="11" t="s">
        <v>247</v>
      </c>
      <c r="F72" s="11" t="s">
        <v>247</v>
      </c>
      <c r="G72" s="4">
        <v>23</v>
      </c>
      <c r="H72" s="11" t="s">
        <v>248</v>
      </c>
      <c r="I72" s="11" t="s">
        <v>248</v>
      </c>
      <c r="J72" s="17" t="s">
        <v>518</v>
      </c>
      <c r="K72" s="3" t="s">
        <v>506</v>
      </c>
      <c r="L72" s="5">
        <v>3605</v>
      </c>
      <c r="M72" s="1">
        <v>35016</v>
      </c>
      <c r="N72" s="60">
        <f t="shared" ca="1" si="11"/>
        <v>29</v>
      </c>
      <c r="O72" s="14">
        <v>15</v>
      </c>
      <c r="P72" s="14" t="s">
        <v>634</v>
      </c>
      <c r="Q72" s="14">
        <f t="shared" si="6"/>
        <v>30</v>
      </c>
      <c r="R72" s="14">
        <f t="shared" si="7"/>
        <v>40</v>
      </c>
      <c r="S72" s="1">
        <f t="shared" si="8"/>
        <v>49616</v>
      </c>
      <c r="T72" s="1"/>
      <c r="U72" s="3"/>
      <c r="V72" s="3"/>
      <c r="W72" s="62">
        <f t="shared" ca="1" si="9"/>
        <v>2.0999999999999996</v>
      </c>
      <c r="X72" s="61">
        <f t="shared" ca="1" si="10"/>
        <v>3</v>
      </c>
      <c r="Y72" s="11" t="s">
        <v>564</v>
      </c>
      <c r="Z72" s="11" t="s">
        <v>22</v>
      </c>
      <c r="AA72" s="11"/>
      <c r="AB72" s="3"/>
    </row>
    <row r="73" spans="1:28" s="22" customFormat="1" ht="30" customHeight="1">
      <c r="A73" s="4"/>
      <c r="B73" s="4"/>
      <c r="C73" s="3">
        <v>2</v>
      </c>
      <c r="D73" s="11" t="s">
        <v>47</v>
      </c>
      <c r="E73" s="11" t="s">
        <v>247</v>
      </c>
      <c r="F73" s="11" t="s">
        <v>247</v>
      </c>
      <c r="G73" s="4">
        <v>24</v>
      </c>
      <c r="H73" s="11" t="s">
        <v>248</v>
      </c>
      <c r="I73" s="11" t="s">
        <v>248</v>
      </c>
      <c r="J73" s="17" t="s">
        <v>518</v>
      </c>
      <c r="K73" s="3" t="s">
        <v>506</v>
      </c>
      <c r="L73" s="5">
        <v>3605</v>
      </c>
      <c r="M73" s="1">
        <v>35016</v>
      </c>
      <c r="N73" s="60">
        <f t="shared" ca="1" si="11"/>
        <v>29</v>
      </c>
      <c r="O73" s="14">
        <v>15</v>
      </c>
      <c r="P73" s="14" t="s">
        <v>634</v>
      </c>
      <c r="Q73" s="14">
        <f t="shared" si="6"/>
        <v>30</v>
      </c>
      <c r="R73" s="14">
        <f t="shared" si="7"/>
        <v>40</v>
      </c>
      <c r="S73" s="1">
        <f t="shared" si="8"/>
        <v>49616</v>
      </c>
      <c r="T73" s="1"/>
      <c r="U73" s="3"/>
      <c r="V73" s="3"/>
      <c r="W73" s="62">
        <f t="shared" ca="1" si="9"/>
        <v>2.0999999999999996</v>
      </c>
      <c r="X73" s="61">
        <f t="shared" ca="1" si="10"/>
        <v>3</v>
      </c>
      <c r="Y73" s="11" t="s">
        <v>564</v>
      </c>
      <c r="Z73" s="11" t="s">
        <v>22</v>
      </c>
      <c r="AA73" s="11"/>
      <c r="AB73" s="3"/>
    </row>
    <row r="74" spans="1:28" s="22" customFormat="1" ht="30" customHeight="1">
      <c r="A74" s="4"/>
      <c r="B74" s="4"/>
      <c r="C74" s="3">
        <v>2</v>
      </c>
      <c r="D74" s="11" t="s">
        <v>47</v>
      </c>
      <c r="E74" s="11" t="s">
        <v>247</v>
      </c>
      <c r="F74" s="11" t="s">
        <v>247</v>
      </c>
      <c r="G74" s="4">
        <v>25</v>
      </c>
      <c r="H74" s="11" t="s">
        <v>248</v>
      </c>
      <c r="I74" s="11" t="s">
        <v>248</v>
      </c>
      <c r="J74" s="17" t="s">
        <v>518</v>
      </c>
      <c r="K74" s="3" t="s">
        <v>506</v>
      </c>
      <c r="L74" s="5">
        <v>3605</v>
      </c>
      <c r="M74" s="1">
        <v>35016</v>
      </c>
      <c r="N74" s="60">
        <f t="shared" ca="1" si="11"/>
        <v>29</v>
      </c>
      <c r="O74" s="14">
        <v>15</v>
      </c>
      <c r="P74" s="14" t="s">
        <v>634</v>
      </c>
      <c r="Q74" s="14">
        <f t="shared" si="6"/>
        <v>30</v>
      </c>
      <c r="R74" s="14">
        <f t="shared" si="7"/>
        <v>40</v>
      </c>
      <c r="S74" s="1">
        <f t="shared" si="8"/>
        <v>49616</v>
      </c>
      <c r="T74" s="1"/>
      <c r="U74" s="3"/>
      <c r="V74" s="3"/>
      <c r="W74" s="62">
        <f t="shared" ca="1" si="9"/>
        <v>2.0999999999999996</v>
      </c>
      <c r="X74" s="61">
        <f t="shared" ca="1" si="10"/>
        <v>3</v>
      </c>
      <c r="Y74" s="11" t="s">
        <v>564</v>
      </c>
      <c r="Z74" s="11" t="s">
        <v>22</v>
      </c>
      <c r="AA74" s="11"/>
      <c r="AB74" s="3"/>
    </row>
    <row r="75" spans="1:28" s="22" customFormat="1" ht="30" customHeight="1">
      <c r="A75" s="4"/>
      <c r="B75" s="4"/>
      <c r="C75" s="3">
        <v>2</v>
      </c>
      <c r="D75" s="11" t="s">
        <v>47</v>
      </c>
      <c r="E75" s="11" t="s">
        <v>247</v>
      </c>
      <c r="F75" s="11" t="s">
        <v>247</v>
      </c>
      <c r="G75" s="4">
        <v>26</v>
      </c>
      <c r="H75" s="11" t="s">
        <v>248</v>
      </c>
      <c r="I75" s="11" t="s">
        <v>248</v>
      </c>
      <c r="J75" s="17" t="s">
        <v>518</v>
      </c>
      <c r="K75" s="3" t="s">
        <v>506</v>
      </c>
      <c r="L75" s="5">
        <v>3605</v>
      </c>
      <c r="M75" s="1">
        <v>35016</v>
      </c>
      <c r="N75" s="60">
        <f t="shared" ca="1" si="11"/>
        <v>29</v>
      </c>
      <c r="O75" s="14">
        <v>15</v>
      </c>
      <c r="P75" s="14" t="s">
        <v>634</v>
      </c>
      <c r="Q75" s="14">
        <f t="shared" si="6"/>
        <v>30</v>
      </c>
      <c r="R75" s="14">
        <f t="shared" si="7"/>
        <v>40</v>
      </c>
      <c r="S75" s="1">
        <f t="shared" si="8"/>
        <v>49616</v>
      </c>
      <c r="T75" s="1"/>
      <c r="U75" s="3"/>
      <c r="V75" s="3"/>
      <c r="W75" s="62">
        <f t="shared" ca="1" si="9"/>
        <v>2.0999999999999996</v>
      </c>
      <c r="X75" s="61">
        <f t="shared" ca="1" si="10"/>
        <v>3</v>
      </c>
      <c r="Y75" s="11" t="s">
        <v>564</v>
      </c>
      <c r="Z75" s="11" t="s">
        <v>22</v>
      </c>
      <c r="AA75" s="11"/>
      <c r="AB75" s="3"/>
    </row>
    <row r="76" spans="1:28" s="22" customFormat="1" ht="30" customHeight="1">
      <c r="A76" s="4"/>
      <c r="B76" s="4"/>
      <c r="C76" s="3">
        <v>2</v>
      </c>
      <c r="D76" s="11" t="s">
        <v>47</v>
      </c>
      <c r="E76" s="11" t="s">
        <v>247</v>
      </c>
      <c r="F76" s="11" t="s">
        <v>247</v>
      </c>
      <c r="G76" s="4">
        <v>28</v>
      </c>
      <c r="H76" s="11" t="s">
        <v>248</v>
      </c>
      <c r="I76" s="11" t="s">
        <v>248</v>
      </c>
      <c r="J76" s="17" t="s">
        <v>518</v>
      </c>
      <c r="K76" s="3" t="s">
        <v>506</v>
      </c>
      <c r="L76" s="5">
        <v>3605</v>
      </c>
      <c r="M76" s="1">
        <v>35016</v>
      </c>
      <c r="N76" s="60">
        <f t="shared" ca="1" si="11"/>
        <v>29</v>
      </c>
      <c r="O76" s="14">
        <v>15</v>
      </c>
      <c r="P76" s="14" t="s">
        <v>634</v>
      </c>
      <c r="Q76" s="14">
        <f t="shared" si="6"/>
        <v>30</v>
      </c>
      <c r="R76" s="14">
        <f t="shared" si="7"/>
        <v>40</v>
      </c>
      <c r="S76" s="1">
        <f t="shared" si="8"/>
        <v>49616</v>
      </c>
      <c r="T76" s="1"/>
      <c r="U76" s="3"/>
      <c r="V76" s="3"/>
      <c r="W76" s="62">
        <f t="shared" ca="1" si="9"/>
        <v>2.0999999999999996</v>
      </c>
      <c r="X76" s="61">
        <f t="shared" ca="1" si="10"/>
        <v>3</v>
      </c>
      <c r="Y76" s="11" t="s">
        <v>564</v>
      </c>
      <c r="Z76" s="11" t="s">
        <v>237</v>
      </c>
      <c r="AA76" s="11"/>
      <c r="AB76" s="3"/>
    </row>
    <row r="77" spans="1:28" s="22" customFormat="1" ht="30" customHeight="1">
      <c r="A77" s="4"/>
      <c r="B77" s="4"/>
      <c r="C77" s="3">
        <v>2</v>
      </c>
      <c r="D77" s="11" t="s">
        <v>47</v>
      </c>
      <c r="E77" s="11" t="s">
        <v>247</v>
      </c>
      <c r="F77" s="11" t="s">
        <v>247</v>
      </c>
      <c r="G77" s="4">
        <v>29</v>
      </c>
      <c r="H77" s="11" t="s">
        <v>248</v>
      </c>
      <c r="I77" s="11" t="s">
        <v>248</v>
      </c>
      <c r="J77" s="17" t="s">
        <v>518</v>
      </c>
      <c r="K77" s="3" t="s">
        <v>506</v>
      </c>
      <c r="L77" s="5">
        <v>3605</v>
      </c>
      <c r="M77" s="1">
        <v>35016</v>
      </c>
      <c r="N77" s="60">
        <f t="shared" ca="1" si="11"/>
        <v>29</v>
      </c>
      <c r="O77" s="14">
        <v>15</v>
      </c>
      <c r="P77" s="14" t="s">
        <v>634</v>
      </c>
      <c r="Q77" s="14">
        <f t="shared" si="6"/>
        <v>30</v>
      </c>
      <c r="R77" s="14">
        <f t="shared" si="7"/>
        <v>40</v>
      </c>
      <c r="S77" s="1">
        <f t="shared" si="8"/>
        <v>49616</v>
      </c>
      <c r="T77" s="1"/>
      <c r="U77" s="3"/>
      <c r="V77" s="3"/>
      <c r="W77" s="62">
        <f t="shared" ca="1" si="9"/>
        <v>2.0999999999999996</v>
      </c>
      <c r="X77" s="61">
        <f t="shared" ca="1" si="10"/>
        <v>3</v>
      </c>
      <c r="Y77" s="11" t="s">
        <v>564</v>
      </c>
      <c r="Z77" s="11" t="s">
        <v>237</v>
      </c>
      <c r="AA77" s="11"/>
      <c r="AB77" s="3"/>
    </row>
    <row r="78" spans="1:28" s="22" customFormat="1" ht="30" customHeight="1">
      <c r="A78" s="4"/>
      <c r="B78" s="4"/>
      <c r="C78" s="3">
        <v>2</v>
      </c>
      <c r="D78" s="11" t="s">
        <v>47</v>
      </c>
      <c r="E78" s="11" t="s">
        <v>247</v>
      </c>
      <c r="F78" s="11" t="s">
        <v>247</v>
      </c>
      <c r="G78" s="4">
        <v>30</v>
      </c>
      <c r="H78" s="11" t="s">
        <v>248</v>
      </c>
      <c r="I78" s="11" t="s">
        <v>248</v>
      </c>
      <c r="J78" s="17" t="s">
        <v>518</v>
      </c>
      <c r="K78" s="3" t="s">
        <v>506</v>
      </c>
      <c r="L78" s="5">
        <v>3605</v>
      </c>
      <c r="M78" s="1">
        <v>35016</v>
      </c>
      <c r="N78" s="60">
        <f t="shared" ca="1" si="11"/>
        <v>29</v>
      </c>
      <c r="O78" s="14">
        <v>15</v>
      </c>
      <c r="P78" s="14" t="s">
        <v>634</v>
      </c>
      <c r="Q78" s="14">
        <f t="shared" si="6"/>
        <v>30</v>
      </c>
      <c r="R78" s="14">
        <f t="shared" si="7"/>
        <v>40</v>
      </c>
      <c r="S78" s="1">
        <f t="shared" si="8"/>
        <v>49616</v>
      </c>
      <c r="T78" s="1"/>
      <c r="U78" s="3"/>
      <c r="V78" s="3"/>
      <c r="W78" s="62">
        <f t="shared" ca="1" si="9"/>
        <v>2.0999999999999996</v>
      </c>
      <c r="X78" s="61">
        <f t="shared" ca="1" si="10"/>
        <v>3</v>
      </c>
      <c r="Y78" s="11" t="s">
        <v>564</v>
      </c>
      <c r="Z78" s="11" t="s">
        <v>237</v>
      </c>
      <c r="AA78" s="11"/>
      <c r="AB78" s="3"/>
    </row>
    <row r="79" spans="1:28" s="22" customFormat="1" ht="30" customHeight="1">
      <c r="A79" s="4"/>
      <c r="B79" s="4"/>
      <c r="C79" s="3">
        <v>2</v>
      </c>
      <c r="D79" s="11" t="s">
        <v>47</v>
      </c>
      <c r="E79" s="11" t="s">
        <v>247</v>
      </c>
      <c r="F79" s="11" t="s">
        <v>247</v>
      </c>
      <c r="G79" s="4">
        <v>31</v>
      </c>
      <c r="H79" s="11" t="s">
        <v>248</v>
      </c>
      <c r="I79" s="11" t="s">
        <v>248</v>
      </c>
      <c r="J79" s="17" t="s">
        <v>518</v>
      </c>
      <c r="K79" s="3" t="s">
        <v>506</v>
      </c>
      <c r="L79" s="5">
        <v>3605</v>
      </c>
      <c r="M79" s="1">
        <v>35016</v>
      </c>
      <c r="N79" s="60">
        <f t="shared" ca="1" si="11"/>
        <v>29</v>
      </c>
      <c r="O79" s="14">
        <v>15</v>
      </c>
      <c r="P79" s="14" t="s">
        <v>634</v>
      </c>
      <c r="Q79" s="14">
        <f t="shared" si="6"/>
        <v>30</v>
      </c>
      <c r="R79" s="14">
        <f t="shared" si="7"/>
        <v>40</v>
      </c>
      <c r="S79" s="1">
        <f t="shared" si="8"/>
        <v>49616</v>
      </c>
      <c r="T79" s="1"/>
      <c r="U79" s="3"/>
      <c r="V79" s="3"/>
      <c r="W79" s="62">
        <f t="shared" ca="1" si="9"/>
        <v>2.0999999999999996</v>
      </c>
      <c r="X79" s="61">
        <f t="shared" ca="1" si="10"/>
        <v>3</v>
      </c>
      <c r="Y79" s="11" t="s">
        <v>564</v>
      </c>
      <c r="Z79" s="11" t="s">
        <v>237</v>
      </c>
      <c r="AA79" s="11"/>
      <c r="AB79" s="3"/>
    </row>
    <row r="80" spans="1:28" s="22" customFormat="1" ht="30" customHeight="1">
      <c r="A80" s="4"/>
      <c r="B80" s="4"/>
      <c r="C80" s="3">
        <v>2</v>
      </c>
      <c r="D80" s="11" t="s">
        <v>47</v>
      </c>
      <c r="E80" s="11" t="s">
        <v>247</v>
      </c>
      <c r="F80" s="11" t="s">
        <v>247</v>
      </c>
      <c r="G80" s="4">
        <v>32</v>
      </c>
      <c r="H80" s="11" t="s">
        <v>248</v>
      </c>
      <c r="I80" s="11" t="s">
        <v>248</v>
      </c>
      <c r="J80" s="17" t="s">
        <v>518</v>
      </c>
      <c r="K80" s="3" t="s">
        <v>506</v>
      </c>
      <c r="L80" s="5">
        <v>3605</v>
      </c>
      <c r="M80" s="1">
        <v>35016</v>
      </c>
      <c r="N80" s="60">
        <f t="shared" ca="1" si="11"/>
        <v>29</v>
      </c>
      <c r="O80" s="14">
        <v>15</v>
      </c>
      <c r="P80" s="14" t="s">
        <v>634</v>
      </c>
      <c r="Q80" s="14">
        <f t="shared" si="6"/>
        <v>30</v>
      </c>
      <c r="R80" s="14">
        <f t="shared" si="7"/>
        <v>40</v>
      </c>
      <c r="S80" s="1">
        <f t="shared" si="8"/>
        <v>49616</v>
      </c>
      <c r="T80" s="1"/>
      <c r="U80" s="3"/>
      <c r="V80" s="3"/>
      <c r="W80" s="62">
        <f t="shared" ca="1" si="9"/>
        <v>2.0999999999999996</v>
      </c>
      <c r="X80" s="61">
        <f t="shared" ca="1" si="10"/>
        <v>3</v>
      </c>
      <c r="Y80" s="11" t="s">
        <v>564</v>
      </c>
      <c r="Z80" s="11" t="s">
        <v>237</v>
      </c>
      <c r="AA80" s="11"/>
      <c r="AB80" s="3"/>
    </row>
    <row r="81" spans="1:28" s="22" customFormat="1" ht="30" customHeight="1">
      <c r="A81" s="4"/>
      <c r="B81" s="4"/>
      <c r="C81" s="3">
        <v>2</v>
      </c>
      <c r="D81" s="11" t="s">
        <v>47</v>
      </c>
      <c r="E81" s="11" t="s">
        <v>247</v>
      </c>
      <c r="F81" s="11" t="s">
        <v>247</v>
      </c>
      <c r="G81" s="4">
        <v>33</v>
      </c>
      <c r="H81" s="11" t="s">
        <v>248</v>
      </c>
      <c r="I81" s="11" t="s">
        <v>248</v>
      </c>
      <c r="J81" s="17" t="s">
        <v>518</v>
      </c>
      <c r="K81" s="3" t="s">
        <v>506</v>
      </c>
      <c r="L81" s="5">
        <v>3605</v>
      </c>
      <c r="M81" s="1">
        <v>35016</v>
      </c>
      <c r="N81" s="60">
        <f t="shared" ca="1" si="11"/>
        <v>29</v>
      </c>
      <c r="O81" s="14">
        <v>15</v>
      </c>
      <c r="P81" s="14" t="s">
        <v>634</v>
      </c>
      <c r="Q81" s="14">
        <f t="shared" si="6"/>
        <v>30</v>
      </c>
      <c r="R81" s="14">
        <f t="shared" si="7"/>
        <v>40</v>
      </c>
      <c r="S81" s="1">
        <f t="shared" si="8"/>
        <v>49616</v>
      </c>
      <c r="T81" s="1"/>
      <c r="U81" s="3"/>
      <c r="V81" s="3"/>
      <c r="W81" s="62">
        <f t="shared" ca="1" si="9"/>
        <v>2.0999999999999996</v>
      </c>
      <c r="X81" s="61">
        <f t="shared" ca="1" si="10"/>
        <v>3</v>
      </c>
      <c r="Y81" s="11" t="s">
        <v>564</v>
      </c>
      <c r="Z81" s="11" t="s">
        <v>237</v>
      </c>
      <c r="AA81" s="11"/>
      <c r="AB81" s="3"/>
    </row>
    <row r="82" spans="1:28" s="22" customFormat="1" ht="30" customHeight="1">
      <c r="A82" s="4"/>
      <c r="B82" s="4"/>
      <c r="C82" s="3">
        <v>2</v>
      </c>
      <c r="D82" s="11" t="s">
        <v>47</v>
      </c>
      <c r="E82" s="11" t="s">
        <v>247</v>
      </c>
      <c r="F82" s="11" t="s">
        <v>247</v>
      </c>
      <c r="G82" s="4">
        <v>34</v>
      </c>
      <c r="H82" s="11" t="s">
        <v>248</v>
      </c>
      <c r="I82" s="11" t="s">
        <v>248</v>
      </c>
      <c r="J82" s="17" t="s">
        <v>518</v>
      </c>
      <c r="K82" s="3" t="s">
        <v>506</v>
      </c>
      <c r="L82" s="5">
        <v>3605</v>
      </c>
      <c r="M82" s="1">
        <v>35016</v>
      </c>
      <c r="N82" s="60">
        <f t="shared" ca="1" si="11"/>
        <v>29</v>
      </c>
      <c r="O82" s="14">
        <v>15</v>
      </c>
      <c r="P82" s="14" t="s">
        <v>634</v>
      </c>
      <c r="Q82" s="14">
        <f t="shared" si="6"/>
        <v>30</v>
      </c>
      <c r="R82" s="14">
        <f t="shared" si="7"/>
        <v>40</v>
      </c>
      <c r="S82" s="1">
        <f t="shared" si="8"/>
        <v>49616</v>
      </c>
      <c r="T82" s="1"/>
      <c r="U82" s="3"/>
      <c r="V82" s="3"/>
      <c r="W82" s="62">
        <f t="shared" ca="1" si="9"/>
        <v>2.0999999999999996</v>
      </c>
      <c r="X82" s="61">
        <f t="shared" ca="1" si="10"/>
        <v>3</v>
      </c>
      <c r="Y82" s="11" t="s">
        <v>564</v>
      </c>
      <c r="Z82" s="11" t="s">
        <v>237</v>
      </c>
      <c r="AA82" s="11"/>
      <c r="AB82" s="3"/>
    </row>
    <row r="83" spans="1:28" s="22" customFormat="1" ht="30" customHeight="1">
      <c r="A83" s="4"/>
      <c r="B83" s="4"/>
      <c r="C83" s="3">
        <v>2</v>
      </c>
      <c r="D83" s="11" t="s">
        <v>47</v>
      </c>
      <c r="E83" s="11" t="s">
        <v>247</v>
      </c>
      <c r="F83" s="11" t="s">
        <v>247</v>
      </c>
      <c r="G83" s="4">
        <v>14</v>
      </c>
      <c r="H83" s="11" t="s">
        <v>248</v>
      </c>
      <c r="I83" s="11" t="s">
        <v>248</v>
      </c>
      <c r="J83" s="17" t="s">
        <v>518</v>
      </c>
      <c r="K83" s="3" t="s">
        <v>506</v>
      </c>
      <c r="L83" s="5">
        <v>3605</v>
      </c>
      <c r="M83" s="1">
        <v>35016</v>
      </c>
      <c r="N83" s="60">
        <f t="shared" ca="1" si="11"/>
        <v>29</v>
      </c>
      <c r="O83" s="14">
        <v>15</v>
      </c>
      <c r="P83" s="14" t="s">
        <v>634</v>
      </c>
      <c r="Q83" s="14">
        <f t="shared" si="6"/>
        <v>30</v>
      </c>
      <c r="R83" s="14">
        <f t="shared" si="7"/>
        <v>40</v>
      </c>
      <c r="S83" s="1">
        <f t="shared" si="8"/>
        <v>49616</v>
      </c>
      <c r="T83" s="1"/>
      <c r="U83" s="3"/>
      <c r="V83" s="3"/>
      <c r="W83" s="62">
        <f t="shared" ca="1" si="9"/>
        <v>2.0999999999999996</v>
      </c>
      <c r="X83" s="61">
        <f t="shared" ca="1" si="10"/>
        <v>3</v>
      </c>
      <c r="Y83" s="11" t="s">
        <v>564</v>
      </c>
      <c r="Z83" s="11" t="s">
        <v>24</v>
      </c>
      <c r="AA83" s="11"/>
      <c r="AB83" s="3"/>
    </row>
    <row r="84" spans="1:28" s="22" customFormat="1" ht="30" customHeight="1">
      <c r="A84" s="4"/>
      <c r="B84" s="4"/>
      <c r="C84" s="3">
        <v>2</v>
      </c>
      <c r="D84" s="11" t="s">
        <v>47</v>
      </c>
      <c r="E84" s="11" t="s">
        <v>247</v>
      </c>
      <c r="F84" s="11" t="s">
        <v>247</v>
      </c>
      <c r="G84" s="4">
        <v>27</v>
      </c>
      <c r="H84" s="11" t="s">
        <v>248</v>
      </c>
      <c r="I84" s="11" t="s">
        <v>248</v>
      </c>
      <c r="J84" s="17" t="s">
        <v>518</v>
      </c>
      <c r="K84" s="3" t="s">
        <v>506</v>
      </c>
      <c r="L84" s="5">
        <v>3605</v>
      </c>
      <c r="M84" s="1">
        <v>35016</v>
      </c>
      <c r="N84" s="60">
        <f t="shared" ca="1" si="11"/>
        <v>29</v>
      </c>
      <c r="O84" s="14">
        <v>15</v>
      </c>
      <c r="P84" s="14" t="s">
        <v>634</v>
      </c>
      <c r="Q84" s="14">
        <f t="shared" si="6"/>
        <v>30</v>
      </c>
      <c r="R84" s="14">
        <f t="shared" si="7"/>
        <v>40</v>
      </c>
      <c r="S84" s="1">
        <f t="shared" si="8"/>
        <v>49616</v>
      </c>
      <c r="T84" s="1"/>
      <c r="U84" s="3"/>
      <c r="V84" s="3"/>
      <c r="W84" s="62">
        <f t="shared" ca="1" si="9"/>
        <v>2.0999999999999996</v>
      </c>
      <c r="X84" s="61">
        <f t="shared" ca="1" si="10"/>
        <v>3</v>
      </c>
      <c r="Y84" s="11" t="s">
        <v>564</v>
      </c>
      <c r="Z84" s="11" t="s">
        <v>252</v>
      </c>
      <c r="AA84" s="11"/>
      <c r="AB84" s="3"/>
    </row>
    <row r="85" spans="1:28" s="22" customFormat="1" ht="30" customHeight="1">
      <c r="A85" s="4"/>
      <c r="B85" s="4"/>
      <c r="C85" s="3">
        <v>2</v>
      </c>
      <c r="D85" s="11" t="s">
        <v>47</v>
      </c>
      <c r="E85" s="11" t="s">
        <v>247</v>
      </c>
      <c r="F85" s="11" t="s">
        <v>247</v>
      </c>
      <c r="G85" s="4">
        <v>13</v>
      </c>
      <c r="H85" s="11" t="s">
        <v>248</v>
      </c>
      <c r="I85" s="11" t="s">
        <v>248</v>
      </c>
      <c r="J85" s="17" t="s">
        <v>518</v>
      </c>
      <c r="K85" s="3" t="s">
        <v>506</v>
      </c>
      <c r="L85" s="5">
        <v>3605</v>
      </c>
      <c r="M85" s="1">
        <v>35016</v>
      </c>
      <c r="N85" s="60">
        <f t="shared" ca="1" si="11"/>
        <v>29</v>
      </c>
      <c r="O85" s="14">
        <v>15</v>
      </c>
      <c r="P85" s="14" t="s">
        <v>634</v>
      </c>
      <c r="Q85" s="14">
        <f t="shared" si="6"/>
        <v>30</v>
      </c>
      <c r="R85" s="14">
        <f t="shared" si="7"/>
        <v>40</v>
      </c>
      <c r="S85" s="1">
        <f t="shared" si="8"/>
        <v>49616</v>
      </c>
      <c r="T85" s="1"/>
      <c r="U85" s="3"/>
      <c r="V85" s="3"/>
      <c r="W85" s="62">
        <f t="shared" ca="1" si="9"/>
        <v>2.0999999999999996</v>
      </c>
      <c r="X85" s="61">
        <f t="shared" ca="1" si="10"/>
        <v>3</v>
      </c>
      <c r="Y85" s="11" t="s">
        <v>564</v>
      </c>
      <c r="Z85" s="11" t="s">
        <v>253</v>
      </c>
      <c r="AA85" s="11"/>
      <c r="AB85" s="3"/>
    </row>
    <row r="86" spans="1:28" s="22" customFormat="1" ht="30" customHeight="1">
      <c r="A86" s="4"/>
      <c r="B86" s="4"/>
      <c r="C86" s="3">
        <v>2</v>
      </c>
      <c r="D86" s="11" t="s">
        <v>47</v>
      </c>
      <c r="E86" s="11" t="s">
        <v>51</v>
      </c>
      <c r="F86" s="11" t="s">
        <v>51</v>
      </c>
      <c r="G86" s="4">
        <v>86</v>
      </c>
      <c r="H86" s="11" t="s">
        <v>254</v>
      </c>
      <c r="I86" s="11" t="s">
        <v>254</v>
      </c>
      <c r="J86" s="17" t="s">
        <v>518</v>
      </c>
      <c r="K86" s="3" t="s">
        <v>506</v>
      </c>
      <c r="L86" s="5">
        <v>14420</v>
      </c>
      <c r="M86" s="1">
        <v>35016</v>
      </c>
      <c r="N86" s="60">
        <f t="shared" ca="1" si="11"/>
        <v>29</v>
      </c>
      <c r="O86" s="14">
        <v>8</v>
      </c>
      <c r="P86" s="14" t="s">
        <v>634</v>
      </c>
      <c r="Q86" s="14">
        <f t="shared" si="6"/>
        <v>16</v>
      </c>
      <c r="R86" s="14">
        <f t="shared" si="7"/>
        <v>21</v>
      </c>
      <c r="S86" s="1">
        <f t="shared" si="8"/>
        <v>42681</v>
      </c>
      <c r="T86" s="1"/>
      <c r="U86" s="3"/>
      <c r="V86" s="3"/>
      <c r="W86" s="62">
        <f t="shared" ca="1" si="9"/>
        <v>-0.4375</v>
      </c>
      <c r="X86" s="61">
        <f t="shared" ca="1" si="10"/>
        <v>1</v>
      </c>
      <c r="Y86" s="11" t="s">
        <v>564</v>
      </c>
      <c r="Z86" s="11" t="s">
        <v>234</v>
      </c>
      <c r="AA86" s="11"/>
      <c r="AB86" s="3"/>
    </row>
    <row r="87" spans="1:28" s="22" customFormat="1" ht="30" customHeight="1">
      <c r="A87" s="4"/>
      <c r="B87" s="4"/>
      <c r="C87" s="3">
        <v>2</v>
      </c>
      <c r="D87" s="11" t="s">
        <v>47</v>
      </c>
      <c r="E87" s="11" t="s">
        <v>51</v>
      </c>
      <c r="F87" s="11" t="s">
        <v>51</v>
      </c>
      <c r="G87" s="4">
        <v>87</v>
      </c>
      <c r="H87" s="11" t="s">
        <v>254</v>
      </c>
      <c r="I87" s="11" t="s">
        <v>254</v>
      </c>
      <c r="J87" s="17" t="s">
        <v>518</v>
      </c>
      <c r="K87" s="3" t="s">
        <v>506</v>
      </c>
      <c r="L87" s="5">
        <v>14420</v>
      </c>
      <c r="M87" s="1">
        <v>35016</v>
      </c>
      <c r="N87" s="60">
        <f t="shared" ca="1" si="11"/>
        <v>29</v>
      </c>
      <c r="O87" s="14">
        <v>8</v>
      </c>
      <c r="P87" s="14" t="s">
        <v>634</v>
      </c>
      <c r="Q87" s="14">
        <f t="shared" si="6"/>
        <v>16</v>
      </c>
      <c r="R87" s="14">
        <f t="shared" si="7"/>
        <v>21</v>
      </c>
      <c r="S87" s="1">
        <f t="shared" si="8"/>
        <v>42681</v>
      </c>
      <c r="T87" s="1"/>
      <c r="U87" s="3"/>
      <c r="V87" s="3"/>
      <c r="W87" s="62">
        <f t="shared" ca="1" si="9"/>
        <v>-0.4375</v>
      </c>
      <c r="X87" s="61">
        <f t="shared" ca="1" si="10"/>
        <v>1</v>
      </c>
      <c r="Y87" s="11" t="s">
        <v>564</v>
      </c>
      <c r="Z87" s="11" t="s">
        <v>234</v>
      </c>
      <c r="AA87" s="11"/>
      <c r="AB87" s="3"/>
    </row>
    <row r="88" spans="1:28" s="22" customFormat="1" ht="30" customHeight="1">
      <c r="A88" s="4"/>
      <c r="B88" s="4"/>
      <c r="C88" s="3">
        <v>2</v>
      </c>
      <c r="D88" s="11" t="s">
        <v>47</v>
      </c>
      <c r="E88" s="11" t="s">
        <v>51</v>
      </c>
      <c r="F88" s="11" t="s">
        <v>51</v>
      </c>
      <c r="G88" s="4">
        <v>88</v>
      </c>
      <c r="H88" s="11" t="s">
        <v>254</v>
      </c>
      <c r="I88" s="11" t="s">
        <v>254</v>
      </c>
      <c r="J88" s="17" t="s">
        <v>518</v>
      </c>
      <c r="K88" s="3" t="s">
        <v>506</v>
      </c>
      <c r="L88" s="5">
        <v>14420</v>
      </c>
      <c r="M88" s="1">
        <v>35016</v>
      </c>
      <c r="N88" s="60">
        <f t="shared" ca="1" si="11"/>
        <v>29</v>
      </c>
      <c r="O88" s="14">
        <v>8</v>
      </c>
      <c r="P88" s="14" t="s">
        <v>634</v>
      </c>
      <c r="Q88" s="14">
        <f t="shared" si="6"/>
        <v>16</v>
      </c>
      <c r="R88" s="14">
        <f t="shared" si="7"/>
        <v>21</v>
      </c>
      <c r="S88" s="1">
        <f t="shared" si="8"/>
        <v>42681</v>
      </c>
      <c r="T88" s="1"/>
      <c r="U88" s="3"/>
      <c r="V88" s="3"/>
      <c r="W88" s="62">
        <f t="shared" ca="1" si="9"/>
        <v>-0.4375</v>
      </c>
      <c r="X88" s="61">
        <f t="shared" ca="1" si="10"/>
        <v>1</v>
      </c>
      <c r="Y88" s="11" t="s">
        <v>564</v>
      </c>
      <c r="Z88" s="11" t="s">
        <v>234</v>
      </c>
      <c r="AA88" s="11"/>
      <c r="AB88" s="3"/>
    </row>
    <row r="89" spans="1:28" s="22" customFormat="1" ht="30" customHeight="1">
      <c r="A89" s="4"/>
      <c r="B89" s="4"/>
      <c r="C89" s="3">
        <v>2</v>
      </c>
      <c r="D89" s="11" t="s">
        <v>47</v>
      </c>
      <c r="E89" s="11" t="s">
        <v>51</v>
      </c>
      <c r="F89" s="11" t="s">
        <v>51</v>
      </c>
      <c r="G89" s="4">
        <v>89</v>
      </c>
      <c r="H89" s="11" t="s">
        <v>254</v>
      </c>
      <c r="I89" s="11" t="s">
        <v>254</v>
      </c>
      <c r="J89" s="17" t="s">
        <v>518</v>
      </c>
      <c r="K89" s="3" t="s">
        <v>506</v>
      </c>
      <c r="L89" s="5">
        <v>14420</v>
      </c>
      <c r="M89" s="1">
        <v>35016</v>
      </c>
      <c r="N89" s="60">
        <f t="shared" ca="1" si="11"/>
        <v>29</v>
      </c>
      <c r="O89" s="14">
        <v>8</v>
      </c>
      <c r="P89" s="14" t="s">
        <v>634</v>
      </c>
      <c r="Q89" s="14">
        <f t="shared" si="6"/>
        <v>16</v>
      </c>
      <c r="R89" s="14">
        <f t="shared" si="7"/>
        <v>21</v>
      </c>
      <c r="S89" s="1">
        <f t="shared" si="8"/>
        <v>42681</v>
      </c>
      <c r="T89" s="1"/>
      <c r="U89" s="3"/>
      <c r="V89" s="3"/>
      <c r="W89" s="62">
        <f t="shared" ca="1" si="9"/>
        <v>-0.4375</v>
      </c>
      <c r="X89" s="61">
        <f t="shared" ca="1" si="10"/>
        <v>1</v>
      </c>
      <c r="Y89" s="11" t="s">
        <v>564</v>
      </c>
      <c r="Z89" s="11" t="s">
        <v>234</v>
      </c>
      <c r="AA89" s="11"/>
      <c r="AB89" s="3"/>
    </row>
    <row r="90" spans="1:28" s="22" customFormat="1" ht="30" customHeight="1">
      <c r="A90" s="4"/>
      <c r="B90" s="4"/>
      <c r="C90" s="3">
        <v>2</v>
      </c>
      <c r="D90" s="11" t="s">
        <v>47</v>
      </c>
      <c r="E90" s="11" t="s">
        <v>51</v>
      </c>
      <c r="F90" s="11" t="s">
        <v>51</v>
      </c>
      <c r="G90" s="4">
        <v>91</v>
      </c>
      <c r="H90" s="11" t="s">
        <v>254</v>
      </c>
      <c r="I90" s="11" t="s">
        <v>254</v>
      </c>
      <c r="J90" s="17" t="s">
        <v>518</v>
      </c>
      <c r="K90" s="3" t="s">
        <v>506</v>
      </c>
      <c r="L90" s="5">
        <v>14420</v>
      </c>
      <c r="M90" s="1">
        <v>35016</v>
      </c>
      <c r="N90" s="60">
        <f t="shared" ca="1" si="11"/>
        <v>29</v>
      </c>
      <c r="O90" s="14">
        <v>8</v>
      </c>
      <c r="P90" s="14" t="s">
        <v>634</v>
      </c>
      <c r="Q90" s="14">
        <f t="shared" si="6"/>
        <v>16</v>
      </c>
      <c r="R90" s="14">
        <f t="shared" si="7"/>
        <v>21</v>
      </c>
      <c r="S90" s="1">
        <f t="shared" si="8"/>
        <v>42681</v>
      </c>
      <c r="T90" s="1"/>
      <c r="U90" s="3"/>
      <c r="V90" s="3"/>
      <c r="W90" s="62">
        <f t="shared" ca="1" si="9"/>
        <v>-0.4375</v>
      </c>
      <c r="X90" s="61">
        <f t="shared" ca="1" si="10"/>
        <v>1</v>
      </c>
      <c r="Y90" s="11" t="s">
        <v>564</v>
      </c>
      <c r="Z90" s="11" t="s">
        <v>234</v>
      </c>
      <c r="AA90" s="11"/>
      <c r="AB90" s="3"/>
    </row>
    <row r="91" spans="1:28" s="22" customFormat="1" ht="30" customHeight="1">
      <c r="A91" s="4"/>
      <c r="B91" s="4"/>
      <c r="C91" s="3">
        <v>2</v>
      </c>
      <c r="D91" s="11" t="s">
        <v>47</v>
      </c>
      <c r="E91" s="11" t="s">
        <v>51</v>
      </c>
      <c r="F91" s="11" t="s">
        <v>51</v>
      </c>
      <c r="G91" s="4">
        <v>92</v>
      </c>
      <c r="H91" s="11" t="s">
        <v>254</v>
      </c>
      <c r="I91" s="11" t="s">
        <v>254</v>
      </c>
      <c r="J91" s="17" t="s">
        <v>518</v>
      </c>
      <c r="K91" s="3" t="s">
        <v>506</v>
      </c>
      <c r="L91" s="5">
        <v>14420</v>
      </c>
      <c r="M91" s="1">
        <v>35016</v>
      </c>
      <c r="N91" s="60">
        <f t="shared" ca="1" si="11"/>
        <v>29</v>
      </c>
      <c r="O91" s="14">
        <v>8</v>
      </c>
      <c r="P91" s="14" t="s">
        <v>634</v>
      </c>
      <c r="Q91" s="14">
        <f t="shared" si="6"/>
        <v>16</v>
      </c>
      <c r="R91" s="14">
        <f t="shared" si="7"/>
        <v>21</v>
      </c>
      <c r="S91" s="1">
        <f t="shared" si="8"/>
        <v>42681</v>
      </c>
      <c r="T91" s="1"/>
      <c r="U91" s="3"/>
      <c r="V91" s="3"/>
      <c r="W91" s="62">
        <f t="shared" ca="1" si="9"/>
        <v>-0.4375</v>
      </c>
      <c r="X91" s="61">
        <f t="shared" ca="1" si="10"/>
        <v>1</v>
      </c>
      <c r="Y91" s="11" t="s">
        <v>564</v>
      </c>
      <c r="Z91" s="11" t="s">
        <v>234</v>
      </c>
      <c r="AA91" s="11"/>
      <c r="AB91" s="3"/>
    </row>
    <row r="92" spans="1:28" s="22" customFormat="1" ht="30" customHeight="1">
      <c r="A92" s="4"/>
      <c r="B92" s="4"/>
      <c r="C92" s="3">
        <v>2</v>
      </c>
      <c r="D92" s="11" t="s">
        <v>47</v>
      </c>
      <c r="E92" s="11" t="s">
        <v>51</v>
      </c>
      <c r="F92" s="11" t="s">
        <v>51</v>
      </c>
      <c r="G92" s="4">
        <v>93</v>
      </c>
      <c r="H92" s="11" t="s">
        <v>254</v>
      </c>
      <c r="I92" s="11" t="s">
        <v>254</v>
      </c>
      <c r="J92" s="17" t="s">
        <v>518</v>
      </c>
      <c r="K92" s="3" t="s">
        <v>506</v>
      </c>
      <c r="L92" s="5">
        <v>14420</v>
      </c>
      <c r="M92" s="1">
        <v>35016</v>
      </c>
      <c r="N92" s="60">
        <f t="shared" ca="1" si="11"/>
        <v>29</v>
      </c>
      <c r="O92" s="14">
        <v>8</v>
      </c>
      <c r="P92" s="14" t="s">
        <v>634</v>
      </c>
      <c r="Q92" s="14">
        <f t="shared" si="6"/>
        <v>16</v>
      </c>
      <c r="R92" s="14">
        <f t="shared" si="7"/>
        <v>21</v>
      </c>
      <c r="S92" s="1">
        <f t="shared" si="8"/>
        <v>42681</v>
      </c>
      <c r="T92" s="1"/>
      <c r="U92" s="3"/>
      <c r="V92" s="3"/>
      <c r="W92" s="62">
        <f t="shared" ca="1" si="9"/>
        <v>-0.4375</v>
      </c>
      <c r="X92" s="61">
        <f t="shared" ca="1" si="10"/>
        <v>1</v>
      </c>
      <c r="Y92" s="11" t="s">
        <v>564</v>
      </c>
      <c r="Z92" s="11" t="s">
        <v>234</v>
      </c>
      <c r="AA92" s="11"/>
      <c r="AB92" s="3"/>
    </row>
    <row r="93" spans="1:28" s="22" customFormat="1" ht="30" customHeight="1">
      <c r="A93" s="4"/>
      <c r="B93" s="4"/>
      <c r="C93" s="3">
        <v>2</v>
      </c>
      <c r="D93" s="11" t="s">
        <v>47</v>
      </c>
      <c r="E93" s="11" t="s">
        <v>51</v>
      </c>
      <c r="F93" s="11" t="s">
        <v>51</v>
      </c>
      <c r="G93" s="4">
        <v>95</v>
      </c>
      <c r="H93" s="11" t="s">
        <v>254</v>
      </c>
      <c r="I93" s="11" t="s">
        <v>254</v>
      </c>
      <c r="J93" s="17" t="s">
        <v>518</v>
      </c>
      <c r="K93" s="3" t="s">
        <v>506</v>
      </c>
      <c r="L93" s="5">
        <v>14420</v>
      </c>
      <c r="M93" s="1">
        <v>35016</v>
      </c>
      <c r="N93" s="60">
        <f t="shared" ca="1" si="11"/>
        <v>29</v>
      </c>
      <c r="O93" s="14">
        <v>8</v>
      </c>
      <c r="P93" s="14" t="s">
        <v>634</v>
      </c>
      <c r="Q93" s="14">
        <f t="shared" si="6"/>
        <v>16</v>
      </c>
      <c r="R93" s="14">
        <f t="shared" si="7"/>
        <v>21</v>
      </c>
      <c r="S93" s="1">
        <f t="shared" si="8"/>
        <v>42681</v>
      </c>
      <c r="T93" s="1"/>
      <c r="U93" s="3"/>
      <c r="V93" s="3"/>
      <c r="W93" s="62">
        <f t="shared" ca="1" si="9"/>
        <v>-0.4375</v>
      </c>
      <c r="X93" s="61">
        <f t="shared" ca="1" si="10"/>
        <v>1</v>
      </c>
      <c r="Y93" s="11" t="s">
        <v>564</v>
      </c>
      <c r="Z93" s="11" t="s">
        <v>234</v>
      </c>
      <c r="AA93" s="11"/>
      <c r="AB93" s="3"/>
    </row>
    <row r="94" spans="1:28" s="22" customFormat="1" ht="30" customHeight="1">
      <c r="A94" s="4"/>
      <c r="B94" s="4"/>
      <c r="C94" s="3">
        <v>2</v>
      </c>
      <c r="D94" s="11" t="s">
        <v>47</v>
      </c>
      <c r="E94" s="11" t="s">
        <v>51</v>
      </c>
      <c r="F94" s="11" t="s">
        <v>51</v>
      </c>
      <c r="G94" s="4">
        <v>96</v>
      </c>
      <c r="H94" s="11" t="s">
        <v>254</v>
      </c>
      <c r="I94" s="11" t="s">
        <v>254</v>
      </c>
      <c r="J94" s="17" t="s">
        <v>518</v>
      </c>
      <c r="K94" s="3" t="s">
        <v>506</v>
      </c>
      <c r="L94" s="5">
        <v>14420</v>
      </c>
      <c r="M94" s="1">
        <v>35016</v>
      </c>
      <c r="N94" s="60">
        <f t="shared" ca="1" si="11"/>
        <v>29</v>
      </c>
      <c r="O94" s="14">
        <v>8</v>
      </c>
      <c r="P94" s="14" t="s">
        <v>634</v>
      </c>
      <c r="Q94" s="14">
        <f t="shared" si="6"/>
        <v>16</v>
      </c>
      <c r="R94" s="14">
        <f t="shared" si="7"/>
        <v>21</v>
      </c>
      <c r="S94" s="1">
        <f t="shared" si="8"/>
        <v>42681</v>
      </c>
      <c r="T94" s="1"/>
      <c r="U94" s="3"/>
      <c r="V94" s="3"/>
      <c r="W94" s="62">
        <f t="shared" ca="1" si="9"/>
        <v>-0.4375</v>
      </c>
      <c r="X94" s="61">
        <f t="shared" ca="1" si="10"/>
        <v>1</v>
      </c>
      <c r="Y94" s="11" t="s">
        <v>564</v>
      </c>
      <c r="Z94" s="11" t="s">
        <v>234</v>
      </c>
      <c r="AA94" s="11"/>
      <c r="AB94" s="3"/>
    </row>
    <row r="95" spans="1:28" s="22" customFormat="1" ht="30" customHeight="1">
      <c r="A95" s="4"/>
      <c r="B95" s="4"/>
      <c r="C95" s="3">
        <v>2</v>
      </c>
      <c r="D95" s="11" t="s">
        <v>47</v>
      </c>
      <c r="E95" s="11" t="s">
        <v>51</v>
      </c>
      <c r="F95" s="11" t="s">
        <v>51</v>
      </c>
      <c r="G95" s="4">
        <v>97</v>
      </c>
      <c r="H95" s="11" t="s">
        <v>254</v>
      </c>
      <c r="I95" s="11" t="s">
        <v>254</v>
      </c>
      <c r="J95" s="17" t="s">
        <v>518</v>
      </c>
      <c r="K95" s="3" t="s">
        <v>506</v>
      </c>
      <c r="L95" s="5">
        <v>14420</v>
      </c>
      <c r="M95" s="1">
        <v>35016</v>
      </c>
      <c r="N95" s="60">
        <f t="shared" ca="1" si="11"/>
        <v>29</v>
      </c>
      <c r="O95" s="14">
        <v>8</v>
      </c>
      <c r="P95" s="14" t="s">
        <v>634</v>
      </c>
      <c r="Q95" s="14">
        <f t="shared" si="6"/>
        <v>16</v>
      </c>
      <c r="R95" s="14">
        <f t="shared" si="7"/>
        <v>21</v>
      </c>
      <c r="S95" s="1">
        <f t="shared" si="8"/>
        <v>42681</v>
      </c>
      <c r="T95" s="1"/>
      <c r="U95" s="3"/>
      <c r="V95" s="3"/>
      <c r="W95" s="62">
        <f t="shared" ca="1" si="9"/>
        <v>-0.4375</v>
      </c>
      <c r="X95" s="61">
        <f t="shared" ca="1" si="10"/>
        <v>1</v>
      </c>
      <c r="Y95" s="11" t="s">
        <v>564</v>
      </c>
      <c r="Z95" s="11" t="s">
        <v>234</v>
      </c>
      <c r="AA95" s="11"/>
      <c r="AB95" s="3"/>
    </row>
    <row r="96" spans="1:28" s="22" customFormat="1" ht="30" customHeight="1">
      <c r="A96" s="4"/>
      <c r="B96" s="4"/>
      <c r="C96" s="3">
        <v>2</v>
      </c>
      <c r="D96" s="11" t="s">
        <v>47</v>
      </c>
      <c r="E96" s="11" t="s">
        <v>51</v>
      </c>
      <c r="F96" s="11" t="s">
        <v>51</v>
      </c>
      <c r="G96" s="4">
        <v>98</v>
      </c>
      <c r="H96" s="11" t="s">
        <v>254</v>
      </c>
      <c r="I96" s="11" t="s">
        <v>254</v>
      </c>
      <c r="J96" s="17" t="s">
        <v>518</v>
      </c>
      <c r="K96" s="3" t="s">
        <v>506</v>
      </c>
      <c r="L96" s="5">
        <v>14420</v>
      </c>
      <c r="M96" s="1">
        <v>35016</v>
      </c>
      <c r="N96" s="60">
        <f t="shared" ca="1" si="11"/>
        <v>29</v>
      </c>
      <c r="O96" s="14">
        <v>8</v>
      </c>
      <c r="P96" s="14" t="s">
        <v>634</v>
      </c>
      <c r="Q96" s="14">
        <f t="shared" si="6"/>
        <v>16</v>
      </c>
      <c r="R96" s="14">
        <f t="shared" si="7"/>
        <v>21</v>
      </c>
      <c r="S96" s="1">
        <f t="shared" si="8"/>
        <v>42681</v>
      </c>
      <c r="T96" s="1"/>
      <c r="U96" s="3"/>
      <c r="V96" s="3"/>
      <c r="W96" s="62">
        <f t="shared" ca="1" si="9"/>
        <v>-0.4375</v>
      </c>
      <c r="X96" s="61">
        <f t="shared" ca="1" si="10"/>
        <v>1</v>
      </c>
      <c r="Y96" s="11" t="s">
        <v>564</v>
      </c>
      <c r="Z96" s="11" t="s">
        <v>234</v>
      </c>
      <c r="AA96" s="11"/>
      <c r="AB96" s="3"/>
    </row>
    <row r="97" spans="1:28" s="22" customFormat="1" ht="30" customHeight="1">
      <c r="A97" s="4"/>
      <c r="B97" s="4"/>
      <c r="C97" s="3">
        <v>2</v>
      </c>
      <c r="D97" s="11" t="s">
        <v>47</v>
      </c>
      <c r="E97" s="11" t="s">
        <v>51</v>
      </c>
      <c r="F97" s="11" t="s">
        <v>51</v>
      </c>
      <c r="G97" s="4">
        <v>99</v>
      </c>
      <c r="H97" s="11" t="s">
        <v>254</v>
      </c>
      <c r="I97" s="11" t="s">
        <v>254</v>
      </c>
      <c r="J97" s="17" t="s">
        <v>518</v>
      </c>
      <c r="K97" s="3" t="s">
        <v>506</v>
      </c>
      <c r="L97" s="5">
        <v>14420</v>
      </c>
      <c r="M97" s="1">
        <v>35016</v>
      </c>
      <c r="N97" s="60">
        <f t="shared" ca="1" si="11"/>
        <v>29</v>
      </c>
      <c r="O97" s="14">
        <v>8</v>
      </c>
      <c r="P97" s="14" t="s">
        <v>634</v>
      </c>
      <c r="Q97" s="14">
        <f t="shared" si="6"/>
        <v>16</v>
      </c>
      <c r="R97" s="14">
        <f t="shared" si="7"/>
        <v>21</v>
      </c>
      <c r="S97" s="1">
        <f t="shared" si="8"/>
        <v>42681</v>
      </c>
      <c r="T97" s="1"/>
      <c r="U97" s="3"/>
      <c r="V97" s="3"/>
      <c r="W97" s="62">
        <f t="shared" ca="1" si="9"/>
        <v>-0.4375</v>
      </c>
      <c r="X97" s="61">
        <f t="shared" ca="1" si="10"/>
        <v>1</v>
      </c>
      <c r="Y97" s="11" t="s">
        <v>564</v>
      </c>
      <c r="Z97" s="11" t="s">
        <v>234</v>
      </c>
      <c r="AA97" s="11"/>
      <c r="AB97" s="3"/>
    </row>
    <row r="98" spans="1:28" s="22" customFormat="1" ht="30" customHeight="1">
      <c r="A98" s="4"/>
      <c r="B98" s="4"/>
      <c r="C98" s="3">
        <v>2</v>
      </c>
      <c r="D98" s="11" t="s">
        <v>47</v>
      </c>
      <c r="E98" s="11" t="s">
        <v>51</v>
      </c>
      <c r="F98" s="11" t="s">
        <v>51</v>
      </c>
      <c r="G98" s="4">
        <v>100</v>
      </c>
      <c r="H98" s="11" t="s">
        <v>254</v>
      </c>
      <c r="I98" s="11" t="s">
        <v>254</v>
      </c>
      <c r="J98" s="17" t="s">
        <v>518</v>
      </c>
      <c r="K98" s="3" t="s">
        <v>506</v>
      </c>
      <c r="L98" s="5">
        <v>14420</v>
      </c>
      <c r="M98" s="1">
        <v>35016</v>
      </c>
      <c r="N98" s="60">
        <f t="shared" ca="1" si="11"/>
        <v>29</v>
      </c>
      <c r="O98" s="14">
        <v>8</v>
      </c>
      <c r="P98" s="14" t="s">
        <v>634</v>
      </c>
      <c r="Q98" s="14">
        <f t="shared" si="6"/>
        <v>16</v>
      </c>
      <c r="R98" s="14">
        <f t="shared" si="7"/>
        <v>21</v>
      </c>
      <c r="S98" s="1">
        <f t="shared" si="8"/>
        <v>42681</v>
      </c>
      <c r="T98" s="1"/>
      <c r="U98" s="3"/>
      <c r="V98" s="3"/>
      <c r="W98" s="62">
        <f t="shared" ca="1" si="9"/>
        <v>-0.4375</v>
      </c>
      <c r="X98" s="61">
        <f t="shared" ca="1" si="10"/>
        <v>1</v>
      </c>
      <c r="Y98" s="11" t="s">
        <v>564</v>
      </c>
      <c r="Z98" s="11" t="s">
        <v>234</v>
      </c>
      <c r="AA98" s="11"/>
      <c r="AB98" s="3"/>
    </row>
    <row r="99" spans="1:28" s="22" customFormat="1" ht="30" customHeight="1">
      <c r="A99" s="4"/>
      <c r="B99" s="4"/>
      <c r="C99" s="3">
        <v>2</v>
      </c>
      <c r="D99" s="11" t="s">
        <v>47</v>
      </c>
      <c r="E99" s="11" t="s">
        <v>51</v>
      </c>
      <c r="F99" s="11" t="s">
        <v>51</v>
      </c>
      <c r="G99" s="4">
        <v>101</v>
      </c>
      <c r="H99" s="11" t="s">
        <v>254</v>
      </c>
      <c r="I99" s="11" t="s">
        <v>254</v>
      </c>
      <c r="J99" s="17" t="s">
        <v>518</v>
      </c>
      <c r="K99" s="3" t="s">
        <v>506</v>
      </c>
      <c r="L99" s="5">
        <v>14420</v>
      </c>
      <c r="M99" s="1">
        <v>35016</v>
      </c>
      <c r="N99" s="60">
        <f t="shared" ca="1" si="11"/>
        <v>29</v>
      </c>
      <c r="O99" s="14">
        <v>8</v>
      </c>
      <c r="P99" s="14" t="s">
        <v>634</v>
      </c>
      <c r="Q99" s="14">
        <f t="shared" si="6"/>
        <v>16</v>
      </c>
      <c r="R99" s="14">
        <f t="shared" si="7"/>
        <v>21</v>
      </c>
      <c r="S99" s="1">
        <f t="shared" si="8"/>
        <v>42681</v>
      </c>
      <c r="T99" s="1"/>
      <c r="U99" s="3"/>
      <c r="V99" s="3"/>
      <c r="W99" s="62">
        <f t="shared" ca="1" si="9"/>
        <v>-0.4375</v>
      </c>
      <c r="X99" s="61">
        <f t="shared" ca="1" si="10"/>
        <v>1</v>
      </c>
      <c r="Y99" s="11" t="s">
        <v>564</v>
      </c>
      <c r="Z99" s="11" t="s">
        <v>234</v>
      </c>
      <c r="AA99" s="11"/>
      <c r="AB99" s="3"/>
    </row>
    <row r="100" spans="1:28" s="22" customFormat="1" ht="30" customHeight="1">
      <c r="A100" s="4"/>
      <c r="B100" s="4"/>
      <c r="C100" s="3">
        <v>2</v>
      </c>
      <c r="D100" s="11" t="s">
        <v>47</v>
      </c>
      <c r="E100" s="11" t="s">
        <v>51</v>
      </c>
      <c r="F100" s="11" t="s">
        <v>51</v>
      </c>
      <c r="G100" s="4">
        <v>102</v>
      </c>
      <c r="H100" s="11" t="s">
        <v>254</v>
      </c>
      <c r="I100" s="11" t="s">
        <v>254</v>
      </c>
      <c r="J100" s="17" t="s">
        <v>518</v>
      </c>
      <c r="K100" s="3" t="s">
        <v>506</v>
      </c>
      <c r="L100" s="5">
        <v>14420</v>
      </c>
      <c r="M100" s="1">
        <v>35016</v>
      </c>
      <c r="N100" s="60">
        <f t="shared" ca="1" si="11"/>
        <v>29</v>
      </c>
      <c r="O100" s="14">
        <v>8</v>
      </c>
      <c r="P100" s="14" t="s">
        <v>634</v>
      </c>
      <c r="Q100" s="14">
        <f t="shared" si="6"/>
        <v>16</v>
      </c>
      <c r="R100" s="14">
        <f t="shared" si="7"/>
        <v>21</v>
      </c>
      <c r="S100" s="1">
        <f t="shared" si="8"/>
        <v>42681</v>
      </c>
      <c r="T100" s="1"/>
      <c r="U100" s="3"/>
      <c r="V100" s="3"/>
      <c r="W100" s="62">
        <f t="shared" ca="1" si="9"/>
        <v>-0.4375</v>
      </c>
      <c r="X100" s="61">
        <f t="shared" ca="1" si="10"/>
        <v>1</v>
      </c>
      <c r="Y100" s="11" t="s">
        <v>564</v>
      </c>
      <c r="Z100" s="11" t="s">
        <v>234</v>
      </c>
      <c r="AA100" s="11"/>
      <c r="AB100" s="3"/>
    </row>
    <row r="101" spans="1:28" s="22" customFormat="1" ht="30" customHeight="1">
      <c r="A101" s="4"/>
      <c r="B101" s="4"/>
      <c r="C101" s="3">
        <v>2</v>
      </c>
      <c r="D101" s="11" t="s">
        <v>47</v>
      </c>
      <c r="E101" s="11" t="s">
        <v>51</v>
      </c>
      <c r="F101" s="11" t="s">
        <v>51</v>
      </c>
      <c r="G101" s="4">
        <v>103</v>
      </c>
      <c r="H101" s="11" t="s">
        <v>254</v>
      </c>
      <c r="I101" s="11" t="s">
        <v>254</v>
      </c>
      <c r="J101" s="17" t="s">
        <v>518</v>
      </c>
      <c r="K101" s="3" t="s">
        <v>506</v>
      </c>
      <c r="L101" s="5">
        <v>14420</v>
      </c>
      <c r="M101" s="1">
        <v>35016</v>
      </c>
      <c r="N101" s="60">
        <f t="shared" ca="1" si="11"/>
        <v>29</v>
      </c>
      <c r="O101" s="14">
        <v>8</v>
      </c>
      <c r="P101" s="14" t="s">
        <v>634</v>
      </c>
      <c r="Q101" s="14">
        <f t="shared" si="6"/>
        <v>16</v>
      </c>
      <c r="R101" s="14">
        <f t="shared" si="7"/>
        <v>21</v>
      </c>
      <c r="S101" s="1">
        <f t="shared" si="8"/>
        <v>42681</v>
      </c>
      <c r="T101" s="1"/>
      <c r="U101" s="3"/>
      <c r="V101" s="3"/>
      <c r="W101" s="62">
        <f t="shared" ca="1" si="9"/>
        <v>-0.4375</v>
      </c>
      <c r="X101" s="61">
        <f t="shared" ca="1" si="10"/>
        <v>1</v>
      </c>
      <c r="Y101" s="11" t="s">
        <v>564</v>
      </c>
      <c r="Z101" s="11" t="s">
        <v>234</v>
      </c>
      <c r="AA101" s="11"/>
      <c r="AB101" s="3"/>
    </row>
    <row r="102" spans="1:28" s="22" customFormat="1" ht="30" customHeight="1">
      <c r="A102" s="4"/>
      <c r="B102" s="4"/>
      <c r="C102" s="3">
        <v>2</v>
      </c>
      <c r="D102" s="11" t="s">
        <v>47</v>
      </c>
      <c r="E102" s="11" t="s">
        <v>51</v>
      </c>
      <c r="F102" s="11" t="s">
        <v>51</v>
      </c>
      <c r="G102" s="4">
        <v>104</v>
      </c>
      <c r="H102" s="11" t="s">
        <v>254</v>
      </c>
      <c r="I102" s="11" t="s">
        <v>254</v>
      </c>
      <c r="J102" s="17" t="s">
        <v>518</v>
      </c>
      <c r="K102" s="3" t="s">
        <v>506</v>
      </c>
      <c r="L102" s="5">
        <v>14420</v>
      </c>
      <c r="M102" s="1">
        <v>35016</v>
      </c>
      <c r="N102" s="60">
        <f t="shared" ca="1" si="11"/>
        <v>29</v>
      </c>
      <c r="O102" s="14">
        <v>8</v>
      </c>
      <c r="P102" s="14" t="s">
        <v>634</v>
      </c>
      <c r="Q102" s="14">
        <f t="shared" si="6"/>
        <v>16</v>
      </c>
      <c r="R102" s="14">
        <f t="shared" si="7"/>
        <v>21</v>
      </c>
      <c r="S102" s="1">
        <f t="shared" si="8"/>
        <v>42681</v>
      </c>
      <c r="T102" s="1"/>
      <c r="U102" s="3"/>
      <c r="V102" s="3"/>
      <c r="W102" s="62">
        <f t="shared" ca="1" si="9"/>
        <v>-0.4375</v>
      </c>
      <c r="X102" s="61">
        <f t="shared" ca="1" si="10"/>
        <v>1</v>
      </c>
      <c r="Y102" s="11" t="s">
        <v>564</v>
      </c>
      <c r="Z102" s="11" t="s">
        <v>234</v>
      </c>
      <c r="AA102" s="11"/>
      <c r="AB102" s="3"/>
    </row>
    <row r="103" spans="1:28" s="22" customFormat="1" ht="30" customHeight="1">
      <c r="A103" s="4"/>
      <c r="B103" s="4"/>
      <c r="C103" s="3">
        <v>2</v>
      </c>
      <c r="D103" s="11" t="s">
        <v>47</v>
      </c>
      <c r="E103" s="11" t="s">
        <v>51</v>
      </c>
      <c r="F103" s="11" t="s">
        <v>51</v>
      </c>
      <c r="G103" s="4">
        <v>105</v>
      </c>
      <c r="H103" s="11" t="s">
        <v>254</v>
      </c>
      <c r="I103" s="11" t="s">
        <v>254</v>
      </c>
      <c r="J103" s="17" t="s">
        <v>518</v>
      </c>
      <c r="K103" s="3" t="s">
        <v>506</v>
      </c>
      <c r="L103" s="5">
        <v>14420</v>
      </c>
      <c r="M103" s="1">
        <v>35016</v>
      </c>
      <c r="N103" s="60">
        <f t="shared" ca="1" si="11"/>
        <v>29</v>
      </c>
      <c r="O103" s="14">
        <v>8</v>
      </c>
      <c r="P103" s="14" t="s">
        <v>634</v>
      </c>
      <c r="Q103" s="14">
        <f t="shared" si="6"/>
        <v>16</v>
      </c>
      <c r="R103" s="14">
        <f t="shared" si="7"/>
        <v>21</v>
      </c>
      <c r="S103" s="1">
        <f t="shared" si="8"/>
        <v>42681</v>
      </c>
      <c r="T103" s="1"/>
      <c r="U103" s="3"/>
      <c r="V103" s="3"/>
      <c r="W103" s="62">
        <f t="shared" ca="1" si="9"/>
        <v>-0.4375</v>
      </c>
      <c r="X103" s="61">
        <f t="shared" ca="1" si="10"/>
        <v>1</v>
      </c>
      <c r="Y103" s="11" t="s">
        <v>564</v>
      </c>
      <c r="Z103" s="11" t="s">
        <v>234</v>
      </c>
      <c r="AA103" s="11"/>
      <c r="AB103" s="3"/>
    </row>
    <row r="104" spans="1:28" s="22" customFormat="1" ht="30" customHeight="1">
      <c r="A104" s="4"/>
      <c r="B104" s="4"/>
      <c r="C104" s="3">
        <v>2</v>
      </c>
      <c r="D104" s="11" t="s">
        <v>47</v>
      </c>
      <c r="E104" s="11" t="s">
        <v>51</v>
      </c>
      <c r="F104" s="11" t="s">
        <v>51</v>
      </c>
      <c r="G104" s="4">
        <v>106</v>
      </c>
      <c r="H104" s="11" t="s">
        <v>254</v>
      </c>
      <c r="I104" s="11" t="s">
        <v>254</v>
      </c>
      <c r="J104" s="17" t="s">
        <v>518</v>
      </c>
      <c r="K104" s="3" t="s">
        <v>506</v>
      </c>
      <c r="L104" s="5">
        <v>14420</v>
      </c>
      <c r="M104" s="1">
        <v>35016</v>
      </c>
      <c r="N104" s="60">
        <f t="shared" ca="1" si="11"/>
        <v>29</v>
      </c>
      <c r="O104" s="14">
        <v>8</v>
      </c>
      <c r="P104" s="14" t="s">
        <v>634</v>
      </c>
      <c r="Q104" s="14">
        <f t="shared" si="6"/>
        <v>16</v>
      </c>
      <c r="R104" s="14">
        <f t="shared" si="7"/>
        <v>21</v>
      </c>
      <c r="S104" s="1">
        <f t="shared" si="8"/>
        <v>42681</v>
      </c>
      <c r="T104" s="1"/>
      <c r="U104" s="3"/>
      <c r="V104" s="3"/>
      <c r="W104" s="62">
        <f t="shared" ca="1" si="9"/>
        <v>-0.4375</v>
      </c>
      <c r="X104" s="61">
        <f t="shared" ca="1" si="10"/>
        <v>1</v>
      </c>
      <c r="Y104" s="11" t="s">
        <v>564</v>
      </c>
      <c r="Z104" s="11" t="s">
        <v>234</v>
      </c>
      <c r="AA104" s="11"/>
      <c r="AB104" s="3"/>
    </row>
    <row r="105" spans="1:28" s="22" customFormat="1" ht="30" customHeight="1">
      <c r="A105" s="4"/>
      <c r="B105" s="4"/>
      <c r="C105" s="3">
        <v>2</v>
      </c>
      <c r="D105" s="11" t="s">
        <v>47</v>
      </c>
      <c r="E105" s="11" t="s">
        <v>51</v>
      </c>
      <c r="F105" s="11" t="s">
        <v>51</v>
      </c>
      <c r="G105" s="4">
        <v>107</v>
      </c>
      <c r="H105" s="11" t="s">
        <v>254</v>
      </c>
      <c r="I105" s="11" t="s">
        <v>254</v>
      </c>
      <c r="J105" s="17" t="s">
        <v>518</v>
      </c>
      <c r="K105" s="3" t="s">
        <v>506</v>
      </c>
      <c r="L105" s="5">
        <v>14420</v>
      </c>
      <c r="M105" s="1">
        <v>35016</v>
      </c>
      <c r="N105" s="60">
        <f t="shared" ca="1" si="11"/>
        <v>29</v>
      </c>
      <c r="O105" s="14">
        <v>8</v>
      </c>
      <c r="P105" s="14" t="s">
        <v>634</v>
      </c>
      <c r="Q105" s="14">
        <f t="shared" ref="Q105:Q168" si="12">O105*IF(P105="水質",3.2,(IF(P105="事務",2,IF(P105="電子",2.1,IF(P105="自動車",3.1,1.6)))))</f>
        <v>16</v>
      </c>
      <c r="R105" s="14">
        <f t="shared" ref="R105:R168" si="13">ROUND(4/3*Q105,0)</f>
        <v>21</v>
      </c>
      <c r="S105" s="1">
        <f t="shared" ref="S105:S168" si="14">M105+365*IF(J105="事後",R105,Q105)</f>
        <v>42681</v>
      </c>
      <c r="T105" s="1"/>
      <c r="U105" s="3"/>
      <c r="V105" s="3"/>
      <c r="W105" s="62">
        <f t="shared" ref="W105:W168" ca="1" si="15">(-3/Q105*N105+5)</f>
        <v>-0.4375</v>
      </c>
      <c r="X105" s="61">
        <f t="shared" ref="X105:X168" ca="1" si="16">IF(W105&gt;1,ROUNDUP(W105,0),1)</f>
        <v>1</v>
      </c>
      <c r="Y105" s="11" t="s">
        <v>564</v>
      </c>
      <c r="Z105" s="11" t="s">
        <v>234</v>
      </c>
      <c r="AA105" s="11"/>
      <c r="AB105" s="3"/>
    </row>
    <row r="106" spans="1:28" s="22" customFormat="1" ht="30" customHeight="1">
      <c r="A106" s="4"/>
      <c r="B106" s="4"/>
      <c r="C106" s="3">
        <v>2</v>
      </c>
      <c r="D106" s="11" t="s">
        <v>47</v>
      </c>
      <c r="E106" s="11" t="s">
        <v>51</v>
      </c>
      <c r="F106" s="11" t="s">
        <v>51</v>
      </c>
      <c r="G106" s="4">
        <v>108</v>
      </c>
      <c r="H106" s="11" t="s">
        <v>254</v>
      </c>
      <c r="I106" s="11" t="s">
        <v>254</v>
      </c>
      <c r="J106" s="17" t="s">
        <v>518</v>
      </c>
      <c r="K106" s="3" t="s">
        <v>506</v>
      </c>
      <c r="L106" s="5">
        <v>14420</v>
      </c>
      <c r="M106" s="1">
        <v>35016</v>
      </c>
      <c r="N106" s="60">
        <f t="shared" ca="1" si="11"/>
        <v>29</v>
      </c>
      <c r="O106" s="14">
        <v>8</v>
      </c>
      <c r="P106" s="14" t="s">
        <v>634</v>
      </c>
      <c r="Q106" s="14">
        <f t="shared" si="12"/>
        <v>16</v>
      </c>
      <c r="R106" s="14">
        <f t="shared" si="13"/>
        <v>21</v>
      </c>
      <c r="S106" s="1">
        <f t="shared" si="14"/>
        <v>42681</v>
      </c>
      <c r="T106" s="1"/>
      <c r="U106" s="3"/>
      <c r="V106" s="3"/>
      <c r="W106" s="62">
        <f t="shared" ca="1" si="15"/>
        <v>-0.4375</v>
      </c>
      <c r="X106" s="61">
        <f t="shared" ca="1" si="16"/>
        <v>1</v>
      </c>
      <c r="Y106" s="11" t="s">
        <v>564</v>
      </c>
      <c r="Z106" s="11" t="s">
        <v>234</v>
      </c>
      <c r="AA106" s="11"/>
      <c r="AB106" s="3"/>
    </row>
    <row r="107" spans="1:28" s="22" customFormat="1" ht="30" customHeight="1">
      <c r="A107" s="4"/>
      <c r="B107" s="4"/>
      <c r="C107" s="3">
        <v>2</v>
      </c>
      <c r="D107" s="11" t="s">
        <v>47</v>
      </c>
      <c r="E107" s="11" t="s">
        <v>51</v>
      </c>
      <c r="F107" s="11" t="s">
        <v>51</v>
      </c>
      <c r="G107" s="4">
        <v>109</v>
      </c>
      <c r="H107" s="11" t="s">
        <v>254</v>
      </c>
      <c r="I107" s="11" t="s">
        <v>254</v>
      </c>
      <c r="J107" s="17" t="s">
        <v>518</v>
      </c>
      <c r="K107" s="3" t="s">
        <v>506</v>
      </c>
      <c r="L107" s="5">
        <v>14420</v>
      </c>
      <c r="M107" s="1">
        <v>35016</v>
      </c>
      <c r="N107" s="60">
        <f t="shared" ca="1" si="11"/>
        <v>29</v>
      </c>
      <c r="O107" s="14">
        <v>8</v>
      </c>
      <c r="P107" s="14" t="s">
        <v>634</v>
      </c>
      <c r="Q107" s="14">
        <f t="shared" si="12"/>
        <v>16</v>
      </c>
      <c r="R107" s="14">
        <f t="shared" si="13"/>
        <v>21</v>
      </c>
      <c r="S107" s="1">
        <f t="shared" si="14"/>
        <v>42681</v>
      </c>
      <c r="T107" s="1"/>
      <c r="U107" s="3"/>
      <c r="V107" s="3"/>
      <c r="W107" s="62">
        <f t="shared" ca="1" si="15"/>
        <v>-0.4375</v>
      </c>
      <c r="X107" s="61">
        <f t="shared" ca="1" si="16"/>
        <v>1</v>
      </c>
      <c r="Y107" s="11" t="s">
        <v>564</v>
      </c>
      <c r="Z107" s="11" t="s">
        <v>234</v>
      </c>
      <c r="AA107" s="11"/>
      <c r="AB107" s="3"/>
    </row>
    <row r="108" spans="1:28" s="22" customFormat="1" ht="30" customHeight="1">
      <c r="A108" s="4"/>
      <c r="B108" s="4"/>
      <c r="C108" s="3">
        <v>2</v>
      </c>
      <c r="D108" s="11" t="s">
        <v>47</v>
      </c>
      <c r="E108" s="11" t="s">
        <v>51</v>
      </c>
      <c r="F108" s="11" t="s">
        <v>51</v>
      </c>
      <c r="G108" s="4">
        <v>110</v>
      </c>
      <c r="H108" s="11" t="s">
        <v>254</v>
      </c>
      <c r="I108" s="11" t="s">
        <v>254</v>
      </c>
      <c r="J108" s="17" t="s">
        <v>518</v>
      </c>
      <c r="K108" s="3" t="s">
        <v>506</v>
      </c>
      <c r="L108" s="5">
        <v>14420</v>
      </c>
      <c r="M108" s="1">
        <v>35016</v>
      </c>
      <c r="N108" s="60">
        <f t="shared" ca="1" si="11"/>
        <v>29</v>
      </c>
      <c r="O108" s="14">
        <v>8</v>
      </c>
      <c r="P108" s="14" t="s">
        <v>634</v>
      </c>
      <c r="Q108" s="14">
        <f t="shared" si="12"/>
        <v>16</v>
      </c>
      <c r="R108" s="14">
        <f t="shared" si="13"/>
        <v>21</v>
      </c>
      <c r="S108" s="1">
        <f t="shared" si="14"/>
        <v>42681</v>
      </c>
      <c r="T108" s="1"/>
      <c r="U108" s="3"/>
      <c r="V108" s="3"/>
      <c r="W108" s="62">
        <f t="shared" ca="1" si="15"/>
        <v>-0.4375</v>
      </c>
      <c r="X108" s="61">
        <f t="shared" ca="1" si="16"/>
        <v>1</v>
      </c>
      <c r="Y108" s="11" t="s">
        <v>564</v>
      </c>
      <c r="Z108" s="11" t="s">
        <v>234</v>
      </c>
      <c r="AA108" s="11"/>
      <c r="AB108" s="3"/>
    </row>
    <row r="109" spans="1:28" s="22" customFormat="1" ht="30" customHeight="1">
      <c r="A109" s="4"/>
      <c r="B109" s="4"/>
      <c r="C109" s="3">
        <v>2</v>
      </c>
      <c r="D109" s="11" t="s">
        <v>47</v>
      </c>
      <c r="E109" s="11" t="s">
        <v>51</v>
      </c>
      <c r="F109" s="11" t="s">
        <v>51</v>
      </c>
      <c r="G109" s="4">
        <v>112</v>
      </c>
      <c r="H109" s="11" t="s">
        <v>254</v>
      </c>
      <c r="I109" s="11" t="s">
        <v>254</v>
      </c>
      <c r="J109" s="17" t="s">
        <v>518</v>
      </c>
      <c r="K109" s="3" t="s">
        <v>506</v>
      </c>
      <c r="L109" s="5">
        <v>14420</v>
      </c>
      <c r="M109" s="1">
        <v>35016</v>
      </c>
      <c r="N109" s="60">
        <f t="shared" ca="1" si="11"/>
        <v>29</v>
      </c>
      <c r="O109" s="14">
        <v>8</v>
      </c>
      <c r="P109" s="14" t="s">
        <v>634</v>
      </c>
      <c r="Q109" s="14">
        <f t="shared" si="12"/>
        <v>16</v>
      </c>
      <c r="R109" s="14">
        <f t="shared" si="13"/>
        <v>21</v>
      </c>
      <c r="S109" s="1">
        <f t="shared" si="14"/>
        <v>42681</v>
      </c>
      <c r="T109" s="1"/>
      <c r="U109" s="3"/>
      <c r="V109" s="3"/>
      <c r="W109" s="62">
        <f t="shared" ca="1" si="15"/>
        <v>-0.4375</v>
      </c>
      <c r="X109" s="61">
        <f t="shared" ca="1" si="16"/>
        <v>1</v>
      </c>
      <c r="Y109" s="11" t="s">
        <v>564</v>
      </c>
      <c r="Z109" s="11" t="s">
        <v>234</v>
      </c>
      <c r="AA109" s="11"/>
      <c r="AB109" s="3"/>
    </row>
    <row r="110" spans="1:28" s="22" customFormat="1" ht="30" customHeight="1">
      <c r="A110" s="4"/>
      <c r="B110" s="4"/>
      <c r="C110" s="3">
        <v>2</v>
      </c>
      <c r="D110" s="11" t="s">
        <v>47</v>
      </c>
      <c r="E110" s="11" t="s">
        <v>51</v>
      </c>
      <c r="F110" s="11" t="s">
        <v>51</v>
      </c>
      <c r="G110" s="4">
        <v>114</v>
      </c>
      <c r="H110" s="11" t="s">
        <v>254</v>
      </c>
      <c r="I110" s="11" t="s">
        <v>254</v>
      </c>
      <c r="J110" s="17" t="s">
        <v>518</v>
      </c>
      <c r="K110" s="3" t="s">
        <v>506</v>
      </c>
      <c r="L110" s="5">
        <v>14420</v>
      </c>
      <c r="M110" s="1">
        <v>35016</v>
      </c>
      <c r="N110" s="60">
        <f t="shared" ca="1" si="11"/>
        <v>29</v>
      </c>
      <c r="O110" s="14">
        <v>8</v>
      </c>
      <c r="P110" s="14" t="s">
        <v>634</v>
      </c>
      <c r="Q110" s="14">
        <f t="shared" si="12"/>
        <v>16</v>
      </c>
      <c r="R110" s="14">
        <f t="shared" si="13"/>
        <v>21</v>
      </c>
      <c r="S110" s="1">
        <f t="shared" si="14"/>
        <v>42681</v>
      </c>
      <c r="T110" s="1"/>
      <c r="U110" s="3"/>
      <c r="V110" s="3"/>
      <c r="W110" s="62">
        <f t="shared" ca="1" si="15"/>
        <v>-0.4375</v>
      </c>
      <c r="X110" s="61">
        <f t="shared" ca="1" si="16"/>
        <v>1</v>
      </c>
      <c r="Y110" s="11" t="s">
        <v>564</v>
      </c>
      <c r="Z110" s="11" t="s">
        <v>234</v>
      </c>
      <c r="AA110" s="11"/>
      <c r="AB110" s="3"/>
    </row>
    <row r="111" spans="1:28" s="22" customFormat="1" ht="30" customHeight="1">
      <c r="A111" s="4"/>
      <c r="B111" s="4"/>
      <c r="C111" s="3">
        <v>2</v>
      </c>
      <c r="D111" s="11" t="s">
        <v>47</v>
      </c>
      <c r="E111" s="11" t="s">
        <v>51</v>
      </c>
      <c r="F111" s="11" t="s">
        <v>51</v>
      </c>
      <c r="G111" s="4">
        <v>115</v>
      </c>
      <c r="H111" s="11" t="s">
        <v>254</v>
      </c>
      <c r="I111" s="11" t="s">
        <v>254</v>
      </c>
      <c r="J111" s="17" t="s">
        <v>518</v>
      </c>
      <c r="K111" s="3" t="s">
        <v>506</v>
      </c>
      <c r="L111" s="5">
        <v>14420</v>
      </c>
      <c r="M111" s="1">
        <v>35016</v>
      </c>
      <c r="N111" s="60">
        <f t="shared" ca="1" si="11"/>
        <v>29</v>
      </c>
      <c r="O111" s="14">
        <v>8</v>
      </c>
      <c r="P111" s="14" t="s">
        <v>634</v>
      </c>
      <c r="Q111" s="14">
        <f t="shared" si="12"/>
        <v>16</v>
      </c>
      <c r="R111" s="14">
        <f t="shared" si="13"/>
        <v>21</v>
      </c>
      <c r="S111" s="1">
        <f t="shared" si="14"/>
        <v>42681</v>
      </c>
      <c r="T111" s="1"/>
      <c r="U111" s="3"/>
      <c r="V111" s="3"/>
      <c r="W111" s="62">
        <f t="shared" ca="1" si="15"/>
        <v>-0.4375</v>
      </c>
      <c r="X111" s="61">
        <f t="shared" ca="1" si="16"/>
        <v>1</v>
      </c>
      <c r="Y111" s="11" t="s">
        <v>564</v>
      </c>
      <c r="Z111" s="11" t="s">
        <v>234</v>
      </c>
      <c r="AA111" s="11"/>
      <c r="AB111" s="3"/>
    </row>
    <row r="112" spans="1:28" s="22" customFormat="1" ht="30" customHeight="1">
      <c r="A112" s="4"/>
      <c r="B112" s="4"/>
      <c r="C112" s="3">
        <v>2</v>
      </c>
      <c r="D112" s="11" t="s">
        <v>47</v>
      </c>
      <c r="E112" s="11" t="s">
        <v>51</v>
      </c>
      <c r="F112" s="11" t="s">
        <v>51</v>
      </c>
      <c r="G112" s="4">
        <v>116</v>
      </c>
      <c r="H112" s="11" t="s">
        <v>254</v>
      </c>
      <c r="I112" s="11" t="s">
        <v>254</v>
      </c>
      <c r="J112" s="17" t="s">
        <v>518</v>
      </c>
      <c r="K112" s="3" t="s">
        <v>506</v>
      </c>
      <c r="L112" s="5">
        <v>14420</v>
      </c>
      <c r="M112" s="1">
        <v>35016</v>
      </c>
      <c r="N112" s="60">
        <f t="shared" ca="1" si="11"/>
        <v>29</v>
      </c>
      <c r="O112" s="14">
        <v>8</v>
      </c>
      <c r="P112" s="14" t="s">
        <v>634</v>
      </c>
      <c r="Q112" s="14">
        <f t="shared" si="12"/>
        <v>16</v>
      </c>
      <c r="R112" s="14">
        <f t="shared" si="13"/>
        <v>21</v>
      </c>
      <c r="S112" s="1">
        <f t="shared" si="14"/>
        <v>42681</v>
      </c>
      <c r="T112" s="1"/>
      <c r="U112" s="3"/>
      <c r="V112" s="3"/>
      <c r="W112" s="62">
        <f t="shared" ca="1" si="15"/>
        <v>-0.4375</v>
      </c>
      <c r="X112" s="61">
        <f t="shared" ca="1" si="16"/>
        <v>1</v>
      </c>
      <c r="Y112" s="11" t="s">
        <v>564</v>
      </c>
      <c r="Z112" s="11" t="s">
        <v>234</v>
      </c>
      <c r="AA112" s="11"/>
      <c r="AB112" s="3"/>
    </row>
    <row r="113" spans="1:28" s="22" customFormat="1" ht="30" customHeight="1">
      <c r="A113" s="4"/>
      <c r="B113" s="4"/>
      <c r="C113" s="3">
        <v>2</v>
      </c>
      <c r="D113" s="11" t="s">
        <v>47</v>
      </c>
      <c r="E113" s="11" t="s">
        <v>51</v>
      </c>
      <c r="F113" s="11" t="s">
        <v>51</v>
      </c>
      <c r="G113" s="4">
        <v>117</v>
      </c>
      <c r="H113" s="11" t="s">
        <v>254</v>
      </c>
      <c r="I113" s="11" t="s">
        <v>254</v>
      </c>
      <c r="J113" s="17" t="s">
        <v>518</v>
      </c>
      <c r="K113" s="3" t="s">
        <v>506</v>
      </c>
      <c r="L113" s="5">
        <v>14420</v>
      </c>
      <c r="M113" s="1">
        <v>35016</v>
      </c>
      <c r="N113" s="60">
        <f t="shared" ca="1" si="11"/>
        <v>29</v>
      </c>
      <c r="O113" s="14">
        <v>8</v>
      </c>
      <c r="P113" s="14" t="s">
        <v>634</v>
      </c>
      <c r="Q113" s="14">
        <f t="shared" si="12"/>
        <v>16</v>
      </c>
      <c r="R113" s="14">
        <f t="shared" si="13"/>
        <v>21</v>
      </c>
      <c r="S113" s="1">
        <f t="shared" si="14"/>
        <v>42681</v>
      </c>
      <c r="T113" s="1"/>
      <c r="U113" s="3"/>
      <c r="V113" s="3"/>
      <c r="W113" s="62">
        <f t="shared" ca="1" si="15"/>
        <v>-0.4375</v>
      </c>
      <c r="X113" s="61">
        <f t="shared" ca="1" si="16"/>
        <v>1</v>
      </c>
      <c r="Y113" s="11" t="s">
        <v>564</v>
      </c>
      <c r="Z113" s="11" t="s">
        <v>234</v>
      </c>
      <c r="AA113" s="11"/>
      <c r="AB113" s="3"/>
    </row>
    <row r="114" spans="1:28" s="22" customFormat="1" ht="30" customHeight="1">
      <c r="A114" s="4"/>
      <c r="B114" s="4"/>
      <c r="C114" s="3">
        <v>2</v>
      </c>
      <c r="D114" s="11" t="s">
        <v>47</v>
      </c>
      <c r="E114" s="11" t="s">
        <v>51</v>
      </c>
      <c r="F114" s="11" t="s">
        <v>51</v>
      </c>
      <c r="G114" s="4">
        <v>119</v>
      </c>
      <c r="H114" s="11" t="s">
        <v>254</v>
      </c>
      <c r="I114" s="11" t="s">
        <v>254</v>
      </c>
      <c r="J114" s="17" t="s">
        <v>518</v>
      </c>
      <c r="K114" s="3" t="s">
        <v>506</v>
      </c>
      <c r="L114" s="5">
        <v>14420</v>
      </c>
      <c r="M114" s="1">
        <v>35016</v>
      </c>
      <c r="N114" s="60">
        <f t="shared" ca="1" si="11"/>
        <v>29</v>
      </c>
      <c r="O114" s="14">
        <v>8</v>
      </c>
      <c r="P114" s="14" t="s">
        <v>634</v>
      </c>
      <c r="Q114" s="14">
        <f t="shared" si="12"/>
        <v>16</v>
      </c>
      <c r="R114" s="14">
        <f t="shared" si="13"/>
        <v>21</v>
      </c>
      <c r="S114" s="1">
        <f t="shared" si="14"/>
        <v>42681</v>
      </c>
      <c r="T114" s="1"/>
      <c r="U114" s="3"/>
      <c r="V114" s="3"/>
      <c r="W114" s="62">
        <f t="shared" ca="1" si="15"/>
        <v>-0.4375</v>
      </c>
      <c r="X114" s="61">
        <f t="shared" ca="1" si="16"/>
        <v>1</v>
      </c>
      <c r="Y114" s="11" t="s">
        <v>564</v>
      </c>
      <c r="Z114" s="11" t="s">
        <v>234</v>
      </c>
      <c r="AA114" s="11"/>
      <c r="AB114" s="3"/>
    </row>
    <row r="115" spans="1:28" s="22" customFormat="1" ht="30" customHeight="1">
      <c r="A115" s="4"/>
      <c r="B115" s="4"/>
      <c r="C115" s="3">
        <v>2</v>
      </c>
      <c r="D115" s="11" t="s">
        <v>47</v>
      </c>
      <c r="E115" s="11" t="s">
        <v>51</v>
      </c>
      <c r="F115" s="11" t="s">
        <v>51</v>
      </c>
      <c r="G115" s="4">
        <v>120</v>
      </c>
      <c r="H115" s="11" t="s">
        <v>254</v>
      </c>
      <c r="I115" s="11" t="s">
        <v>254</v>
      </c>
      <c r="J115" s="17" t="s">
        <v>518</v>
      </c>
      <c r="K115" s="3" t="s">
        <v>506</v>
      </c>
      <c r="L115" s="5">
        <v>14420</v>
      </c>
      <c r="M115" s="1">
        <v>35016</v>
      </c>
      <c r="N115" s="60">
        <f t="shared" ca="1" si="11"/>
        <v>29</v>
      </c>
      <c r="O115" s="14">
        <v>8</v>
      </c>
      <c r="P115" s="14" t="s">
        <v>634</v>
      </c>
      <c r="Q115" s="14">
        <f t="shared" si="12"/>
        <v>16</v>
      </c>
      <c r="R115" s="14">
        <f t="shared" si="13"/>
        <v>21</v>
      </c>
      <c r="S115" s="1">
        <f t="shared" si="14"/>
        <v>42681</v>
      </c>
      <c r="T115" s="1"/>
      <c r="U115" s="3"/>
      <c r="V115" s="3"/>
      <c r="W115" s="62">
        <f t="shared" ca="1" si="15"/>
        <v>-0.4375</v>
      </c>
      <c r="X115" s="61">
        <f t="shared" ca="1" si="16"/>
        <v>1</v>
      </c>
      <c r="Y115" s="11" t="s">
        <v>564</v>
      </c>
      <c r="Z115" s="11" t="s">
        <v>234</v>
      </c>
      <c r="AA115" s="11"/>
      <c r="AB115" s="3"/>
    </row>
    <row r="116" spans="1:28" s="22" customFormat="1" ht="30" customHeight="1">
      <c r="A116" s="4"/>
      <c r="B116" s="4"/>
      <c r="C116" s="3">
        <v>2</v>
      </c>
      <c r="D116" s="11" t="s">
        <v>47</v>
      </c>
      <c r="E116" s="11" t="s">
        <v>51</v>
      </c>
      <c r="F116" s="11" t="s">
        <v>51</v>
      </c>
      <c r="G116" s="4">
        <v>124</v>
      </c>
      <c r="H116" s="11" t="s">
        <v>254</v>
      </c>
      <c r="I116" s="11" t="s">
        <v>254</v>
      </c>
      <c r="J116" s="17" t="s">
        <v>518</v>
      </c>
      <c r="K116" s="3" t="s">
        <v>506</v>
      </c>
      <c r="L116" s="5">
        <v>14420</v>
      </c>
      <c r="M116" s="1">
        <v>35016</v>
      </c>
      <c r="N116" s="60">
        <f t="shared" ca="1" si="11"/>
        <v>29</v>
      </c>
      <c r="O116" s="14">
        <v>8</v>
      </c>
      <c r="P116" s="14" t="s">
        <v>634</v>
      </c>
      <c r="Q116" s="14">
        <f t="shared" si="12"/>
        <v>16</v>
      </c>
      <c r="R116" s="14">
        <f t="shared" si="13"/>
        <v>21</v>
      </c>
      <c r="S116" s="1">
        <f t="shared" si="14"/>
        <v>42681</v>
      </c>
      <c r="T116" s="1"/>
      <c r="U116" s="3"/>
      <c r="V116" s="3"/>
      <c r="W116" s="62">
        <f t="shared" ca="1" si="15"/>
        <v>-0.4375</v>
      </c>
      <c r="X116" s="61">
        <f t="shared" ca="1" si="16"/>
        <v>1</v>
      </c>
      <c r="Y116" s="11" t="s">
        <v>564</v>
      </c>
      <c r="Z116" s="11" t="s">
        <v>234</v>
      </c>
      <c r="AA116" s="11"/>
      <c r="AB116" s="3"/>
    </row>
    <row r="117" spans="1:28" s="22" customFormat="1" ht="30" customHeight="1">
      <c r="A117" s="4"/>
      <c r="B117" s="4"/>
      <c r="C117" s="3">
        <v>2</v>
      </c>
      <c r="D117" s="11" t="s">
        <v>47</v>
      </c>
      <c r="E117" s="11" t="s">
        <v>51</v>
      </c>
      <c r="F117" s="11" t="s">
        <v>51</v>
      </c>
      <c r="G117" s="4">
        <v>125</v>
      </c>
      <c r="H117" s="11" t="s">
        <v>254</v>
      </c>
      <c r="I117" s="11" t="s">
        <v>254</v>
      </c>
      <c r="J117" s="17" t="s">
        <v>518</v>
      </c>
      <c r="K117" s="3" t="s">
        <v>506</v>
      </c>
      <c r="L117" s="5">
        <v>14420</v>
      </c>
      <c r="M117" s="1">
        <v>35016</v>
      </c>
      <c r="N117" s="60">
        <f t="shared" ca="1" si="11"/>
        <v>29</v>
      </c>
      <c r="O117" s="14">
        <v>8</v>
      </c>
      <c r="P117" s="14" t="s">
        <v>634</v>
      </c>
      <c r="Q117" s="14">
        <f t="shared" si="12"/>
        <v>16</v>
      </c>
      <c r="R117" s="14">
        <f t="shared" si="13"/>
        <v>21</v>
      </c>
      <c r="S117" s="1">
        <f t="shared" si="14"/>
        <v>42681</v>
      </c>
      <c r="T117" s="1"/>
      <c r="U117" s="3"/>
      <c r="V117" s="3"/>
      <c r="W117" s="62">
        <f t="shared" ca="1" si="15"/>
        <v>-0.4375</v>
      </c>
      <c r="X117" s="61">
        <f t="shared" ca="1" si="16"/>
        <v>1</v>
      </c>
      <c r="Y117" s="11" t="s">
        <v>564</v>
      </c>
      <c r="Z117" s="11" t="s">
        <v>234</v>
      </c>
      <c r="AA117" s="11"/>
      <c r="AB117" s="3"/>
    </row>
    <row r="118" spans="1:28" s="22" customFormat="1" ht="30" customHeight="1">
      <c r="A118" s="4"/>
      <c r="B118" s="4"/>
      <c r="C118" s="3">
        <v>2</v>
      </c>
      <c r="D118" s="11" t="s">
        <v>47</v>
      </c>
      <c r="E118" s="11" t="s">
        <v>51</v>
      </c>
      <c r="F118" s="11" t="s">
        <v>51</v>
      </c>
      <c r="G118" s="4">
        <v>126</v>
      </c>
      <c r="H118" s="11" t="s">
        <v>254</v>
      </c>
      <c r="I118" s="11" t="s">
        <v>254</v>
      </c>
      <c r="J118" s="17" t="s">
        <v>518</v>
      </c>
      <c r="K118" s="3" t="s">
        <v>506</v>
      </c>
      <c r="L118" s="5">
        <v>14420</v>
      </c>
      <c r="M118" s="1">
        <v>35016</v>
      </c>
      <c r="N118" s="60">
        <f t="shared" ca="1" si="11"/>
        <v>29</v>
      </c>
      <c r="O118" s="14">
        <v>8</v>
      </c>
      <c r="P118" s="14" t="s">
        <v>634</v>
      </c>
      <c r="Q118" s="14">
        <f t="shared" si="12"/>
        <v>16</v>
      </c>
      <c r="R118" s="14">
        <f t="shared" si="13"/>
        <v>21</v>
      </c>
      <c r="S118" s="1">
        <f t="shared" si="14"/>
        <v>42681</v>
      </c>
      <c r="T118" s="1"/>
      <c r="U118" s="3"/>
      <c r="V118" s="3"/>
      <c r="W118" s="62">
        <f t="shared" ca="1" si="15"/>
        <v>-0.4375</v>
      </c>
      <c r="X118" s="61">
        <f t="shared" ca="1" si="16"/>
        <v>1</v>
      </c>
      <c r="Y118" s="11" t="s">
        <v>564</v>
      </c>
      <c r="Z118" s="11" t="s">
        <v>234</v>
      </c>
      <c r="AA118" s="11"/>
      <c r="AB118" s="3"/>
    </row>
    <row r="119" spans="1:28" s="22" customFormat="1" ht="30" customHeight="1">
      <c r="A119" s="4"/>
      <c r="B119" s="4"/>
      <c r="C119" s="3">
        <v>2</v>
      </c>
      <c r="D119" s="11" t="s">
        <v>47</v>
      </c>
      <c r="E119" s="11" t="s">
        <v>51</v>
      </c>
      <c r="F119" s="11" t="s">
        <v>51</v>
      </c>
      <c r="G119" s="4">
        <v>127</v>
      </c>
      <c r="H119" s="11" t="s">
        <v>254</v>
      </c>
      <c r="I119" s="11" t="s">
        <v>254</v>
      </c>
      <c r="J119" s="17" t="s">
        <v>518</v>
      </c>
      <c r="K119" s="3" t="s">
        <v>506</v>
      </c>
      <c r="L119" s="5">
        <v>14420</v>
      </c>
      <c r="M119" s="1">
        <v>35016</v>
      </c>
      <c r="N119" s="60">
        <f t="shared" ca="1" si="11"/>
        <v>29</v>
      </c>
      <c r="O119" s="14">
        <v>8</v>
      </c>
      <c r="P119" s="14" t="s">
        <v>634</v>
      </c>
      <c r="Q119" s="14">
        <f t="shared" si="12"/>
        <v>16</v>
      </c>
      <c r="R119" s="14">
        <f t="shared" si="13"/>
        <v>21</v>
      </c>
      <c r="S119" s="1">
        <f t="shared" si="14"/>
        <v>42681</v>
      </c>
      <c r="T119" s="1"/>
      <c r="U119" s="3"/>
      <c r="V119" s="3"/>
      <c r="W119" s="62">
        <f t="shared" ca="1" si="15"/>
        <v>-0.4375</v>
      </c>
      <c r="X119" s="61">
        <f t="shared" ca="1" si="16"/>
        <v>1</v>
      </c>
      <c r="Y119" s="11" t="s">
        <v>564</v>
      </c>
      <c r="Z119" s="11" t="s">
        <v>234</v>
      </c>
      <c r="AA119" s="11"/>
      <c r="AB119" s="3"/>
    </row>
    <row r="120" spans="1:28" s="22" customFormat="1" ht="30" customHeight="1">
      <c r="A120" s="4"/>
      <c r="B120" s="4"/>
      <c r="C120" s="3">
        <v>2</v>
      </c>
      <c r="D120" s="11" t="s">
        <v>47</v>
      </c>
      <c r="E120" s="11" t="s">
        <v>51</v>
      </c>
      <c r="F120" s="11" t="s">
        <v>51</v>
      </c>
      <c r="G120" s="4">
        <v>128</v>
      </c>
      <c r="H120" s="11" t="s">
        <v>254</v>
      </c>
      <c r="I120" s="11" t="s">
        <v>254</v>
      </c>
      <c r="J120" s="17" t="s">
        <v>518</v>
      </c>
      <c r="K120" s="3" t="s">
        <v>506</v>
      </c>
      <c r="L120" s="5">
        <v>14420</v>
      </c>
      <c r="M120" s="1">
        <v>35016</v>
      </c>
      <c r="N120" s="60">
        <f t="shared" ca="1" si="11"/>
        <v>29</v>
      </c>
      <c r="O120" s="14">
        <v>8</v>
      </c>
      <c r="P120" s="14" t="s">
        <v>634</v>
      </c>
      <c r="Q120" s="14">
        <f t="shared" si="12"/>
        <v>16</v>
      </c>
      <c r="R120" s="14">
        <f t="shared" si="13"/>
        <v>21</v>
      </c>
      <c r="S120" s="1">
        <f t="shared" si="14"/>
        <v>42681</v>
      </c>
      <c r="T120" s="1"/>
      <c r="U120" s="3"/>
      <c r="V120" s="3"/>
      <c r="W120" s="62">
        <f t="shared" ca="1" si="15"/>
        <v>-0.4375</v>
      </c>
      <c r="X120" s="61">
        <f t="shared" ca="1" si="16"/>
        <v>1</v>
      </c>
      <c r="Y120" s="11" t="s">
        <v>564</v>
      </c>
      <c r="Z120" s="11" t="s">
        <v>234</v>
      </c>
      <c r="AA120" s="11"/>
      <c r="AB120" s="3"/>
    </row>
    <row r="121" spans="1:28" s="22" customFormat="1" ht="30" customHeight="1">
      <c r="A121" s="4"/>
      <c r="B121" s="4"/>
      <c r="C121" s="3">
        <v>2</v>
      </c>
      <c r="D121" s="11" t="s">
        <v>47</v>
      </c>
      <c r="E121" s="11" t="s">
        <v>51</v>
      </c>
      <c r="F121" s="11" t="s">
        <v>51</v>
      </c>
      <c r="G121" s="4">
        <v>129</v>
      </c>
      <c r="H121" s="11" t="s">
        <v>254</v>
      </c>
      <c r="I121" s="11" t="s">
        <v>254</v>
      </c>
      <c r="J121" s="17" t="s">
        <v>518</v>
      </c>
      <c r="K121" s="3" t="s">
        <v>506</v>
      </c>
      <c r="L121" s="5">
        <v>14420</v>
      </c>
      <c r="M121" s="1">
        <v>35016</v>
      </c>
      <c r="N121" s="60">
        <f t="shared" ca="1" si="11"/>
        <v>29</v>
      </c>
      <c r="O121" s="14">
        <v>8</v>
      </c>
      <c r="P121" s="14" t="s">
        <v>634</v>
      </c>
      <c r="Q121" s="14">
        <f t="shared" si="12"/>
        <v>16</v>
      </c>
      <c r="R121" s="14">
        <f t="shared" si="13"/>
        <v>21</v>
      </c>
      <c r="S121" s="1">
        <f t="shared" si="14"/>
        <v>42681</v>
      </c>
      <c r="T121" s="1"/>
      <c r="U121" s="3"/>
      <c r="V121" s="3"/>
      <c r="W121" s="62">
        <f t="shared" ca="1" si="15"/>
        <v>-0.4375</v>
      </c>
      <c r="X121" s="61">
        <f t="shared" ca="1" si="16"/>
        <v>1</v>
      </c>
      <c r="Y121" s="11" t="s">
        <v>564</v>
      </c>
      <c r="Z121" s="11" t="s">
        <v>234</v>
      </c>
      <c r="AA121" s="11"/>
      <c r="AB121" s="3"/>
    </row>
    <row r="122" spans="1:28" s="22" customFormat="1" ht="30" customHeight="1">
      <c r="A122" s="4"/>
      <c r="B122" s="4"/>
      <c r="C122" s="3">
        <v>2</v>
      </c>
      <c r="D122" s="11" t="s">
        <v>47</v>
      </c>
      <c r="E122" s="11" t="s">
        <v>51</v>
      </c>
      <c r="F122" s="11" t="s">
        <v>51</v>
      </c>
      <c r="G122" s="4">
        <v>130</v>
      </c>
      <c r="H122" s="11" t="s">
        <v>254</v>
      </c>
      <c r="I122" s="11" t="s">
        <v>254</v>
      </c>
      <c r="J122" s="17" t="s">
        <v>518</v>
      </c>
      <c r="K122" s="3" t="s">
        <v>506</v>
      </c>
      <c r="L122" s="5">
        <v>14420</v>
      </c>
      <c r="M122" s="1">
        <v>35016</v>
      </c>
      <c r="N122" s="60">
        <f t="shared" ca="1" si="11"/>
        <v>29</v>
      </c>
      <c r="O122" s="14">
        <v>8</v>
      </c>
      <c r="P122" s="14" t="s">
        <v>634</v>
      </c>
      <c r="Q122" s="14">
        <f t="shared" si="12"/>
        <v>16</v>
      </c>
      <c r="R122" s="14">
        <f t="shared" si="13"/>
        <v>21</v>
      </c>
      <c r="S122" s="1">
        <f t="shared" si="14"/>
        <v>42681</v>
      </c>
      <c r="T122" s="1"/>
      <c r="U122" s="3"/>
      <c r="V122" s="3"/>
      <c r="W122" s="62">
        <f t="shared" ca="1" si="15"/>
        <v>-0.4375</v>
      </c>
      <c r="X122" s="61">
        <f t="shared" ca="1" si="16"/>
        <v>1</v>
      </c>
      <c r="Y122" s="11" t="s">
        <v>564</v>
      </c>
      <c r="Z122" s="11" t="s">
        <v>234</v>
      </c>
      <c r="AA122" s="11"/>
      <c r="AB122" s="3"/>
    </row>
    <row r="123" spans="1:28" s="22" customFormat="1" ht="30" customHeight="1">
      <c r="A123" s="4"/>
      <c r="B123" s="4"/>
      <c r="C123" s="3">
        <v>2</v>
      </c>
      <c r="D123" s="11" t="s">
        <v>47</v>
      </c>
      <c r="E123" s="11" t="s">
        <v>51</v>
      </c>
      <c r="F123" s="11" t="s">
        <v>51</v>
      </c>
      <c r="G123" s="4">
        <v>131</v>
      </c>
      <c r="H123" s="11" t="s">
        <v>254</v>
      </c>
      <c r="I123" s="11" t="s">
        <v>254</v>
      </c>
      <c r="J123" s="17" t="s">
        <v>518</v>
      </c>
      <c r="K123" s="3" t="s">
        <v>506</v>
      </c>
      <c r="L123" s="5">
        <v>14420</v>
      </c>
      <c r="M123" s="1">
        <v>35016</v>
      </c>
      <c r="N123" s="60">
        <f t="shared" ca="1" si="11"/>
        <v>29</v>
      </c>
      <c r="O123" s="14">
        <v>8</v>
      </c>
      <c r="P123" s="14" t="s">
        <v>634</v>
      </c>
      <c r="Q123" s="14">
        <f t="shared" si="12"/>
        <v>16</v>
      </c>
      <c r="R123" s="14">
        <f t="shared" si="13"/>
        <v>21</v>
      </c>
      <c r="S123" s="1">
        <f t="shared" si="14"/>
        <v>42681</v>
      </c>
      <c r="T123" s="1"/>
      <c r="U123" s="3"/>
      <c r="V123" s="3"/>
      <c r="W123" s="62">
        <f t="shared" ca="1" si="15"/>
        <v>-0.4375</v>
      </c>
      <c r="X123" s="61">
        <f t="shared" ca="1" si="16"/>
        <v>1</v>
      </c>
      <c r="Y123" s="11" t="s">
        <v>564</v>
      </c>
      <c r="Z123" s="11" t="s">
        <v>234</v>
      </c>
      <c r="AA123" s="11"/>
      <c r="AB123" s="3"/>
    </row>
    <row r="124" spans="1:28" s="22" customFormat="1" ht="30" customHeight="1">
      <c r="A124" s="4"/>
      <c r="B124" s="4"/>
      <c r="C124" s="3">
        <v>2</v>
      </c>
      <c r="D124" s="11" t="s">
        <v>47</v>
      </c>
      <c r="E124" s="11" t="s">
        <v>51</v>
      </c>
      <c r="F124" s="11" t="s">
        <v>51</v>
      </c>
      <c r="G124" s="4">
        <v>132</v>
      </c>
      <c r="H124" s="11" t="s">
        <v>254</v>
      </c>
      <c r="I124" s="11" t="s">
        <v>254</v>
      </c>
      <c r="J124" s="17" t="s">
        <v>518</v>
      </c>
      <c r="K124" s="3" t="s">
        <v>506</v>
      </c>
      <c r="L124" s="5">
        <v>14420</v>
      </c>
      <c r="M124" s="1">
        <v>35016</v>
      </c>
      <c r="N124" s="60">
        <f t="shared" ca="1" si="11"/>
        <v>29</v>
      </c>
      <c r="O124" s="14">
        <v>8</v>
      </c>
      <c r="P124" s="14" t="s">
        <v>634</v>
      </c>
      <c r="Q124" s="14">
        <f t="shared" si="12"/>
        <v>16</v>
      </c>
      <c r="R124" s="14">
        <f t="shared" si="13"/>
        <v>21</v>
      </c>
      <c r="S124" s="1">
        <f t="shared" si="14"/>
        <v>42681</v>
      </c>
      <c r="T124" s="1"/>
      <c r="U124" s="3"/>
      <c r="V124" s="3"/>
      <c r="W124" s="62">
        <f t="shared" ca="1" si="15"/>
        <v>-0.4375</v>
      </c>
      <c r="X124" s="61">
        <f t="shared" ca="1" si="16"/>
        <v>1</v>
      </c>
      <c r="Y124" s="11" t="s">
        <v>564</v>
      </c>
      <c r="Z124" s="11" t="s">
        <v>234</v>
      </c>
      <c r="AA124" s="11"/>
      <c r="AB124" s="3"/>
    </row>
    <row r="125" spans="1:28" s="22" customFormat="1" ht="30" customHeight="1">
      <c r="A125" s="4"/>
      <c r="B125" s="4"/>
      <c r="C125" s="3">
        <v>2</v>
      </c>
      <c r="D125" s="11" t="s">
        <v>47</v>
      </c>
      <c r="E125" s="11" t="s">
        <v>51</v>
      </c>
      <c r="F125" s="11" t="s">
        <v>51</v>
      </c>
      <c r="G125" s="4">
        <v>133</v>
      </c>
      <c r="H125" s="11" t="s">
        <v>254</v>
      </c>
      <c r="I125" s="11" t="s">
        <v>254</v>
      </c>
      <c r="J125" s="17" t="s">
        <v>518</v>
      </c>
      <c r="K125" s="3" t="s">
        <v>506</v>
      </c>
      <c r="L125" s="5">
        <v>14420</v>
      </c>
      <c r="M125" s="1">
        <v>35016</v>
      </c>
      <c r="N125" s="60">
        <f t="shared" ca="1" si="11"/>
        <v>29</v>
      </c>
      <c r="O125" s="14">
        <v>8</v>
      </c>
      <c r="P125" s="14" t="s">
        <v>634</v>
      </c>
      <c r="Q125" s="14">
        <f t="shared" si="12"/>
        <v>16</v>
      </c>
      <c r="R125" s="14">
        <f t="shared" si="13"/>
        <v>21</v>
      </c>
      <c r="S125" s="1">
        <f t="shared" si="14"/>
        <v>42681</v>
      </c>
      <c r="T125" s="1"/>
      <c r="U125" s="3"/>
      <c r="V125" s="3"/>
      <c r="W125" s="62">
        <f t="shared" ca="1" si="15"/>
        <v>-0.4375</v>
      </c>
      <c r="X125" s="61">
        <f t="shared" ca="1" si="16"/>
        <v>1</v>
      </c>
      <c r="Y125" s="11" t="s">
        <v>564</v>
      </c>
      <c r="Z125" s="11" t="s">
        <v>234</v>
      </c>
      <c r="AA125" s="11"/>
      <c r="AB125" s="3"/>
    </row>
    <row r="126" spans="1:28" s="22" customFormat="1" ht="30" customHeight="1">
      <c r="A126" s="4"/>
      <c r="B126" s="4"/>
      <c r="C126" s="3">
        <v>2</v>
      </c>
      <c r="D126" s="11" t="s">
        <v>47</v>
      </c>
      <c r="E126" s="11" t="s">
        <v>51</v>
      </c>
      <c r="F126" s="11" t="s">
        <v>51</v>
      </c>
      <c r="G126" s="4">
        <v>134</v>
      </c>
      <c r="H126" s="11" t="s">
        <v>254</v>
      </c>
      <c r="I126" s="11" t="s">
        <v>254</v>
      </c>
      <c r="J126" s="17" t="s">
        <v>518</v>
      </c>
      <c r="K126" s="3" t="s">
        <v>506</v>
      </c>
      <c r="L126" s="5">
        <v>14420</v>
      </c>
      <c r="M126" s="1">
        <v>35016</v>
      </c>
      <c r="N126" s="60">
        <f t="shared" ca="1" si="11"/>
        <v>29</v>
      </c>
      <c r="O126" s="14">
        <v>8</v>
      </c>
      <c r="P126" s="14" t="s">
        <v>634</v>
      </c>
      <c r="Q126" s="14">
        <f t="shared" si="12"/>
        <v>16</v>
      </c>
      <c r="R126" s="14">
        <f t="shared" si="13"/>
        <v>21</v>
      </c>
      <c r="S126" s="1">
        <f t="shared" si="14"/>
        <v>42681</v>
      </c>
      <c r="T126" s="1"/>
      <c r="U126" s="3"/>
      <c r="V126" s="3"/>
      <c r="W126" s="62">
        <f t="shared" ca="1" si="15"/>
        <v>-0.4375</v>
      </c>
      <c r="X126" s="61">
        <f t="shared" ca="1" si="16"/>
        <v>1</v>
      </c>
      <c r="Y126" s="11" t="s">
        <v>564</v>
      </c>
      <c r="Z126" s="11" t="s">
        <v>234</v>
      </c>
      <c r="AA126" s="11"/>
      <c r="AB126" s="3"/>
    </row>
    <row r="127" spans="1:28" s="22" customFormat="1" ht="30" customHeight="1">
      <c r="A127" s="4"/>
      <c r="B127" s="4"/>
      <c r="C127" s="3">
        <v>2</v>
      </c>
      <c r="D127" s="11" t="s">
        <v>47</v>
      </c>
      <c r="E127" s="11" t="s">
        <v>51</v>
      </c>
      <c r="F127" s="11" t="s">
        <v>51</v>
      </c>
      <c r="G127" s="4">
        <v>135</v>
      </c>
      <c r="H127" s="11" t="s">
        <v>254</v>
      </c>
      <c r="I127" s="11" t="s">
        <v>254</v>
      </c>
      <c r="J127" s="17" t="s">
        <v>518</v>
      </c>
      <c r="K127" s="3" t="s">
        <v>506</v>
      </c>
      <c r="L127" s="5">
        <v>14420</v>
      </c>
      <c r="M127" s="1">
        <v>35016</v>
      </c>
      <c r="N127" s="60">
        <f t="shared" ca="1" si="11"/>
        <v>29</v>
      </c>
      <c r="O127" s="14">
        <v>8</v>
      </c>
      <c r="P127" s="14" t="s">
        <v>634</v>
      </c>
      <c r="Q127" s="14">
        <f t="shared" si="12"/>
        <v>16</v>
      </c>
      <c r="R127" s="14">
        <f t="shared" si="13"/>
        <v>21</v>
      </c>
      <c r="S127" s="1">
        <f t="shared" si="14"/>
        <v>42681</v>
      </c>
      <c r="T127" s="1"/>
      <c r="U127" s="3"/>
      <c r="V127" s="3"/>
      <c r="W127" s="62">
        <f t="shared" ca="1" si="15"/>
        <v>-0.4375</v>
      </c>
      <c r="X127" s="61">
        <f t="shared" ca="1" si="16"/>
        <v>1</v>
      </c>
      <c r="Y127" s="11" t="s">
        <v>564</v>
      </c>
      <c r="Z127" s="11" t="s">
        <v>234</v>
      </c>
      <c r="AA127" s="11"/>
      <c r="AB127" s="3"/>
    </row>
    <row r="128" spans="1:28" s="22" customFormat="1" ht="30" customHeight="1">
      <c r="A128" s="4"/>
      <c r="B128" s="4"/>
      <c r="C128" s="3">
        <v>2</v>
      </c>
      <c r="D128" s="11" t="s">
        <v>47</v>
      </c>
      <c r="E128" s="11" t="s">
        <v>51</v>
      </c>
      <c r="F128" s="11" t="s">
        <v>51</v>
      </c>
      <c r="G128" s="4">
        <v>136</v>
      </c>
      <c r="H128" s="11" t="s">
        <v>254</v>
      </c>
      <c r="I128" s="11" t="s">
        <v>254</v>
      </c>
      <c r="J128" s="17" t="s">
        <v>518</v>
      </c>
      <c r="K128" s="3" t="s">
        <v>506</v>
      </c>
      <c r="L128" s="5">
        <v>14420</v>
      </c>
      <c r="M128" s="1">
        <v>35016</v>
      </c>
      <c r="N128" s="60">
        <f t="shared" ca="1" si="11"/>
        <v>29</v>
      </c>
      <c r="O128" s="14">
        <v>8</v>
      </c>
      <c r="P128" s="14" t="s">
        <v>634</v>
      </c>
      <c r="Q128" s="14">
        <f t="shared" si="12"/>
        <v>16</v>
      </c>
      <c r="R128" s="14">
        <f t="shared" si="13"/>
        <v>21</v>
      </c>
      <c r="S128" s="1">
        <f t="shared" si="14"/>
        <v>42681</v>
      </c>
      <c r="T128" s="1"/>
      <c r="U128" s="3"/>
      <c r="V128" s="3"/>
      <c r="W128" s="62">
        <f t="shared" ca="1" si="15"/>
        <v>-0.4375</v>
      </c>
      <c r="X128" s="61">
        <f t="shared" ca="1" si="16"/>
        <v>1</v>
      </c>
      <c r="Y128" s="11" t="s">
        <v>564</v>
      </c>
      <c r="Z128" s="11" t="s">
        <v>234</v>
      </c>
      <c r="AA128" s="11"/>
      <c r="AB128" s="3"/>
    </row>
    <row r="129" spans="1:29" s="22" customFormat="1" ht="30" customHeight="1">
      <c r="A129" s="4"/>
      <c r="B129" s="4"/>
      <c r="C129" s="3">
        <v>2</v>
      </c>
      <c r="D129" s="11" t="s">
        <v>47</v>
      </c>
      <c r="E129" s="11" t="s">
        <v>51</v>
      </c>
      <c r="F129" s="11" t="s">
        <v>51</v>
      </c>
      <c r="G129" s="4">
        <v>137</v>
      </c>
      <c r="H129" s="11" t="s">
        <v>254</v>
      </c>
      <c r="I129" s="11" t="s">
        <v>254</v>
      </c>
      <c r="J129" s="17" t="s">
        <v>518</v>
      </c>
      <c r="K129" s="3" t="s">
        <v>506</v>
      </c>
      <c r="L129" s="5">
        <v>14420</v>
      </c>
      <c r="M129" s="1">
        <v>35016</v>
      </c>
      <c r="N129" s="60">
        <f t="shared" ca="1" si="11"/>
        <v>29</v>
      </c>
      <c r="O129" s="14">
        <v>8</v>
      </c>
      <c r="P129" s="14" t="s">
        <v>634</v>
      </c>
      <c r="Q129" s="14">
        <f t="shared" si="12"/>
        <v>16</v>
      </c>
      <c r="R129" s="14">
        <f t="shared" si="13"/>
        <v>21</v>
      </c>
      <c r="S129" s="1">
        <f t="shared" si="14"/>
        <v>42681</v>
      </c>
      <c r="T129" s="1"/>
      <c r="U129" s="3"/>
      <c r="V129" s="3"/>
      <c r="W129" s="62">
        <f t="shared" ca="1" si="15"/>
        <v>-0.4375</v>
      </c>
      <c r="X129" s="61">
        <f t="shared" ca="1" si="16"/>
        <v>1</v>
      </c>
      <c r="Y129" s="11" t="s">
        <v>564</v>
      </c>
      <c r="Z129" s="11" t="s">
        <v>234</v>
      </c>
      <c r="AA129" s="11"/>
      <c r="AB129" s="3"/>
    </row>
    <row r="130" spans="1:29" s="22" customFormat="1" ht="30" customHeight="1">
      <c r="A130" s="4"/>
      <c r="B130" s="4"/>
      <c r="C130" s="3">
        <v>2</v>
      </c>
      <c r="D130" s="11" t="s">
        <v>47</v>
      </c>
      <c r="E130" s="11" t="s">
        <v>51</v>
      </c>
      <c r="F130" s="11" t="s">
        <v>51</v>
      </c>
      <c r="G130" s="4">
        <v>138</v>
      </c>
      <c r="H130" s="11" t="s">
        <v>254</v>
      </c>
      <c r="I130" s="11" t="s">
        <v>254</v>
      </c>
      <c r="J130" s="17" t="s">
        <v>518</v>
      </c>
      <c r="K130" s="3" t="s">
        <v>506</v>
      </c>
      <c r="L130" s="5">
        <v>14420</v>
      </c>
      <c r="M130" s="1">
        <v>35016</v>
      </c>
      <c r="N130" s="60">
        <f t="shared" ca="1" si="11"/>
        <v>29</v>
      </c>
      <c r="O130" s="14">
        <v>8</v>
      </c>
      <c r="P130" s="14" t="s">
        <v>634</v>
      </c>
      <c r="Q130" s="14">
        <f t="shared" si="12"/>
        <v>16</v>
      </c>
      <c r="R130" s="14">
        <f t="shared" si="13"/>
        <v>21</v>
      </c>
      <c r="S130" s="1">
        <f t="shared" si="14"/>
        <v>42681</v>
      </c>
      <c r="T130" s="1"/>
      <c r="U130" s="3"/>
      <c r="V130" s="3"/>
      <c r="W130" s="62">
        <f t="shared" ca="1" si="15"/>
        <v>-0.4375</v>
      </c>
      <c r="X130" s="61">
        <f t="shared" ca="1" si="16"/>
        <v>1</v>
      </c>
      <c r="Y130" s="11" t="s">
        <v>564</v>
      </c>
      <c r="Z130" s="11" t="s">
        <v>234</v>
      </c>
      <c r="AA130" s="11"/>
      <c r="AB130" s="3"/>
    </row>
    <row r="131" spans="1:29" s="22" customFormat="1" ht="30" customHeight="1">
      <c r="A131" s="4"/>
      <c r="B131" s="4"/>
      <c r="C131" s="3">
        <v>2</v>
      </c>
      <c r="D131" s="11" t="s">
        <v>47</v>
      </c>
      <c r="E131" s="11" t="s">
        <v>51</v>
      </c>
      <c r="F131" s="11" t="s">
        <v>51</v>
      </c>
      <c r="G131" s="4">
        <v>139</v>
      </c>
      <c r="H131" s="11" t="s">
        <v>254</v>
      </c>
      <c r="I131" s="11" t="s">
        <v>254</v>
      </c>
      <c r="J131" s="17" t="s">
        <v>518</v>
      </c>
      <c r="K131" s="3" t="s">
        <v>506</v>
      </c>
      <c r="L131" s="5">
        <v>14420</v>
      </c>
      <c r="M131" s="1">
        <v>35016</v>
      </c>
      <c r="N131" s="60">
        <f t="shared" ref="N131:N194" ca="1" si="17">DATEDIF(M131,TODAY(),"y")</f>
        <v>29</v>
      </c>
      <c r="O131" s="14">
        <v>8</v>
      </c>
      <c r="P131" s="14" t="s">
        <v>634</v>
      </c>
      <c r="Q131" s="14">
        <f t="shared" si="12"/>
        <v>16</v>
      </c>
      <c r="R131" s="14">
        <f t="shared" si="13"/>
        <v>21</v>
      </c>
      <c r="S131" s="1">
        <f t="shared" si="14"/>
        <v>42681</v>
      </c>
      <c r="T131" s="1"/>
      <c r="U131" s="3"/>
      <c r="V131" s="3"/>
      <c r="W131" s="62">
        <f t="shared" ca="1" si="15"/>
        <v>-0.4375</v>
      </c>
      <c r="X131" s="61">
        <f t="shared" ca="1" si="16"/>
        <v>1</v>
      </c>
      <c r="Y131" s="11" t="s">
        <v>564</v>
      </c>
      <c r="Z131" s="11" t="s">
        <v>234</v>
      </c>
      <c r="AA131" s="11"/>
      <c r="AB131" s="3"/>
    </row>
    <row r="132" spans="1:29" s="22" customFormat="1" ht="30" customHeight="1">
      <c r="A132" s="4"/>
      <c r="B132" s="4"/>
      <c r="C132" s="3">
        <v>2</v>
      </c>
      <c r="D132" s="11" t="s">
        <v>47</v>
      </c>
      <c r="E132" s="11" t="s">
        <v>51</v>
      </c>
      <c r="F132" s="11" t="s">
        <v>51</v>
      </c>
      <c r="G132" s="4">
        <v>140</v>
      </c>
      <c r="H132" s="11" t="s">
        <v>254</v>
      </c>
      <c r="I132" s="11" t="s">
        <v>254</v>
      </c>
      <c r="J132" s="17" t="s">
        <v>518</v>
      </c>
      <c r="K132" s="3" t="s">
        <v>506</v>
      </c>
      <c r="L132" s="5">
        <v>14420</v>
      </c>
      <c r="M132" s="1">
        <v>35016</v>
      </c>
      <c r="N132" s="60">
        <f t="shared" ca="1" si="17"/>
        <v>29</v>
      </c>
      <c r="O132" s="14">
        <v>8</v>
      </c>
      <c r="P132" s="14" t="s">
        <v>634</v>
      </c>
      <c r="Q132" s="14">
        <f t="shared" si="12"/>
        <v>16</v>
      </c>
      <c r="R132" s="14">
        <f t="shared" si="13"/>
        <v>21</v>
      </c>
      <c r="S132" s="1">
        <f t="shared" si="14"/>
        <v>42681</v>
      </c>
      <c r="T132" s="1"/>
      <c r="U132" s="3"/>
      <c r="V132" s="3"/>
      <c r="W132" s="62">
        <f t="shared" ca="1" si="15"/>
        <v>-0.4375</v>
      </c>
      <c r="X132" s="61">
        <f t="shared" ca="1" si="16"/>
        <v>1</v>
      </c>
      <c r="Y132" s="11" t="s">
        <v>564</v>
      </c>
      <c r="Z132" s="11" t="s">
        <v>234</v>
      </c>
      <c r="AA132" s="11"/>
      <c r="AB132" s="3"/>
    </row>
    <row r="133" spans="1:29" ht="30" customHeight="1">
      <c r="A133" s="4"/>
      <c r="B133" s="4"/>
      <c r="C133" s="3">
        <v>2</v>
      </c>
      <c r="D133" s="11" t="s">
        <v>47</v>
      </c>
      <c r="E133" s="11" t="s">
        <v>51</v>
      </c>
      <c r="F133" s="11" t="s">
        <v>51</v>
      </c>
      <c r="G133" s="4">
        <v>141</v>
      </c>
      <c r="H133" s="11" t="s">
        <v>254</v>
      </c>
      <c r="I133" s="11" t="s">
        <v>254</v>
      </c>
      <c r="J133" s="17" t="s">
        <v>518</v>
      </c>
      <c r="K133" s="3" t="s">
        <v>506</v>
      </c>
      <c r="L133" s="5">
        <v>14420</v>
      </c>
      <c r="M133" s="1">
        <v>35016</v>
      </c>
      <c r="N133" s="60">
        <f t="shared" ca="1" si="17"/>
        <v>29</v>
      </c>
      <c r="O133" s="14">
        <v>8</v>
      </c>
      <c r="P133" s="14" t="s">
        <v>634</v>
      </c>
      <c r="Q133" s="14">
        <f t="shared" si="12"/>
        <v>16</v>
      </c>
      <c r="R133" s="14">
        <f t="shared" si="13"/>
        <v>21</v>
      </c>
      <c r="S133" s="1">
        <f t="shared" si="14"/>
        <v>42681</v>
      </c>
      <c r="T133" s="1"/>
      <c r="U133" s="3"/>
      <c r="V133" s="3"/>
      <c r="W133" s="62">
        <f t="shared" ca="1" si="15"/>
        <v>-0.4375</v>
      </c>
      <c r="X133" s="61">
        <f t="shared" ca="1" si="16"/>
        <v>1</v>
      </c>
      <c r="Y133" s="11" t="s">
        <v>564</v>
      </c>
      <c r="Z133" s="11" t="s">
        <v>234</v>
      </c>
      <c r="AA133" s="11"/>
      <c r="AB133" s="3"/>
    </row>
    <row r="134" spans="1:29" ht="30" customHeight="1">
      <c r="A134" s="4"/>
      <c r="B134" s="4"/>
      <c r="C134" s="3">
        <v>2</v>
      </c>
      <c r="D134" s="11" t="s">
        <v>47</v>
      </c>
      <c r="E134" s="11" t="s">
        <v>51</v>
      </c>
      <c r="F134" s="11" t="s">
        <v>51</v>
      </c>
      <c r="G134" s="4">
        <v>142</v>
      </c>
      <c r="H134" s="11" t="s">
        <v>254</v>
      </c>
      <c r="I134" s="11" t="s">
        <v>254</v>
      </c>
      <c r="J134" s="17" t="s">
        <v>518</v>
      </c>
      <c r="K134" s="3" t="s">
        <v>506</v>
      </c>
      <c r="L134" s="5">
        <v>14420</v>
      </c>
      <c r="M134" s="1">
        <v>35016</v>
      </c>
      <c r="N134" s="60">
        <f t="shared" ca="1" si="17"/>
        <v>29</v>
      </c>
      <c r="O134" s="14">
        <v>8</v>
      </c>
      <c r="P134" s="14" t="s">
        <v>634</v>
      </c>
      <c r="Q134" s="14">
        <f t="shared" si="12"/>
        <v>16</v>
      </c>
      <c r="R134" s="14">
        <f t="shared" si="13"/>
        <v>21</v>
      </c>
      <c r="S134" s="1">
        <f t="shared" si="14"/>
        <v>42681</v>
      </c>
      <c r="T134" s="1"/>
      <c r="U134" s="3"/>
      <c r="V134" s="3"/>
      <c r="W134" s="62">
        <f t="shared" ca="1" si="15"/>
        <v>-0.4375</v>
      </c>
      <c r="X134" s="61">
        <f t="shared" ca="1" si="16"/>
        <v>1</v>
      </c>
      <c r="Y134" s="11" t="s">
        <v>564</v>
      </c>
      <c r="Z134" s="11" t="s">
        <v>234</v>
      </c>
      <c r="AA134" s="11"/>
      <c r="AB134" s="3"/>
    </row>
    <row r="135" spans="1:29" ht="30" customHeight="1">
      <c r="A135" s="4"/>
      <c r="B135" s="4"/>
      <c r="C135" s="3">
        <v>2</v>
      </c>
      <c r="D135" s="11" t="s">
        <v>47</v>
      </c>
      <c r="E135" s="11" t="s">
        <v>51</v>
      </c>
      <c r="F135" s="11" t="s">
        <v>51</v>
      </c>
      <c r="G135" s="4">
        <v>143</v>
      </c>
      <c r="H135" s="11" t="s">
        <v>254</v>
      </c>
      <c r="I135" s="11" t="s">
        <v>254</v>
      </c>
      <c r="J135" s="17" t="s">
        <v>518</v>
      </c>
      <c r="K135" s="3" t="s">
        <v>506</v>
      </c>
      <c r="L135" s="5">
        <v>14420</v>
      </c>
      <c r="M135" s="1">
        <v>35016</v>
      </c>
      <c r="N135" s="60">
        <f t="shared" ca="1" si="17"/>
        <v>29</v>
      </c>
      <c r="O135" s="14">
        <v>8</v>
      </c>
      <c r="P135" s="14" t="s">
        <v>634</v>
      </c>
      <c r="Q135" s="14">
        <f t="shared" si="12"/>
        <v>16</v>
      </c>
      <c r="R135" s="14">
        <f t="shared" si="13"/>
        <v>21</v>
      </c>
      <c r="S135" s="1">
        <f t="shared" si="14"/>
        <v>42681</v>
      </c>
      <c r="T135" s="1"/>
      <c r="U135" s="3"/>
      <c r="V135" s="3"/>
      <c r="W135" s="62">
        <f t="shared" ca="1" si="15"/>
        <v>-0.4375</v>
      </c>
      <c r="X135" s="61">
        <f t="shared" ca="1" si="16"/>
        <v>1</v>
      </c>
      <c r="Y135" s="11" t="s">
        <v>564</v>
      </c>
      <c r="Z135" s="11" t="s">
        <v>234</v>
      </c>
      <c r="AA135" s="11"/>
      <c r="AB135" s="3"/>
    </row>
    <row r="136" spans="1:29" ht="30" customHeight="1">
      <c r="A136" s="4"/>
      <c r="B136" s="4"/>
      <c r="C136" s="3">
        <v>2</v>
      </c>
      <c r="D136" s="11" t="s">
        <v>47</v>
      </c>
      <c r="E136" s="11" t="s">
        <v>51</v>
      </c>
      <c r="F136" s="11" t="s">
        <v>51</v>
      </c>
      <c r="G136" s="4">
        <v>111</v>
      </c>
      <c r="H136" s="11" t="s">
        <v>254</v>
      </c>
      <c r="I136" s="11" t="s">
        <v>254</v>
      </c>
      <c r="J136" s="17" t="s">
        <v>518</v>
      </c>
      <c r="K136" s="3" t="s">
        <v>506</v>
      </c>
      <c r="L136" s="5">
        <v>14420</v>
      </c>
      <c r="M136" s="1">
        <v>35016</v>
      </c>
      <c r="N136" s="60">
        <f t="shared" ca="1" si="17"/>
        <v>29</v>
      </c>
      <c r="O136" s="14">
        <v>8</v>
      </c>
      <c r="P136" s="14" t="s">
        <v>634</v>
      </c>
      <c r="Q136" s="14">
        <f t="shared" si="12"/>
        <v>16</v>
      </c>
      <c r="R136" s="14">
        <f t="shared" si="13"/>
        <v>21</v>
      </c>
      <c r="S136" s="1">
        <f t="shared" si="14"/>
        <v>42681</v>
      </c>
      <c r="T136" s="1"/>
      <c r="U136" s="3"/>
      <c r="V136" s="3"/>
      <c r="W136" s="62">
        <f t="shared" ca="1" si="15"/>
        <v>-0.4375</v>
      </c>
      <c r="X136" s="61">
        <f t="shared" ca="1" si="16"/>
        <v>1</v>
      </c>
      <c r="Y136" s="11" t="s">
        <v>564</v>
      </c>
      <c r="Z136" s="11" t="s">
        <v>255</v>
      </c>
      <c r="AA136" s="11"/>
      <c r="AB136" s="3"/>
    </row>
    <row r="137" spans="1:29" ht="30" customHeight="1">
      <c r="A137" s="4"/>
      <c r="B137" s="4"/>
      <c r="C137" s="3">
        <v>2</v>
      </c>
      <c r="D137" s="11" t="s">
        <v>47</v>
      </c>
      <c r="E137" s="11" t="s">
        <v>51</v>
      </c>
      <c r="F137" s="11" t="s">
        <v>51</v>
      </c>
      <c r="G137" s="4">
        <v>113</v>
      </c>
      <c r="H137" s="11" t="s">
        <v>254</v>
      </c>
      <c r="I137" s="11" t="s">
        <v>254</v>
      </c>
      <c r="J137" s="17" t="s">
        <v>518</v>
      </c>
      <c r="K137" s="3" t="s">
        <v>506</v>
      </c>
      <c r="L137" s="5">
        <v>14420</v>
      </c>
      <c r="M137" s="1">
        <v>35016</v>
      </c>
      <c r="N137" s="60">
        <f t="shared" ca="1" si="17"/>
        <v>29</v>
      </c>
      <c r="O137" s="14">
        <v>8</v>
      </c>
      <c r="P137" s="14" t="s">
        <v>634</v>
      </c>
      <c r="Q137" s="14">
        <f t="shared" si="12"/>
        <v>16</v>
      </c>
      <c r="R137" s="14">
        <f t="shared" si="13"/>
        <v>21</v>
      </c>
      <c r="S137" s="1">
        <f t="shared" si="14"/>
        <v>42681</v>
      </c>
      <c r="T137" s="1"/>
      <c r="U137" s="3"/>
      <c r="V137" s="3"/>
      <c r="W137" s="62">
        <f t="shared" ca="1" si="15"/>
        <v>-0.4375</v>
      </c>
      <c r="X137" s="61">
        <f t="shared" ca="1" si="16"/>
        <v>1</v>
      </c>
      <c r="Y137" s="11" t="s">
        <v>564</v>
      </c>
      <c r="Z137" s="11" t="s">
        <v>244</v>
      </c>
      <c r="AA137" s="11"/>
      <c r="AB137" s="3"/>
    </row>
    <row r="138" spans="1:29" s="10" customFormat="1" ht="30" customHeight="1">
      <c r="A138" s="4"/>
      <c r="B138" s="4"/>
      <c r="C138" s="3">
        <v>2</v>
      </c>
      <c r="D138" s="11" t="s">
        <v>47</v>
      </c>
      <c r="E138" s="11" t="s">
        <v>51</v>
      </c>
      <c r="F138" s="11" t="s">
        <v>51</v>
      </c>
      <c r="G138" s="4">
        <v>118</v>
      </c>
      <c r="H138" s="11" t="s">
        <v>254</v>
      </c>
      <c r="I138" s="11" t="s">
        <v>254</v>
      </c>
      <c r="J138" s="17" t="s">
        <v>518</v>
      </c>
      <c r="K138" s="3" t="s">
        <v>506</v>
      </c>
      <c r="L138" s="5">
        <v>14420</v>
      </c>
      <c r="M138" s="1">
        <v>35016</v>
      </c>
      <c r="N138" s="60">
        <f t="shared" ca="1" si="17"/>
        <v>29</v>
      </c>
      <c r="O138" s="14">
        <v>8</v>
      </c>
      <c r="P138" s="14" t="s">
        <v>634</v>
      </c>
      <c r="Q138" s="14">
        <f t="shared" si="12"/>
        <v>16</v>
      </c>
      <c r="R138" s="14">
        <f t="shared" si="13"/>
        <v>21</v>
      </c>
      <c r="S138" s="1">
        <f t="shared" si="14"/>
        <v>42681</v>
      </c>
      <c r="T138" s="1"/>
      <c r="U138" s="3"/>
      <c r="V138" s="3"/>
      <c r="W138" s="62">
        <f t="shared" ca="1" si="15"/>
        <v>-0.4375</v>
      </c>
      <c r="X138" s="61">
        <f t="shared" ca="1" si="16"/>
        <v>1</v>
      </c>
      <c r="Y138" s="11" t="s">
        <v>564</v>
      </c>
      <c r="Z138" s="11" t="s">
        <v>244</v>
      </c>
      <c r="AA138" s="11"/>
      <c r="AB138" s="3"/>
      <c r="AC138" s="20"/>
    </row>
    <row r="139" spans="1:29" s="10" customFormat="1" ht="30" customHeight="1">
      <c r="A139" s="4"/>
      <c r="B139" s="4"/>
      <c r="C139" s="3">
        <v>2</v>
      </c>
      <c r="D139" s="11" t="s">
        <v>47</v>
      </c>
      <c r="E139" s="11" t="s">
        <v>51</v>
      </c>
      <c r="F139" s="11" t="s">
        <v>51</v>
      </c>
      <c r="G139" s="4">
        <v>123</v>
      </c>
      <c r="H139" s="11" t="s">
        <v>254</v>
      </c>
      <c r="I139" s="11" t="s">
        <v>254</v>
      </c>
      <c r="J139" s="17" t="s">
        <v>518</v>
      </c>
      <c r="K139" s="3" t="s">
        <v>506</v>
      </c>
      <c r="L139" s="5">
        <v>14420</v>
      </c>
      <c r="M139" s="1">
        <v>35016</v>
      </c>
      <c r="N139" s="60">
        <f t="shared" ca="1" si="17"/>
        <v>29</v>
      </c>
      <c r="O139" s="14">
        <v>8</v>
      </c>
      <c r="P139" s="14" t="s">
        <v>634</v>
      </c>
      <c r="Q139" s="14">
        <f t="shared" si="12"/>
        <v>16</v>
      </c>
      <c r="R139" s="14">
        <f t="shared" si="13"/>
        <v>21</v>
      </c>
      <c r="S139" s="1">
        <f t="shared" si="14"/>
        <v>42681</v>
      </c>
      <c r="T139" s="1"/>
      <c r="U139" s="3"/>
      <c r="V139" s="3"/>
      <c r="W139" s="62">
        <f t="shared" ca="1" si="15"/>
        <v>-0.4375</v>
      </c>
      <c r="X139" s="61">
        <f t="shared" ca="1" si="16"/>
        <v>1</v>
      </c>
      <c r="Y139" s="11" t="s">
        <v>564</v>
      </c>
      <c r="Z139" s="11" t="s">
        <v>244</v>
      </c>
      <c r="AA139" s="11"/>
      <c r="AB139" s="3"/>
      <c r="AC139" s="20"/>
    </row>
    <row r="140" spans="1:29" s="146" customFormat="1" ht="30" customHeight="1">
      <c r="A140" s="102"/>
      <c r="B140" s="102"/>
      <c r="C140" s="100">
        <v>2</v>
      </c>
      <c r="D140" s="101" t="s">
        <v>47</v>
      </c>
      <c r="E140" s="101" t="s">
        <v>51</v>
      </c>
      <c r="F140" s="101" t="s">
        <v>51</v>
      </c>
      <c r="G140" s="102">
        <v>85</v>
      </c>
      <c r="H140" s="101" t="s">
        <v>254</v>
      </c>
      <c r="I140" s="101" t="s">
        <v>254</v>
      </c>
      <c r="J140" s="103" t="s">
        <v>518</v>
      </c>
      <c r="K140" s="100" t="s">
        <v>506</v>
      </c>
      <c r="L140" s="104">
        <v>14420</v>
      </c>
      <c r="M140" s="105">
        <v>35016</v>
      </c>
      <c r="N140" s="106">
        <f t="shared" ca="1" si="17"/>
        <v>29</v>
      </c>
      <c r="O140" s="107">
        <v>8</v>
      </c>
      <c r="P140" s="107" t="s">
        <v>634</v>
      </c>
      <c r="Q140" s="107">
        <f t="shared" si="12"/>
        <v>16</v>
      </c>
      <c r="R140" s="107">
        <f t="shared" si="13"/>
        <v>21</v>
      </c>
      <c r="S140" s="105">
        <f t="shared" si="14"/>
        <v>42681</v>
      </c>
      <c r="T140" s="105"/>
      <c r="U140" s="100"/>
      <c r="V140" s="100"/>
      <c r="W140" s="108">
        <f t="shared" ca="1" si="15"/>
        <v>-0.4375</v>
      </c>
      <c r="X140" s="109">
        <f t="shared" ca="1" si="16"/>
        <v>1</v>
      </c>
      <c r="Y140" s="101" t="s">
        <v>564</v>
      </c>
      <c r="Z140" s="101" t="s">
        <v>251</v>
      </c>
      <c r="AA140" s="101"/>
      <c r="AB140" s="100" t="s">
        <v>765</v>
      </c>
      <c r="AC140" s="145"/>
    </row>
    <row r="141" spans="1:29" s="146" customFormat="1" ht="30" customHeight="1">
      <c r="A141" s="102"/>
      <c r="B141" s="102"/>
      <c r="C141" s="100">
        <v>2</v>
      </c>
      <c r="D141" s="101" t="s">
        <v>47</v>
      </c>
      <c r="E141" s="101" t="s">
        <v>51</v>
      </c>
      <c r="F141" s="101" t="s">
        <v>51</v>
      </c>
      <c r="G141" s="102">
        <v>90</v>
      </c>
      <c r="H141" s="101" t="s">
        <v>254</v>
      </c>
      <c r="I141" s="101" t="s">
        <v>254</v>
      </c>
      <c r="J141" s="103" t="s">
        <v>518</v>
      </c>
      <c r="K141" s="100" t="s">
        <v>506</v>
      </c>
      <c r="L141" s="104">
        <v>14420</v>
      </c>
      <c r="M141" s="105">
        <v>35016</v>
      </c>
      <c r="N141" s="106">
        <f t="shared" ca="1" si="17"/>
        <v>29</v>
      </c>
      <c r="O141" s="107">
        <v>8</v>
      </c>
      <c r="P141" s="107" t="s">
        <v>634</v>
      </c>
      <c r="Q141" s="107">
        <f t="shared" si="12"/>
        <v>16</v>
      </c>
      <c r="R141" s="107">
        <f t="shared" si="13"/>
        <v>21</v>
      </c>
      <c r="S141" s="105">
        <f t="shared" si="14"/>
        <v>42681</v>
      </c>
      <c r="T141" s="105"/>
      <c r="U141" s="100"/>
      <c r="V141" s="100"/>
      <c r="W141" s="108">
        <f t="shared" ca="1" si="15"/>
        <v>-0.4375</v>
      </c>
      <c r="X141" s="109">
        <f t="shared" ca="1" si="16"/>
        <v>1</v>
      </c>
      <c r="Y141" s="101" t="s">
        <v>564</v>
      </c>
      <c r="Z141" s="101" t="s">
        <v>251</v>
      </c>
      <c r="AA141" s="101"/>
      <c r="AB141" s="100" t="s">
        <v>765</v>
      </c>
      <c r="AC141" s="145"/>
    </row>
    <row r="142" spans="1:29" s="111" customFormat="1" ht="30" customHeight="1">
      <c r="A142" s="102"/>
      <c r="B142" s="102"/>
      <c r="C142" s="100">
        <v>2</v>
      </c>
      <c r="D142" s="101" t="s">
        <v>47</v>
      </c>
      <c r="E142" s="101" t="s">
        <v>51</v>
      </c>
      <c r="F142" s="101" t="s">
        <v>51</v>
      </c>
      <c r="G142" s="102">
        <v>94</v>
      </c>
      <c r="H142" s="101" t="s">
        <v>254</v>
      </c>
      <c r="I142" s="101" t="s">
        <v>254</v>
      </c>
      <c r="J142" s="103" t="s">
        <v>518</v>
      </c>
      <c r="K142" s="100" t="s">
        <v>506</v>
      </c>
      <c r="L142" s="104">
        <v>14420</v>
      </c>
      <c r="M142" s="105">
        <v>35016</v>
      </c>
      <c r="N142" s="106">
        <f t="shared" ca="1" si="17"/>
        <v>29</v>
      </c>
      <c r="O142" s="107">
        <v>8</v>
      </c>
      <c r="P142" s="107" t="s">
        <v>634</v>
      </c>
      <c r="Q142" s="107">
        <f t="shared" si="12"/>
        <v>16</v>
      </c>
      <c r="R142" s="107">
        <f t="shared" si="13"/>
        <v>21</v>
      </c>
      <c r="S142" s="105">
        <f t="shared" si="14"/>
        <v>42681</v>
      </c>
      <c r="T142" s="105"/>
      <c r="U142" s="100"/>
      <c r="V142" s="100"/>
      <c r="W142" s="108">
        <f t="shared" ca="1" si="15"/>
        <v>-0.4375</v>
      </c>
      <c r="X142" s="109">
        <f t="shared" ca="1" si="16"/>
        <v>1</v>
      </c>
      <c r="Y142" s="101" t="s">
        <v>564</v>
      </c>
      <c r="Z142" s="101" t="s">
        <v>251</v>
      </c>
      <c r="AA142" s="101"/>
      <c r="AB142" s="100" t="s">
        <v>765</v>
      </c>
      <c r="AC142" s="110"/>
    </row>
    <row r="143" spans="1:29" s="111" customFormat="1" ht="30" customHeight="1">
      <c r="A143" s="102"/>
      <c r="B143" s="102"/>
      <c r="C143" s="100">
        <v>2</v>
      </c>
      <c r="D143" s="101" t="s">
        <v>47</v>
      </c>
      <c r="E143" s="101" t="s">
        <v>51</v>
      </c>
      <c r="F143" s="101" t="s">
        <v>51</v>
      </c>
      <c r="G143" s="102">
        <v>121</v>
      </c>
      <c r="H143" s="101" t="s">
        <v>254</v>
      </c>
      <c r="I143" s="101" t="s">
        <v>254</v>
      </c>
      <c r="J143" s="103" t="s">
        <v>518</v>
      </c>
      <c r="K143" s="100" t="s">
        <v>506</v>
      </c>
      <c r="L143" s="104">
        <v>14420</v>
      </c>
      <c r="M143" s="105">
        <v>35016</v>
      </c>
      <c r="N143" s="106">
        <f t="shared" ca="1" si="17"/>
        <v>29</v>
      </c>
      <c r="O143" s="107">
        <v>8</v>
      </c>
      <c r="P143" s="107" t="s">
        <v>634</v>
      </c>
      <c r="Q143" s="107">
        <f t="shared" si="12"/>
        <v>16</v>
      </c>
      <c r="R143" s="107">
        <f t="shared" si="13"/>
        <v>21</v>
      </c>
      <c r="S143" s="105">
        <f t="shared" si="14"/>
        <v>42681</v>
      </c>
      <c r="T143" s="105"/>
      <c r="U143" s="100"/>
      <c r="V143" s="100"/>
      <c r="W143" s="108">
        <f t="shared" ca="1" si="15"/>
        <v>-0.4375</v>
      </c>
      <c r="X143" s="109">
        <f t="shared" ca="1" si="16"/>
        <v>1</v>
      </c>
      <c r="Y143" s="101" t="s">
        <v>564</v>
      </c>
      <c r="Z143" s="101" t="s">
        <v>251</v>
      </c>
      <c r="AA143" s="101"/>
      <c r="AB143" s="100" t="s">
        <v>765</v>
      </c>
      <c r="AC143" s="110"/>
    </row>
    <row r="144" spans="1:29" s="111" customFormat="1" ht="30" customHeight="1">
      <c r="A144" s="102"/>
      <c r="B144" s="102"/>
      <c r="C144" s="100">
        <v>2</v>
      </c>
      <c r="D144" s="101" t="s">
        <v>47</v>
      </c>
      <c r="E144" s="101" t="s">
        <v>51</v>
      </c>
      <c r="F144" s="101" t="s">
        <v>51</v>
      </c>
      <c r="G144" s="102">
        <v>122</v>
      </c>
      <c r="H144" s="101" t="s">
        <v>254</v>
      </c>
      <c r="I144" s="101" t="s">
        <v>254</v>
      </c>
      <c r="J144" s="103" t="s">
        <v>518</v>
      </c>
      <c r="K144" s="100" t="s">
        <v>506</v>
      </c>
      <c r="L144" s="104">
        <v>14420</v>
      </c>
      <c r="M144" s="105">
        <v>35016</v>
      </c>
      <c r="N144" s="106">
        <f t="shared" ca="1" si="17"/>
        <v>29</v>
      </c>
      <c r="O144" s="107">
        <v>8</v>
      </c>
      <c r="P144" s="107" t="s">
        <v>634</v>
      </c>
      <c r="Q144" s="107">
        <f t="shared" si="12"/>
        <v>16</v>
      </c>
      <c r="R144" s="107">
        <f t="shared" si="13"/>
        <v>21</v>
      </c>
      <c r="S144" s="105">
        <f t="shared" si="14"/>
        <v>42681</v>
      </c>
      <c r="T144" s="105"/>
      <c r="U144" s="100"/>
      <c r="V144" s="100"/>
      <c r="W144" s="108">
        <f t="shared" ca="1" si="15"/>
        <v>-0.4375</v>
      </c>
      <c r="X144" s="109">
        <f t="shared" ca="1" si="16"/>
        <v>1</v>
      </c>
      <c r="Y144" s="101" t="s">
        <v>564</v>
      </c>
      <c r="Z144" s="101" t="s">
        <v>251</v>
      </c>
      <c r="AA144" s="101"/>
      <c r="AB144" s="100" t="s">
        <v>765</v>
      </c>
      <c r="AC144" s="110"/>
    </row>
    <row r="145" spans="1:29" s="111" customFormat="1" ht="30" customHeight="1">
      <c r="A145" s="102"/>
      <c r="B145" s="102"/>
      <c r="C145" s="100">
        <v>2</v>
      </c>
      <c r="D145" s="101" t="s">
        <v>47</v>
      </c>
      <c r="E145" s="101" t="s">
        <v>51</v>
      </c>
      <c r="F145" s="101" t="s">
        <v>51</v>
      </c>
      <c r="G145" s="102">
        <v>144</v>
      </c>
      <c r="H145" s="101" t="s">
        <v>254</v>
      </c>
      <c r="I145" s="101" t="s">
        <v>254</v>
      </c>
      <c r="J145" s="103" t="s">
        <v>518</v>
      </c>
      <c r="K145" s="100" t="s">
        <v>506</v>
      </c>
      <c r="L145" s="104">
        <v>14420</v>
      </c>
      <c r="M145" s="105">
        <v>35016</v>
      </c>
      <c r="N145" s="106">
        <f t="shared" ca="1" si="17"/>
        <v>29</v>
      </c>
      <c r="O145" s="107">
        <v>8</v>
      </c>
      <c r="P145" s="107" t="s">
        <v>634</v>
      </c>
      <c r="Q145" s="107">
        <f t="shared" si="12"/>
        <v>16</v>
      </c>
      <c r="R145" s="107">
        <f t="shared" si="13"/>
        <v>21</v>
      </c>
      <c r="S145" s="105">
        <f t="shared" si="14"/>
        <v>42681</v>
      </c>
      <c r="T145" s="105"/>
      <c r="U145" s="100"/>
      <c r="V145" s="100"/>
      <c r="W145" s="108">
        <f t="shared" ca="1" si="15"/>
        <v>-0.4375</v>
      </c>
      <c r="X145" s="109">
        <f t="shared" ca="1" si="16"/>
        <v>1</v>
      </c>
      <c r="Y145" s="101" t="s">
        <v>564</v>
      </c>
      <c r="Z145" s="101" t="s">
        <v>237</v>
      </c>
      <c r="AA145" s="101"/>
      <c r="AB145" s="100" t="s">
        <v>765</v>
      </c>
      <c r="AC145" s="110"/>
    </row>
    <row r="146" spans="1:29" s="111" customFormat="1" ht="30" customHeight="1">
      <c r="A146" s="102"/>
      <c r="B146" s="102"/>
      <c r="C146" s="100">
        <v>2</v>
      </c>
      <c r="D146" s="101" t="s">
        <v>47</v>
      </c>
      <c r="E146" s="101" t="s">
        <v>51</v>
      </c>
      <c r="F146" s="101" t="s">
        <v>51</v>
      </c>
      <c r="G146" s="102">
        <v>145</v>
      </c>
      <c r="H146" s="101" t="s">
        <v>254</v>
      </c>
      <c r="I146" s="101" t="s">
        <v>254</v>
      </c>
      <c r="J146" s="103" t="s">
        <v>518</v>
      </c>
      <c r="K146" s="100" t="s">
        <v>506</v>
      </c>
      <c r="L146" s="104">
        <v>14420</v>
      </c>
      <c r="M146" s="105">
        <v>35016</v>
      </c>
      <c r="N146" s="106">
        <f t="shared" ca="1" si="17"/>
        <v>29</v>
      </c>
      <c r="O146" s="107">
        <v>8</v>
      </c>
      <c r="P146" s="107" t="s">
        <v>634</v>
      </c>
      <c r="Q146" s="107">
        <f t="shared" si="12"/>
        <v>16</v>
      </c>
      <c r="R146" s="107">
        <f t="shared" si="13"/>
        <v>21</v>
      </c>
      <c r="S146" s="105">
        <f t="shared" si="14"/>
        <v>42681</v>
      </c>
      <c r="T146" s="105"/>
      <c r="U146" s="100"/>
      <c r="V146" s="100"/>
      <c r="W146" s="108">
        <f t="shared" ca="1" si="15"/>
        <v>-0.4375</v>
      </c>
      <c r="X146" s="109">
        <f t="shared" ca="1" si="16"/>
        <v>1</v>
      </c>
      <c r="Y146" s="101" t="s">
        <v>564</v>
      </c>
      <c r="Z146" s="101" t="s">
        <v>237</v>
      </c>
      <c r="AA146" s="101"/>
      <c r="AB146" s="100" t="s">
        <v>765</v>
      </c>
      <c r="AC146" s="110"/>
    </row>
    <row r="147" spans="1:29" s="111" customFormat="1" ht="30" customHeight="1">
      <c r="A147" s="102"/>
      <c r="B147" s="102"/>
      <c r="C147" s="100">
        <v>2</v>
      </c>
      <c r="D147" s="101" t="s">
        <v>47</v>
      </c>
      <c r="E147" s="101" t="s">
        <v>51</v>
      </c>
      <c r="F147" s="101" t="s">
        <v>51</v>
      </c>
      <c r="G147" s="102">
        <v>146</v>
      </c>
      <c r="H147" s="101" t="s">
        <v>254</v>
      </c>
      <c r="I147" s="101" t="s">
        <v>254</v>
      </c>
      <c r="J147" s="103" t="s">
        <v>518</v>
      </c>
      <c r="K147" s="100" t="s">
        <v>506</v>
      </c>
      <c r="L147" s="104">
        <v>14420</v>
      </c>
      <c r="M147" s="105">
        <v>35016</v>
      </c>
      <c r="N147" s="106">
        <f t="shared" ca="1" si="17"/>
        <v>29</v>
      </c>
      <c r="O147" s="107">
        <v>8</v>
      </c>
      <c r="P147" s="107" t="s">
        <v>634</v>
      </c>
      <c r="Q147" s="107">
        <f t="shared" si="12"/>
        <v>16</v>
      </c>
      <c r="R147" s="107">
        <f t="shared" si="13"/>
        <v>21</v>
      </c>
      <c r="S147" s="105">
        <f t="shared" si="14"/>
        <v>42681</v>
      </c>
      <c r="T147" s="105"/>
      <c r="U147" s="100"/>
      <c r="V147" s="100"/>
      <c r="W147" s="108">
        <f t="shared" ca="1" si="15"/>
        <v>-0.4375</v>
      </c>
      <c r="X147" s="109">
        <f t="shared" ca="1" si="16"/>
        <v>1</v>
      </c>
      <c r="Y147" s="101" t="s">
        <v>564</v>
      </c>
      <c r="Z147" s="101" t="s">
        <v>237</v>
      </c>
      <c r="AA147" s="101"/>
      <c r="AB147" s="100" t="s">
        <v>765</v>
      </c>
      <c r="AC147" s="110"/>
    </row>
    <row r="148" spans="1:29" ht="30" customHeight="1">
      <c r="A148" s="4"/>
      <c r="B148" s="4"/>
      <c r="C148" s="3">
        <v>2</v>
      </c>
      <c r="D148" s="11" t="s">
        <v>47</v>
      </c>
      <c r="E148" s="11" t="s">
        <v>61</v>
      </c>
      <c r="F148" s="11" t="s">
        <v>61</v>
      </c>
      <c r="G148" s="4">
        <v>28</v>
      </c>
      <c r="H148" s="11" t="s">
        <v>256</v>
      </c>
      <c r="I148" s="11" t="s">
        <v>256</v>
      </c>
      <c r="J148" s="17" t="s">
        <v>518</v>
      </c>
      <c r="K148" s="3" t="s">
        <v>506</v>
      </c>
      <c r="L148" s="5">
        <v>41200</v>
      </c>
      <c r="M148" s="1">
        <v>35152</v>
      </c>
      <c r="N148" s="60">
        <f t="shared" ca="1" si="17"/>
        <v>29</v>
      </c>
      <c r="O148" s="14">
        <v>8</v>
      </c>
      <c r="P148" s="14" t="s">
        <v>634</v>
      </c>
      <c r="Q148" s="14">
        <f t="shared" si="12"/>
        <v>16</v>
      </c>
      <c r="R148" s="14">
        <f t="shared" si="13"/>
        <v>21</v>
      </c>
      <c r="S148" s="1">
        <f t="shared" si="14"/>
        <v>42817</v>
      </c>
      <c r="T148" s="1"/>
      <c r="U148" s="3" t="s">
        <v>53</v>
      </c>
      <c r="V148" s="3"/>
      <c r="W148" s="62">
        <f t="shared" ca="1" si="15"/>
        <v>-0.4375</v>
      </c>
      <c r="X148" s="61">
        <f t="shared" ca="1" si="16"/>
        <v>1</v>
      </c>
      <c r="Y148" s="11" t="s">
        <v>564</v>
      </c>
      <c r="Z148" s="15" t="s">
        <v>26</v>
      </c>
      <c r="AA148" s="15"/>
      <c r="AB148" s="8"/>
    </row>
    <row r="149" spans="1:29" ht="30" customHeight="1">
      <c r="A149" s="4"/>
      <c r="B149" s="4"/>
      <c r="C149" s="3">
        <v>2</v>
      </c>
      <c r="D149" s="11" t="s">
        <v>47</v>
      </c>
      <c r="E149" s="11" t="s">
        <v>61</v>
      </c>
      <c r="F149" s="11" t="s">
        <v>61</v>
      </c>
      <c r="G149" s="4">
        <v>38</v>
      </c>
      <c r="H149" s="11" t="s">
        <v>62</v>
      </c>
      <c r="I149" s="11" t="s">
        <v>62</v>
      </c>
      <c r="J149" s="17" t="s">
        <v>518</v>
      </c>
      <c r="K149" s="3" t="s">
        <v>506</v>
      </c>
      <c r="L149" s="5">
        <v>57855</v>
      </c>
      <c r="M149" s="1">
        <v>40275</v>
      </c>
      <c r="N149" s="60">
        <f t="shared" ca="1" si="17"/>
        <v>15</v>
      </c>
      <c r="O149" s="14">
        <v>8</v>
      </c>
      <c r="P149" s="14" t="s">
        <v>634</v>
      </c>
      <c r="Q149" s="14">
        <f t="shared" si="12"/>
        <v>16</v>
      </c>
      <c r="R149" s="14">
        <f t="shared" si="13"/>
        <v>21</v>
      </c>
      <c r="S149" s="1">
        <f t="shared" si="14"/>
        <v>47940</v>
      </c>
      <c r="T149" s="1"/>
      <c r="U149" s="3"/>
      <c r="V149" s="3"/>
      <c r="W149" s="62">
        <f t="shared" ca="1" si="15"/>
        <v>2.1875</v>
      </c>
      <c r="X149" s="61">
        <f t="shared" ca="1" si="16"/>
        <v>3</v>
      </c>
      <c r="Y149" s="11" t="s">
        <v>564</v>
      </c>
      <c r="Z149" s="15" t="s">
        <v>255</v>
      </c>
      <c r="AA149" s="35"/>
      <c r="AB149" s="9"/>
    </row>
    <row r="150" spans="1:29" ht="30" customHeight="1">
      <c r="A150" s="4"/>
      <c r="B150" s="4"/>
      <c r="C150" s="3">
        <v>2</v>
      </c>
      <c r="D150" s="11" t="s">
        <v>47</v>
      </c>
      <c r="E150" s="11" t="s">
        <v>61</v>
      </c>
      <c r="F150" s="11" t="s">
        <v>61</v>
      </c>
      <c r="G150" s="4">
        <v>39</v>
      </c>
      <c r="H150" s="11" t="s">
        <v>256</v>
      </c>
      <c r="I150" s="11" t="s">
        <v>256</v>
      </c>
      <c r="J150" s="17" t="s">
        <v>518</v>
      </c>
      <c r="K150" s="3" t="s">
        <v>506</v>
      </c>
      <c r="L150" s="5">
        <v>41200</v>
      </c>
      <c r="M150" s="1">
        <v>35152</v>
      </c>
      <c r="N150" s="60">
        <f t="shared" ca="1" si="17"/>
        <v>29</v>
      </c>
      <c r="O150" s="14">
        <v>8</v>
      </c>
      <c r="P150" s="14" t="s">
        <v>634</v>
      </c>
      <c r="Q150" s="14">
        <f t="shared" si="12"/>
        <v>16</v>
      </c>
      <c r="R150" s="14">
        <f t="shared" si="13"/>
        <v>21</v>
      </c>
      <c r="S150" s="1">
        <f t="shared" si="14"/>
        <v>42817</v>
      </c>
      <c r="T150" s="1"/>
      <c r="U150" s="3"/>
      <c r="V150" s="3"/>
      <c r="W150" s="62">
        <f t="shared" ca="1" si="15"/>
        <v>-0.4375</v>
      </c>
      <c r="X150" s="61">
        <f t="shared" ca="1" si="16"/>
        <v>1</v>
      </c>
      <c r="Y150" s="11" t="s">
        <v>564</v>
      </c>
      <c r="Z150" s="15" t="s">
        <v>26</v>
      </c>
      <c r="AA150" s="35"/>
      <c r="AB150" s="9"/>
    </row>
    <row r="151" spans="1:29" ht="30" customHeight="1">
      <c r="A151" s="4"/>
      <c r="B151" s="4"/>
      <c r="C151" s="3">
        <v>2</v>
      </c>
      <c r="D151" s="11" t="s">
        <v>47</v>
      </c>
      <c r="E151" s="11" t="s">
        <v>61</v>
      </c>
      <c r="F151" s="11" t="s">
        <v>61</v>
      </c>
      <c r="G151" s="4">
        <v>40</v>
      </c>
      <c r="H151" s="11" t="s">
        <v>256</v>
      </c>
      <c r="I151" s="11" t="s">
        <v>256</v>
      </c>
      <c r="J151" s="17" t="s">
        <v>518</v>
      </c>
      <c r="K151" s="3" t="s">
        <v>506</v>
      </c>
      <c r="L151" s="5">
        <v>41200</v>
      </c>
      <c r="M151" s="1">
        <v>35152</v>
      </c>
      <c r="N151" s="60">
        <f t="shared" ca="1" si="17"/>
        <v>29</v>
      </c>
      <c r="O151" s="14">
        <v>8</v>
      </c>
      <c r="P151" s="14" t="s">
        <v>634</v>
      </c>
      <c r="Q151" s="14">
        <f t="shared" si="12"/>
        <v>16</v>
      </c>
      <c r="R151" s="14">
        <f t="shared" si="13"/>
        <v>21</v>
      </c>
      <c r="S151" s="1">
        <f t="shared" si="14"/>
        <v>42817</v>
      </c>
      <c r="T151" s="1"/>
      <c r="U151" s="3"/>
      <c r="V151" s="3"/>
      <c r="W151" s="62">
        <f t="shared" ca="1" si="15"/>
        <v>-0.4375</v>
      </c>
      <c r="X151" s="61">
        <f t="shared" ca="1" si="16"/>
        <v>1</v>
      </c>
      <c r="Y151" s="11" t="s">
        <v>564</v>
      </c>
      <c r="Z151" s="15" t="s">
        <v>26</v>
      </c>
      <c r="AA151" s="35"/>
      <c r="AB151" s="9"/>
    </row>
    <row r="152" spans="1:29" ht="30" customHeight="1">
      <c r="A152" s="4"/>
      <c r="B152" s="4"/>
      <c r="C152" s="3">
        <v>2</v>
      </c>
      <c r="D152" s="11" t="s">
        <v>47</v>
      </c>
      <c r="E152" s="11" t="s">
        <v>61</v>
      </c>
      <c r="F152" s="11" t="s">
        <v>61</v>
      </c>
      <c r="G152" s="4">
        <v>41</v>
      </c>
      <c r="H152" s="11" t="s">
        <v>256</v>
      </c>
      <c r="I152" s="11" t="s">
        <v>256</v>
      </c>
      <c r="J152" s="17" t="s">
        <v>518</v>
      </c>
      <c r="K152" s="3" t="s">
        <v>506</v>
      </c>
      <c r="L152" s="5">
        <v>41200</v>
      </c>
      <c r="M152" s="1">
        <v>35152</v>
      </c>
      <c r="N152" s="60">
        <f t="shared" ca="1" si="17"/>
        <v>29</v>
      </c>
      <c r="O152" s="14">
        <v>8</v>
      </c>
      <c r="P152" s="14" t="s">
        <v>634</v>
      </c>
      <c r="Q152" s="14">
        <f t="shared" si="12"/>
        <v>16</v>
      </c>
      <c r="R152" s="14">
        <f t="shared" si="13"/>
        <v>21</v>
      </c>
      <c r="S152" s="1">
        <f t="shared" si="14"/>
        <v>42817</v>
      </c>
      <c r="T152" s="1"/>
      <c r="U152" s="3"/>
      <c r="V152" s="3"/>
      <c r="W152" s="62">
        <f t="shared" ca="1" si="15"/>
        <v>-0.4375</v>
      </c>
      <c r="X152" s="61">
        <f t="shared" ca="1" si="16"/>
        <v>1</v>
      </c>
      <c r="Y152" s="11" t="s">
        <v>564</v>
      </c>
      <c r="Z152" s="15" t="s">
        <v>26</v>
      </c>
      <c r="AA152" s="35"/>
      <c r="AB152" s="9"/>
    </row>
    <row r="153" spans="1:29" s="10" customFormat="1" ht="30" customHeight="1">
      <c r="A153" s="4"/>
      <c r="B153" s="4"/>
      <c r="C153" s="3">
        <v>2</v>
      </c>
      <c r="D153" s="11" t="s">
        <v>47</v>
      </c>
      <c r="E153" s="11" t="s">
        <v>61</v>
      </c>
      <c r="F153" s="11" t="s">
        <v>61</v>
      </c>
      <c r="G153" s="4">
        <v>42</v>
      </c>
      <c r="H153" s="11" t="s">
        <v>256</v>
      </c>
      <c r="I153" s="11" t="s">
        <v>256</v>
      </c>
      <c r="J153" s="17" t="s">
        <v>518</v>
      </c>
      <c r="K153" s="3" t="s">
        <v>506</v>
      </c>
      <c r="L153" s="5">
        <v>41200</v>
      </c>
      <c r="M153" s="1">
        <v>35152</v>
      </c>
      <c r="N153" s="60">
        <f t="shared" ca="1" si="17"/>
        <v>29</v>
      </c>
      <c r="O153" s="14">
        <v>8</v>
      </c>
      <c r="P153" s="14" t="s">
        <v>634</v>
      </c>
      <c r="Q153" s="14">
        <f t="shared" si="12"/>
        <v>16</v>
      </c>
      <c r="R153" s="14">
        <f t="shared" si="13"/>
        <v>21</v>
      </c>
      <c r="S153" s="1">
        <f t="shared" si="14"/>
        <v>42817</v>
      </c>
      <c r="T153" s="1"/>
      <c r="U153" s="3"/>
      <c r="V153" s="3"/>
      <c r="W153" s="62">
        <f t="shared" ca="1" si="15"/>
        <v>-0.4375</v>
      </c>
      <c r="X153" s="61">
        <f t="shared" ca="1" si="16"/>
        <v>1</v>
      </c>
      <c r="Y153" s="11" t="s">
        <v>564</v>
      </c>
      <c r="Z153" s="15" t="s">
        <v>26</v>
      </c>
      <c r="AA153" s="35"/>
      <c r="AB153" s="9"/>
      <c r="AC153" s="20"/>
    </row>
    <row r="154" spans="1:29" ht="30" customHeight="1">
      <c r="A154" s="4"/>
      <c r="B154" s="4"/>
      <c r="C154" s="3">
        <v>2</v>
      </c>
      <c r="D154" s="11" t="s">
        <v>47</v>
      </c>
      <c r="E154" s="11" t="s">
        <v>61</v>
      </c>
      <c r="F154" s="11" t="s">
        <v>61</v>
      </c>
      <c r="G154" s="4">
        <v>24</v>
      </c>
      <c r="H154" s="11" t="s">
        <v>257</v>
      </c>
      <c r="I154" s="11" t="s">
        <v>257</v>
      </c>
      <c r="J154" s="17" t="s">
        <v>518</v>
      </c>
      <c r="K154" s="3" t="s">
        <v>506</v>
      </c>
      <c r="L154" s="5">
        <v>40170</v>
      </c>
      <c r="M154" s="1">
        <v>34793</v>
      </c>
      <c r="N154" s="60">
        <f t="shared" ca="1" si="17"/>
        <v>30</v>
      </c>
      <c r="O154" s="14">
        <v>8</v>
      </c>
      <c r="P154" s="14" t="s">
        <v>634</v>
      </c>
      <c r="Q154" s="14">
        <f t="shared" si="12"/>
        <v>16</v>
      </c>
      <c r="R154" s="14">
        <f t="shared" si="13"/>
        <v>21</v>
      </c>
      <c r="S154" s="1">
        <f t="shared" si="14"/>
        <v>42458</v>
      </c>
      <c r="T154" s="1"/>
      <c r="U154" s="3"/>
      <c r="V154" s="3"/>
      <c r="W154" s="62">
        <f t="shared" ca="1" si="15"/>
        <v>-0.625</v>
      </c>
      <c r="X154" s="61">
        <f t="shared" ca="1" si="16"/>
        <v>1</v>
      </c>
      <c r="Y154" s="11" t="s">
        <v>564</v>
      </c>
      <c r="Z154" s="11" t="s">
        <v>24</v>
      </c>
      <c r="AA154" s="11"/>
      <c r="AB154" s="3"/>
    </row>
    <row r="155" spans="1:29" ht="30" customHeight="1">
      <c r="A155" s="4"/>
      <c r="B155" s="4"/>
      <c r="C155" s="3">
        <v>2</v>
      </c>
      <c r="D155" s="11" t="s">
        <v>47</v>
      </c>
      <c r="E155" s="11" t="s">
        <v>64</v>
      </c>
      <c r="F155" s="11" t="s">
        <v>64</v>
      </c>
      <c r="G155" s="4">
        <v>11</v>
      </c>
      <c r="H155" s="11" t="s">
        <v>258</v>
      </c>
      <c r="I155" s="11" t="s">
        <v>258</v>
      </c>
      <c r="J155" s="17" t="s">
        <v>518</v>
      </c>
      <c r="K155" s="3" t="s">
        <v>506</v>
      </c>
      <c r="L155" s="5">
        <v>13905</v>
      </c>
      <c r="M155" s="1">
        <v>35016</v>
      </c>
      <c r="N155" s="60">
        <f t="shared" ca="1" si="17"/>
        <v>29</v>
      </c>
      <c r="O155" s="14">
        <v>15</v>
      </c>
      <c r="P155" s="14" t="s">
        <v>634</v>
      </c>
      <c r="Q155" s="14">
        <f t="shared" si="12"/>
        <v>30</v>
      </c>
      <c r="R155" s="14">
        <f t="shared" si="13"/>
        <v>40</v>
      </c>
      <c r="S155" s="1">
        <f t="shared" si="14"/>
        <v>49616</v>
      </c>
      <c r="T155" s="1"/>
      <c r="U155" s="3"/>
      <c r="V155" s="3"/>
      <c r="W155" s="62">
        <f t="shared" ca="1" si="15"/>
        <v>2.0999999999999996</v>
      </c>
      <c r="X155" s="61">
        <f t="shared" ca="1" si="16"/>
        <v>3</v>
      </c>
      <c r="Y155" s="11" t="s">
        <v>564</v>
      </c>
      <c r="Z155" s="11" t="s">
        <v>249</v>
      </c>
      <c r="AA155" s="11"/>
      <c r="AB155" s="3"/>
    </row>
    <row r="156" spans="1:29" ht="30" customHeight="1">
      <c r="A156" s="4"/>
      <c r="B156" s="4"/>
      <c r="C156" s="3">
        <v>2</v>
      </c>
      <c r="D156" s="11" t="s">
        <v>47</v>
      </c>
      <c r="E156" s="11" t="s">
        <v>64</v>
      </c>
      <c r="F156" s="11" t="s">
        <v>64</v>
      </c>
      <c r="G156" s="4">
        <v>13</v>
      </c>
      <c r="H156" s="11" t="s">
        <v>258</v>
      </c>
      <c r="I156" s="11" t="s">
        <v>258</v>
      </c>
      <c r="J156" s="17" t="s">
        <v>518</v>
      </c>
      <c r="K156" s="3" t="s">
        <v>506</v>
      </c>
      <c r="L156" s="5">
        <v>13905</v>
      </c>
      <c r="M156" s="1">
        <v>35016</v>
      </c>
      <c r="N156" s="60">
        <f t="shared" ca="1" si="17"/>
        <v>29</v>
      </c>
      <c r="O156" s="14">
        <v>15</v>
      </c>
      <c r="P156" s="14" t="s">
        <v>634</v>
      </c>
      <c r="Q156" s="14">
        <f t="shared" si="12"/>
        <v>30</v>
      </c>
      <c r="R156" s="14">
        <f t="shared" si="13"/>
        <v>40</v>
      </c>
      <c r="S156" s="1">
        <f t="shared" si="14"/>
        <v>49616</v>
      </c>
      <c r="T156" s="1"/>
      <c r="U156" s="3"/>
      <c r="V156" s="3"/>
      <c r="W156" s="62">
        <f t="shared" ca="1" si="15"/>
        <v>2.0999999999999996</v>
      </c>
      <c r="X156" s="61">
        <f t="shared" ca="1" si="16"/>
        <v>3</v>
      </c>
      <c r="Y156" s="11" t="s">
        <v>564</v>
      </c>
      <c r="Z156" s="11" t="s">
        <v>24</v>
      </c>
      <c r="AA156" s="11"/>
      <c r="AB156" s="3"/>
    </row>
    <row r="157" spans="1:29" ht="30" customHeight="1">
      <c r="A157" s="4"/>
      <c r="B157" s="4"/>
      <c r="C157" s="3">
        <v>2</v>
      </c>
      <c r="D157" s="11" t="s">
        <v>47</v>
      </c>
      <c r="E157" s="11" t="s">
        <v>64</v>
      </c>
      <c r="F157" s="11" t="s">
        <v>64</v>
      </c>
      <c r="G157" s="4">
        <v>14</v>
      </c>
      <c r="H157" s="11" t="s">
        <v>258</v>
      </c>
      <c r="I157" s="11" t="s">
        <v>258</v>
      </c>
      <c r="J157" s="17" t="s">
        <v>518</v>
      </c>
      <c r="K157" s="3" t="s">
        <v>506</v>
      </c>
      <c r="L157" s="5">
        <v>13905</v>
      </c>
      <c r="M157" s="1">
        <v>35016</v>
      </c>
      <c r="N157" s="60">
        <f t="shared" ca="1" si="17"/>
        <v>29</v>
      </c>
      <c r="O157" s="14">
        <v>15</v>
      </c>
      <c r="P157" s="14" t="s">
        <v>634</v>
      </c>
      <c r="Q157" s="14">
        <f t="shared" si="12"/>
        <v>30</v>
      </c>
      <c r="R157" s="14">
        <f t="shared" si="13"/>
        <v>40</v>
      </c>
      <c r="S157" s="1">
        <f t="shared" si="14"/>
        <v>49616</v>
      </c>
      <c r="T157" s="1"/>
      <c r="U157" s="3"/>
      <c r="V157" s="3"/>
      <c r="W157" s="62">
        <f t="shared" ca="1" si="15"/>
        <v>2.0999999999999996</v>
      </c>
      <c r="X157" s="61">
        <f t="shared" ca="1" si="16"/>
        <v>3</v>
      </c>
      <c r="Y157" s="11" t="s">
        <v>564</v>
      </c>
      <c r="Z157" s="11" t="s">
        <v>24</v>
      </c>
      <c r="AA157" s="11"/>
      <c r="AB157" s="3"/>
    </row>
    <row r="158" spans="1:29" s="10" customFormat="1" ht="30" customHeight="1">
      <c r="A158" s="4"/>
      <c r="B158" s="4"/>
      <c r="C158" s="3">
        <v>2</v>
      </c>
      <c r="D158" s="11" t="s">
        <v>47</v>
      </c>
      <c r="E158" s="11" t="s">
        <v>64</v>
      </c>
      <c r="F158" s="11" t="s">
        <v>64</v>
      </c>
      <c r="G158" s="4">
        <v>15</v>
      </c>
      <c r="H158" s="11" t="s">
        <v>258</v>
      </c>
      <c r="I158" s="11" t="s">
        <v>258</v>
      </c>
      <c r="J158" s="17" t="s">
        <v>518</v>
      </c>
      <c r="K158" s="3" t="s">
        <v>506</v>
      </c>
      <c r="L158" s="5">
        <v>13905</v>
      </c>
      <c r="M158" s="1">
        <v>35016</v>
      </c>
      <c r="N158" s="60">
        <f t="shared" ca="1" si="17"/>
        <v>29</v>
      </c>
      <c r="O158" s="14">
        <v>15</v>
      </c>
      <c r="P158" s="14" t="s">
        <v>634</v>
      </c>
      <c r="Q158" s="14">
        <f t="shared" si="12"/>
        <v>30</v>
      </c>
      <c r="R158" s="14">
        <f t="shared" si="13"/>
        <v>40</v>
      </c>
      <c r="S158" s="1">
        <f t="shared" si="14"/>
        <v>49616</v>
      </c>
      <c r="T158" s="1"/>
      <c r="U158" s="8"/>
      <c r="V158" s="9"/>
      <c r="W158" s="62">
        <f t="shared" ca="1" si="15"/>
        <v>2.0999999999999996</v>
      </c>
      <c r="X158" s="61">
        <f t="shared" ca="1" si="16"/>
        <v>3</v>
      </c>
      <c r="Y158" s="11" t="s">
        <v>564</v>
      </c>
      <c r="Z158" s="11" t="s">
        <v>24</v>
      </c>
      <c r="AA158" s="11"/>
      <c r="AB158" s="3"/>
      <c r="AC158" s="20"/>
    </row>
    <row r="159" spans="1:29" s="10" customFormat="1" ht="30" customHeight="1">
      <c r="A159" s="4"/>
      <c r="B159" s="4"/>
      <c r="C159" s="3">
        <v>2</v>
      </c>
      <c r="D159" s="11" t="s">
        <v>47</v>
      </c>
      <c r="E159" s="11" t="s">
        <v>64</v>
      </c>
      <c r="F159" s="11" t="s">
        <v>64</v>
      </c>
      <c r="G159" s="4">
        <v>16</v>
      </c>
      <c r="H159" s="11" t="s">
        <v>259</v>
      </c>
      <c r="I159" s="11" t="s">
        <v>259</v>
      </c>
      <c r="J159" s="17" t="s">
        <v>518</v>
      </c>
      <c r="K159" s="3" t="s">
        <v>506</v>
      </c>
      <c r="L159" s="5">
        <v>12875</v>
      </c>
      <c r="M159" s="1">
        <v>35016</v>
      </c>
      <c r="N159" s="60">
        <f t="shared" ca="1" si="17"/>
        <v>29</v>
      </c>
      <c r="O159" s="14">
        <v>15</v>
      </c>
      <c r="P159" s="14" t="s">
        <v>634</v>
      </c>
      <c r="Q159" s="14">
        <f t="shared" si="12"/>
        <v>30</v>
      </c>
      <c r="R159" s="14">
        <f t="shared" si="13"/>
        <v>40</v>
      </c>
      <c r="S159" s="1">
        <f t="shared" si="14"/>
        <v>49616</v>
      </c>
      <c r="T159" s="1"/>
      <c r="U159" s="3"/>
      <c r="V159" s="3"/>
      <c r="W159" s="62">
        <f t="shared" ca="1" si="15"/>
        <v>2.0999999999999996</v>
      </c>
      <c r="X159" s="61">
        <f t="shared" ca="1" si="16"/>
        <v>3</v>
      </c>
      <c r="Y159" s="11" t="s">
        <v>564</v>
      </c>
      <c r="Z159" s="11" t="s">
        <v>24</v>
      </c>
      <c r="AA159" s="11"/>
      <c r="AB159" s="3"/>
      <c r="AC159" s="20"/>
    </row>
    <row r="160" spans="1:29" s="10" customFormat="1" ht="30" customHeight="1">
      <c r="A160" s="4"/>
      <c r="B160" s="4"/>
      <c r="C160" s="3">
        <v>2</v>
      </c>
      <c r="D160" s="11" t="s">
        <v>47</v>
      </c>
      <c r="E160" s="11" t="s">
        <v>64</v>
      </c>
      <c r="F160" s="11" t="s">
        <v>64</v>
      </c>
      <c r="G160" s="4">
        <v>17</v>
      </c>
      <c r="H160" s="11" t="s">
        <v>259</v>
      </c>
      <c r="I160" s="11" t="s">
        <v>259</v>
      </c>
      <c r="J160" s="17" t="s">
        <v>518</v>
      </c>
      <c r="K160" s="3" t="s">
        <v>506</v>
      </c>
      <c r="L160" s="5">
        <v>12875</v>
      </c>
      <c r="M160" s="1">
        <v>35016</v>
      </c>
      <c r="N160" s="60">
        <f t="shared" ca="1" si="17"/>
        <v>29</v>
      </c>
      <c r="O160" s="14">
        <v>15</v>
      </c>
      <c r="P160" s="14" t="s">
        <v>634</v>
      </c>
      <c r="Q160" s="14">
        <f t="shared" si="12"/>
        <v>30</v>
      </c>
      <c r="R160" s="14">
        <f t="shared" si="13"/>
        <v>40</v>
      </c>
      <c r="S160" s="1">
        <f t="shared" si="14"/>
        <v>49616</v>
      </c>
      <c r="T160" s="1"/>
      <c r="U160" s="3"/>
      <c r="V160" s="3"/>
      <c r="W160" s="62">
        <f t="shared" ca="1" si="15"/>
        <v>2.0999999999999996</v>
      </c>
      <c r="X160" s="61">
        <f t="shared" ca="1" si="16"/>
        <v>3</v>
      </c>
      <c r="Y160" s="11" t="s">
        <v>564</v>
      </c>
      <c r="Z160" s="11" t="s">
        <v>24</v>
      </c>
      <c r="AA160" s="11"/>
      <c r="AB160" s="3"/>
      <c r="AC160" s="20"/>
    </row>
    <row r="161" spans="1:29" s="10" customFormat="1" ht="30" customHeight="1">
      <c r="A161" s="4"/>
      <c r="B161" s="4"/>
      <c r="C161" s="3">
        <v>2</v>
      </c>
      <c r="D161" s="11" t="s">
        <v>47</v>
      </c>
      <c r="E161" s="11" t="s">
        <v>64</v>
      </c>
      <c r="F161" s="11" t="s">
        <v>64</v>
      </c>
      <c r="G161" s="4">
        <v>18</v>
      </c>
      <c r="H161" s="11" t="s">
        <v>259</v>
      </c>
      <c r="I161" s="11" t="s">
        <v>259</v>
      </c>
      <c r="J161" s="17" t="s">
        <v>518</v>
      </c>
      <c r="K161" s="3" t="s">
        <v>506</v>
      </c>
      <c r="L161" s="5">
        <v>12875</v>
      </c>
      <c r="M161" s="1">
        <v>35016</v>
      </c>
      <c r="N161" s="60">
        <f t="shared" ca="1" si="17"/>
        <v>29</v>
      </c>
      <c r="O161" s="14">
        <v>15</v>
      </c>
      <c r="P161" s="14" t="s">
        <v>634</v>
      </c>
      <c r="Q161" s="14">
        <f t="shared" si="12"/>
        <v>30</v>
      </c>
      <c r="R161" s="14">
        <f t="shared" si="13"/>
        <v>40</v>
      </c>
      <c r="S161" s="1">
        <f t="shared" si="14"/>
        <v>49616</v>
      </c>
      <c r="T161" s="1"/>
      <c r="U161" s="3"/>
      <c r="V161" s="3"/>
      <c r="W161" s="62">
        <f t="shared" ca="1" si="15"/>
        <v>2.0999999999999996</v>
      </c>
      <c r="X161" s="61">
        <f t="shared" ca="1" si="16"/>
        <v>3</v>
      </c>
      <c r="Y161" s="11" t="s">
        <v>564</v>
      </c>
      <c r="Z161" s="11" t="s">
        <v>24</v>
      </c>
      <c r="AA161" s="11"/>
      <c r="AB161" s="3"/>
      <c r="AC161" s="20"/>
    </row>
    <row r="162" spans="1:29" s="10" customFormat="1" ht="30" customHeight="1">
      <c r="A162" s="4"/>
      <c r="B162" s="4"/>
      <c r="C162" s="3">
        <v>2</v>
      </c>
      <c r="D162" s="11" t="s">
        <v>47</v>
      </c>
      <c r="E162" s="11" t="s">
        <v>64</v>
      </c>
      <c r="F162" s="11" t="s">
        <v>64</v>
      </c>
      <c r="G162" s="4">
        <v>19</v>
      </c>
      <c r="H162" s="11" t="s">
        <v>259</v>
      </c>
      <c r="I162" s="11" t="s">
        <v>259</v>
      </c>
      <c r="J162" s="17" t="s">
        <v>518</v>
      </c>
      <c r="K162" s="3" t="s">
        <v>506</v>
      </c>
      <c r="L162" s="5">
        <v>13390</v>
      </c>
      <c r="M162" s="1">
        <v>35152</v>
      </c>
      <c r="N162" s="60">
        <f t="shared" ca="1" si="17"/>
        <v>29</v>
      </c>
      <c r="O162" s="14">
        <v>15</v>
      </c>
      <c r="P162" s="14" t="s">
        <v>634</v>
      </c>
      <c r="Q162" s="14">
        <f t="shared" si="12"/>
        <v>30</v>
      </c>
      <c r="R162" s="14">
        <f t="shared" si="13"/>
        <v>40</v>
      </c>
      <c r="S162" s="1">
        <f t="shared" si="14"/>
        <v>49752</v>
      </c>
      <c r="T162" s="1"/>
      <c r="U162" s="3"/>
      <c r="V162" s="3"/>
      <c r="W162" s="62">
        <f t="shared" ca="1" si="15"/>
        <v>2.0999999999999996</v>
      </c>
      <c r="X162" s="61">
        <f t="shared" ca="1" si="16"/>
        <v>3</v>
      </c>
      <c r="Y162" s="11" t="s">
        <v>564</v>
      </c>
      <c r="Z162" s="11" t="s">
        <v>24</v>
      </c>
      <c r="AA162" s="11"/>
      <c r="AB162" s="3"/>
      <c r="AC162" s="20"/>
    </row>
    <row r="163" spans="1:29" ht="30" customHeight="1">
      <c r="A163" s="4"/>
      <c r="B163" s="4"/>
      <c r="C163" s="3">
        <v>2</v>
      </c>
      <c r="D163" s="11" t="s">
        <v>47</v>
      </c>
      <c r="E163" s="11" t="s">
        <v>64</v>
      </c>
      <c r="F163" s="11" t="s">
        <v>64</v>
      </c>
      <c r="G163" s="4">
        <v>12</v>
      </c>
      <c r="H163" s="11" t="s">
        <v>258</v>
      </c>
      <c r="I163" s="11" t="s">
        <v>258</v>
      </c>
      <c r="J163" s="17" t="s">
        <v>518</v>
      </c>
      <c r="K163" s="3" t="s">
        <v>506</v>
      </c>
      <c r="L163" s="5">
        <v>13905</v>
      </c>
      <c r="M163" s="1">
        <v>35016</v>
      </c>
      <c r="N163" s="60">
        <f t="shared" ca="1" si="17"/>
        <v>29</v>
      </c>
      <c r="O163" s="14">
        <v>15</v>
      </c>
      <c r="P163" s="14" t="s">
        <v>634</v>
      </c>
      <c r="Q163" s="14">
        <f t="shared" si="12"/>
        <v>30</v>
      </c>
      <c r="R163" s="14">
        <f t="shared" si="13"/>
        <v>40</v>
      </c>
      <c r="S163" s="1">
        <f t="shared" si="14"/>
        <v>49616</v>
      </c>
      <c r="T163" s="1"/>
      <c r="U163" s="3"/>
      <c r="V163" s="3"/>
      <c r="W163" s="62">
        <f t="shared" ca="1" si="15"/>
        <v>2.0999999999999996</v>
      </c>
      <c r="X163" s="61">
        <f t="shared" ca="1" si="16"/>
        <v>3</v>
      </c>
      <c r="Y163" s="11" t="s">
        <v>564</v>
      </c>
      <c r="Z163" s="11" t="s">
        <v>242</v>
      </c>
      <c r="AA163" s="11"/>
      <c r="AB163" s="3"/>
    </row>
    <row r="164" spans="1:29" s="144" customFormat="1" ht="30" customHeight="1">
      <c r="A164" s="132"/>
      <c r="B164" s="132"/>
      <c r="C164" s="126">
        <v>3</v>
      </c>
      <c r="D164" s="131" t="s">
        <v>68</v>
      </c>
      <c r="E164" s="131" t="s">
        <v>772</v>
      </c>
      <c r="F164" s="131" t="s">
        <v>772</v>
      </c>
      <c r="G164" s="132">
        <v>2</v>
      </c>
      <c r="H164" s="132" t="s">
        <v>773</v>
      </c>
      <c r="I164" s="132" t="s">
        <v>773</v>
      </c>
      <c r="J164" s="133" t="s">
        <v>518</v>
      </c>
      <c r="K164" s="126" t="s">
        <v>506</v>
      </c>
      <c r="L164" s="134">
        <v>63860</v>
      </c>
      <c r="M164" s="135">
        <v>35019</v>
      </c>
      <c r="N164" s="136">
        <f t="shared" ca="1" si="17"/>
        <v>29</v>
      </c>
      <c r="O164" s="137">
        <v>15</v>
      </c>
      <c r="P164" s="137" t="s">
        <v>634</v>
      </c>
      <c r="Q164" s="137">
        <f t="shared" si="12"/>
        <v>30</v>
      </c>
      <c r="R164" s="137">
        <f t="shared" si="13"/>
        <v>40</v>
      </c>
      <c r="S164" s="135">
        <f t="shared" si="14"/>
        <v>49619</v>
      </c>
      <c r="T164" s="135"/>
      <c r="U164" s="126"/>
      <c r="V164" s="126"/>
      <c r="W164" s="138">
        <f t="shared" ca="1" si="15"/>
        <v>2.0999999999999996</v>
      </c>
      <c r="X164" s="139">
        <f t="shared" ca="1" si="16"/>
        <v>3</v>
      </c>
      <c r="Y164" s="131" t="s">
        <v>564</v>
      </c>
      <c r="Z164" s="131" t="s">
        <v>26</v>
      </c>
      <c r="AA164" s="131"/>
      <c r="AB164" s="126"/>
      <c r="AC164" s="143" t="s">
        <v>768</v>
      </c>
    </row>
    <row r="165" spans="1:29" ht="30" customHeight="1">
      <c r="A165" s="4"/>
      <c r="B165" s="4"/>
      <c r="C165" s="3">
        <v>3</v>
      </c>
      <c r="D165" s="11" t="s">
        <v>68</v>
      </c>
      <c r="E165" s="11" t="s">
        <v>260</v>
      </c>
      <c r="F165" s="11" t="s">
        <v>260</v>
      </c>
      <c r="G165" s="4">
        <v>14</v>
      </c>
      <c r="H165" s="11" t="s">
        <v>261</v>
      </c>
      <c r="I165" s="11" t="s">
        <v>261</v>
      </c>
      <c r="J165" s="17" t="s">
        <v>518</v>
      </c>
      <c r="K165" s="3" t="s">
        <v>506</v>
      </c>
      <c r="L165" s="5">
        <v>325500</v>
      </c>
      <c r="M165" s="1">
        <v>41285</v>
      </c>
      <c r="N165" s="60">
        <f t="shared" ca="1" si="17"/>
        <v>12</v>
      </c>
      <c r="O165" s="14">
        <v>15</v>
      </c>
      <c r="P165" s="14" t="s">
        <v>634</v>
      </c>
      <c r="Q165" s="14">
        <f t="shared" si="12"/>
        <v>30</v>
      </c>
      <c r="R165" s="14">
        <f t="shared" si="13"/>
        <v>40</v>
      </c>
      <c r="S165" s="1">
        <f t="shared" si="14"/>
        <v>55885</v>
      </c>
      <c r="T165" s="1"/>
      <c r="U165" s="3"/>
      <c r="V165" s="3"/>
      <c r="W165" s="62">
        <f t="shared" ca="1" si="15"/>
        <v>3.8</v>
      </c>
      <c r="X165" s="61">
        <f t="shared" ca="1" si="16"/>
        <v>4</v>
      </c>
      <c r="Y165" s="11" t="s">
        <v>564</v>
      </c>
      <c r="Z165" s="11" t="s">
        <v>262</v>
      </c>
      <c r="AA165" s="11"/>
      <c r="AB165" s="3"/>
    </row>
    <row r="166" spans="1:29" s="10" customFormat="1" ht="30" customHeight="1">
      <c r="A166" s="4"/>
      <c r="B166" s="4"/>
      <c r="C166" s="3">
        <v>3</v>
      </c>
      <c r="D166" s="11" t="s">
        <v>68</v>
      </c>
      <c r="E166" s="11" t="s">
        <v>260</v>
      </c>
      <c r="F166" s="11" t="s">
        <v>260</v>
      </c>
      <c r="G166" s="4">
        <v>15</v>
      </c>
      <c r="H166" s="11" t="s">
        <v>261</v>
      </c>
      <c r="I166" s="11" t="s">
        <v>261</v>
      </c>
      <c r="J166" s="17" t="s">
        <v>518</v>
      </c>
      <c r="K166" s="3" t="s">
        <v>506</v>
      </c>
      <c r="L166" s="5">
        <v>325500</v>
      </c>
      <c r="M166" s="1">
        <v>41285</v>
      </c>
      <c r="N166" s="60">
        <f t="shared" ca="1" si="17"/>
        <v>12</v>
      </c>
      <c r="O166" s="14">
        <v>15</v>
      </c>
      <c r="P166" s="14" t="s">
        <v>634</v>
      </c>
      <c r="Q166" s="14">
        <f t="shared" si="12"/>
        <v>30</v>
      </c>
      <c r="R166" s="14">
        <f t="shared" si="13"/>
        <v>40</v>
      </c>
      <c r="S166" s="1">
        <f t="shared" si="14"/>
        <v>55885</v>
      </c>
      <c r="T166" s="1"/>
      <c r="U166" s="3"/>
      <c r="V166" s="3"/>
      <c r="W166" s="62">
        <f t="shared" ca="1" si="15"/>
        <v>3.8</v>
      </c>
      <c r="X166" s="61">
        <f t="shared" ca="1" si="16"/>
        <v>4</v>
      </c>
      <c r="Y166" s="11" t="s">
        <v>564</v>
      </c>
      <c r="Z166" s="16" t="s">
        <v>262</v>
      </c>
      <c r="AA166" s="16"/>
      <c r="AB166" s="3"/>
      <c r="AC166" s="20"/>
    </row>
    <row r="167" spans="1:29" s="10" customFormat="1" ht="30" customHeight="1">
      <c r="A167" s="4"/>
      <c r="B167" s="4"/>
      <c r="C167" s="3">
        <v>3</v>
      </c>
      <c r="D167" s="11" t="s">
        <v>68</v>
      </c>
      <c r="E167" s="11" t="s">
        <v>260</v>
      </c>
      <c r="F167" s="11" t="s">
        <v>260</v>
      </c>
      <c r="G167" s="4">
        <v>12</v>
      </c>
      <c r="H167" s="11" t="s">
        <v>263</v>
      </c>
      <c r="I167" s="11" t="s">
        <v>263</v>
      </c>
      <c r="J167" s="17" t="s">
        <v>518</v>
      </c>
      <c r="K167" s="3" t="s">
        <v>506</v>
      </c>
      <c r="L167" s="5">
        <v>249375</v>
      </c>
      <c r="M167" s="1">
        <v>40693</v>
      </c>
      <c r="N167" s="60">
        <f t="shared" ca="1" si="17"/>
        <v>14</v>
      </c>
      <c r="O167" s="14">
        <v>15</v>
      </c>
      <c r="P167" s="14" t="s">
        <v>634</v>
      </c>
      <c r="Q167" s="14">
        <f t="shared" si="12"/>
        <v>30</v>
      </c>
      <c r="R167" s="14">
        <f t="shared" si="13"/>
        <v>40</v>
      </c>
      <c r="S167" s="1">
        <f t="shared" si="14"/>
        <v>55293</v>
      </c>
      <c r="T167" s="1"/>
      <c r="U167" s="3"/>
      <c r="V167" s="3" t="s">
        <v>264</v>
      </c>
      <c r="W167" s="62">
        <f t="shared" ca="1" si="15"/>
        <v>3.5999999999999996</v>
      </c>
      <c r="X167" s="61">
        <f t="shared" ca="1" si="16"/>
        <v>4</v>
      </c>
      <c r="Y167" s="11" t="s">
        <v>564</v>
      </c>
      <c r="Z167" s="11" t="s">
        <v>265</v>
      </c>
      <c r="AA167" s="11"/>
      <c r="AB167" s="3"/>
      <c r="AC167" s="20"/>
    </row>
    <row r="168" spans="1:29" s="10" customFormat="1" ht="30" customHeight="1">
      <c r="A168" s="4"/>
      <c r="B168" s="4"/>
      <c r="C168" s="3">
        <v>3</v>
      </c>
      <c r="D168" s="11" t="s">
        <v>68</v>
      </c>
      <c r="E168" s="11" t="s">
        <v>260</v>
      </c>
      <c r="F168" s="11" t="s">
        <v>260</v>
      </c>
      <c r="G168" s="4">
        <v>13</v>
      </c>
      <c r="H168" s="11" t="s">
        <v>263</v>
      </c>
      <c r="I168" s="11" t="s">
        <v>263</v>
      </c>
      <c r="J168" s="17" t="s">
        <v>518</v>
      </c>
      <c r="K168" s="3" t="s">
        <v>506</v>
      </c>
      <c r="L168" s="5">
        <v>249375</v>
      </c>
      <c r="M168" s="1">
        <v>40693</v>
      </c>
      <c r="N168" s="60">
        <f t="shared" ca="1" si="17"/>
        <v>14</v>
      </c>
      <c r="O168" s="14">
        <v>15</v>
      </c>
      <c r="P168" s="14" t="s">
        <v>634</v>
      </c>
      <c r="Q168" s="14">
        <f t="shared" si="12"/>
        <v>30</v>
      </c>
      <c r="R168" s="14">
        <f t="shared" si="13"/>
        <v>40</v>
      </c>
      <c r="S168" s="1">
        <f t="shared" si="14"/>
        <v>55293</v>
      </c>
      <c r="T168" s="1"/>
      <c r="U168" s="3"/>
      <c r="V168" s="9" t="s">
        <v>108</v>
      </c>
      <c r="W168" s="62">
        <f t="shared" ca="1" si="15"/>
        <v>3.5999999999999996</v>
      </c>
      <c r="X168" s="61">
        <f t="shared" ca="1" si="16"/>
        <v>4</v>
      </c>
      <c r="Y168" s="11" t="s">
        <v>564</v>
      </c>
      <c r="Z168" s="11" t="s">
        <v>265</v>
      </c>
      <c r="AA168" s="11"/>
      <c r="AB168" s="3"/>
      <c r="AC168" s="20"/>
    </row>
    <row r="169" spans="1:29" ht="30" customHeight="1">
      <c r="A169" s="4"/>
      <c r="B169" s="4"/>
      <c r="C169" s="3">
        <v>3</v>
      </c>
      <c r="D169" s="11" t="s">
        <v>68</v>
      </c>
      <c r="E169" s="11" t="s">
        <v>266</v>
      </c>
      <c r="F169" s="11" t="s">
        <v>266</v>
      </c>
      <c r="G169" s="4">
        <v>8</v>
      </c>
      <c r="H169" s="11" t="s">
        <v>267</v>
      </c>
      <c r="I169" s="11" t="s">
        <v>267</v>
      </c>
      <c r="J169" s="17" t="s">
        <v>518</v>
      </c>
      <c r="K169" s="3" t="s">
        <v>506</v>
      </c>
      <c r="L169" s="5">
        <v>80340</v>
      </c>
      <c r="M169" s="1">
        <v>35016</v>
      </c>
      <c r="N169" s="60">
        <f t="shared" ca="1" si="17"/>
        <v>29</v>
      </c>
      <c r="O169" s="14">
        <v>8</v>
      </c>
      <c r="P169" s="14" t="s">
        <v>634</v>
      </c>
      <c r="Q169" s="14">
        <f t="shared" ref="Q169:Q232" si="18">O169*IF(P169="水質",3.2,(IF(P169="事務",2,IF(P169="電子",2.1,IF(P169="自動車",3.1,1.6)))))</f>
        <v>16</v>
      </c>
      <c r="R169" s="14">
        <f t="shared" ref="R169:R232" si="19">ROUND(4/3*Q169,0)</f>
        <v>21</v>
      </c>
      <c r="S169" s="1">
        <f t="shared" ref="S169:S232" si="20">M169+365*IF(J169="事後",R169,Q169)</f>
        <v>42681</v>
      </c>
      <c r="T169" s="1"/>
      <c r="U169" s="3"/>
      <c r="V169" s="3"/>
      <c r="W169" s="62">
        <f t="shared" ref="W169:W232" ca="1" si="21">(-3/Q169*N169+5)</f>
        <v>-0.4375</v>
      </c>
      <c r="X169" s="61">
        <f t="shared" ref="X169:X232" ca="1" si="22">IF(W169&gt;1,ROUNDUP(W169,0),1)</f>
        <v>1</v>
      </c>
      <c r="Y169" s="11" t="s">
        <v>564</v>
      </c>
      <c r="Z169" s="11" t="s">
        <v>268</v>
      </c>
      <c r="AA169" s="11"/>
      <c r="AB169" s="3"/>
    </row>
    <row r="170" spans="1:29" ht="30" customHeight="1">
      <c r="A170" s="4"/>
      <c r="B170" s="4"/>
      <c r="C170" s="3">
        <v>3</v>
      </c>
      <c r="D170" s="11" t="s">
        <v>68</v>
      </c>
      <c r="E170" s="11" t="s">
        <v>266</v>
      </c>
      <c r="F170" s="11" t="s">
        <v>266</v>
      </c>
      <c r="G170" s="4">
        <v>9</v>
      </c>
      <c r="H170" s="11" t="s">
        <v>267</v>
      </c>
      <c r="I170" s="11" t="s">
        <v>267</v>
      </c>
      <c r="J170" s="17" t="s">
        <v>518</v>
      </c>
      <c r="K170" s="3" t="s">
        <v>506</v>
      </c>
      <c r="L170" s="5">
        <v>152440</v>
      </c>
      <c r="M170" s="1">
        <v>35016</v>
      </c>
      <c r="N170" s="60">
        <f t="shared" ca="1" si="17"/>
        <v>29</v>
      </c>
      <c r="O170" s="14">
        <v>8</v>
      </c>
      <c r="P170" s="14" t="s">
        <v>634</v>
      </c>
      <c r="Q170" s="14">
        <f t="shared" si="18"/>
        <v>16</v>
      </c>
      <c r="R170" s="14">
        <f t="shared" si="19"/>
        <v>21</v>
      </c>
      <c r="S170" s="1">
        <f t="shared" si="20"/>
        <v>42681</v>
      </c>
      <c r="T170" s="1"/>
      <c r="U170" s="3"/>
      <c r="V170" s="3"/>
      <c r="W170" s="62">
        <f t="shared" ca="1" si="21"/>
        <v>-0.4375</v>
      </c>
      <c r="X170" s="61">
        <f t="shared" ca="1" si="22"/>
        <v>1</v>
      </c>
      <c r="Y170" s="11" t="s">
        <v>564</v>
      </c>
      <c r="Z170" s="16" t="s">
        <v>269</v>
      </c>
      <c r="AA170" s="16"/>
      <c r="AB170" s="3"/>
    </row>
    <row r="171" spans="1:29" ht="30" customHeight="1">
      <c r="A171" s="4"/>
      <c r="B171" s="4"/>
      <c r="C171" s="3">
        <v>3</v>
      </c>
      <c r="D171" s="11" t="s">
        <v>68</v>
      </c>
      <c r="E171" s="11" t="s">
        <v>71</v>
      </c>
      <c r="F171" s="11" t="s">
        <v>71</v>
      </c>
      <c r="G171" s="4">
        <v>125</v>
      </c>
      <c r="H171" s="11" t="s">
        <v>270</v>
      </c>
      <c r="I171" s="11" t="s">
        <v>270</v>
      </c>
      <c r="J171" s="17" t="s">
        <v>518</v>
      </c>
      <c r="K171" s="3" t="s">
        <v>506</v>
      </c>
      <c r="L171" s="5">
        <v>77456</v>
      </c>
      <c r="M171" s="1">
        <v>35016</v>
      </c>
      <c r="N171" s="60">
        <f t="shared" ca="1" si="17"/>
        <v>29</v>
      </c>
      <c r="O171" s="14">
        <v>8</v>
      </c>
      <c r="P171" s="14" t="s">
        <v>634</v>
      </c>
      <c r="Q171" s="14">
        <f t="shared" si="18"/>
        <v>16</v>
      </c>
      <c r="R171" s="14">
        <f t="shared" si="19"/>
        <v>21</v>
      </c>
      <c r="S171" s="1">
        <f t="shared" si="20"/>
        <v>42681</v>
      </c>
      <c r="T171" s="1"/>
      <c r="U171" s="3"/>
      <c r="V171" s="3"/>
      <c r="W171" s="62">
        <f t="shared" ca="1" si="21"/>
        <v>-0.4375</v>
      </c>
      <c r="X171" s="61">
        <f t="shared" ca="1" si="22"/>
        <v>1</v>
      </c>
      <c r="Y171" s="11" t="s">
        <v>564</v>
      </c>
      <c r="Z171" s="16" t="s">
        <v>24</v>
      </c>
      <c r="AA171" s="16"/>
      <c r="AB171" s="3"/>
    </row>
    <row r="172" spans="1:29" s="144" customFormat="1" ht="30" customHeight="1">
      <c r="A172" s="132"/>
      <c r="B172" s="132"/>
      <c r="C172" s="126">
        <v>3</v>
      </c>
      <c r="D172" s="131" t="s">
        <v>68</v>
      </c>
      <c r="E172" s="131" t="s">
        <v>71</v>
      </c>
      <c r="F172" s="131" t="s">
        <v>71</v>
      </c>
      <c r="G172" s="132">
        <v>36</v>
      </c>
      <c r="H172" s="131" t="s">
        <v>270</v>
      </c>
      <c r="I172" s="131" t="s">
        <v>270</v>
      </c>
      <c r="J172" s="17" t="s">
        <v>518</v>
      </c>
      <c r="K172" s="3" t="s">
        <v>506</v>
      </c>
      <c r="L172" s="134">
        <v>77456</v>
      </c>
      <c r="M172" s="135">
        <v>35016</v>
      </c>
      <c r="N172" s="136">
        <f t="shared" ca="1" si="17"/>
        <v>29</v>
      </c>
      <c r="O172" s="137">
        <v>8</v>
      </c>
      <c r="P172" s="137" t="s">
        <v>634</v>
      </c>
      <c r="Q172" s="137">
        <f t="shared" si="18"/>
        <v>16</v>
      </c>
      <c r="R172" s="137">
        <f t="shared" si="19"/>
        <v>21</v>
      </c>
      <c r="S172" s="135">
        <f t="shared" si="20"/>
        <v>42681</v>
      </c>
      <c r="T172" s="135"/>
      <c r="U172" s="126"/>
      <c r="V172" s="126"/>
      <c r="W172" s="138">
        <f t="shared" ca="1" si="21"/>
        <v>-0.4375</v>
      </c>
      <c r="X172" s="139">
        <f t="shared" ca="1" si="22"/>
        <v>1</v>
      </c>
      <c r="Y172" s="131" t="s">
        <v>564</v>
      </c>
      <c r="Z172" s="140" t="s">
        <v>17</v>
      </c>
      <c r="AA172" s="140"/>
      <c r="AB172" s="126"/>
      <c r="AC172" s="143" t="s">
        <v>768</v>
      </c>
    </row>
    <row r="173" spans="1:29" s="144" customFormat="1" ht="30" customHeight="1">
      <c r="A173" s="132"/>
      <c r="B173" s="132"/>
      <c r="C173" s="126">
        <v>3</v>
      </c>
      <c r="D173" s="131" t="s">
        <v>68</v>
      </c>
      <c r="E173" s="131" t="s">
        <v>71</v>
      </c>
      <c r="F173" s="131" t="s">
        <v>71</v>
      </c>
      <c r="G173" s="132">
        <v>126</v>
      </c>
      <c r="H173" s="131" t="s">
        <v>270</v>
      </c>
      <c r="I173" s="131" t="s">
        <v>270</v>
      </c>
      <c r="J173" s="17" t="s">
        <v>518</v>
      </c>
      <c r="K173" s="3" t="s">
        <v>506</v>
      </c>
      <c r="L173" s="134">
        <v>77456</v>
      </c>
      <c r="M173" s="135">
        <v>35016</v>
      </c>
      <c r="N173" s="136">
        <f t="shared" ca="1" si="17"/>
        <v>29</v>
      </c>
      <c r="O173" s="137">
        <v>8</v>
      </c>
      <c r="P173" s="137" t="s">
        <v>634</v>
      </c>
      <c r="Q173" s="137">
        <f t="shared" si="18"/>
        <v>16</v>
      </c>
      <c r="R173" s="137">
        <f t="shared" si="19"/>
        <v>21</v>
      </c>
      <c r="S173" s="135">
        <f t="shared" si="20"/>
        <v>42681</v>
      </c>
      <c r="T173" s="135"/>
      <c r="U173" s="126"/>
      <c r="V173" s="126"/>
      <c r="W173" s="138">
        <f t="shared" ca="1" si="21"/>
        <v>-0.4375</v>
      </c>
      <c r="X173" s="139">
        <f t="shared" ca="1" si="22"/>
        <v>1</v>
      </c>
      <c r="Y173" s="131" t="s">
        <v>564</v>
      </c>
      <c r="Z173" s="140" t="s">
        <v>200</v>
      </c>
      <c r="AA173" s="140"/>
      <c r="AB173" s="126"/>
      <c r="AC173" s="143" t="s">
        <v>768</v>
      </c>
    </row>
    <row r="174" spans="1:29" s="144" customFormat="1" ht="30" customHeight="1">
      <c r="A174" s="132"/>
      <c r="B174" s="132"/>
      <c r="C174" s="126">
        <v>3</v>
      </c>
      <c r="D174" s="131" t="s">
        <v>68</v>
      </c>
      <c r="E174" s="131" t="s">
        <v>71</v>
      </c>
      <c r="F174" s="131" t="s">
        <v>71</v>
      </c>
      <c r="G174" s="132">
        <v>127</v>
      </c>
      <c r="H174" s="131" t="s">
        <v>270</v>
      </c>
      <c r="I174" s="131" t="s">
        <v>270</v>
      </c>
      <c r="J174" s="17" t="s">
        <v>518</v>
      </c>
      <c r="K174" s="3" t="s">
        <v>506</v>
      </c>
      <c r="L174" s="134">
        <v>77456</v>
      </c>
      <c r="M174" s="135">
        <v>35016</v>
      </c>
      <c r="N174" s="136">
        <f t="shared" ca="1" si="17"/>
        <v>29</v>
      </c>
      <c r="O174" s="137">
        <v>8</v>
      </c>
      <c r="P174" s="137" t="s">
        <v>634</v>
      </c>
      <c r="Q174" s="137">
        <f t="shared" si="18"/>
        <v>16</v>
      </c>
      <c r="R174" s="137">
        <f t="shared" si="19"/>
        <v>21</v>
      </c>
      <c r="S174" s="135">
        <f t="shared" si="20"/>
        <v>42681</v>
      </c>
      <c r="T174" s="135"/>
      <c r="U174" s="126"/>
      <c r="V174" s="126"/>
      <c r="W174" s="138">
        <f t="shared" ca="1" si="21"/>
        <v>-0.4375</v>
      </c>
      <c r="X174" s="139">
        <f t="shared" ca="1" si="22"/>
        <v>1</v>
      </c>
      <c r="Y174" s="131" t="s">
        <v>564</v>
      </c>
      <c r="Z174" s="140" t="s">
        <v>774</v>
      </c>
      <c r="AA174" s="140"/>
      <c r="AB174" s="126"/>
      <c r="AC174" s="143" t="s">
        <v>768</v>
      </c>
    </row>
    <row r="175" spans="1:29" s="144" customFormat="1" ht="30" customHeight="1">
      <c r="A175" s="132"/>
      <c r="B175" s="132"/>
      <c r="C175" s="126">
        <v>3</v>
      </c>
      <c r="D175" s="131" t="s">
        <v>68</v>
      </c>
      <c r="E175" s="131" t="s">
        <v>71</v>
      </c>
      <c r="F175" s="131" t="s">
        <v>71</v>
      </c>
      <c r="G175" s="132">
        <v>128</v>
      </c>
      <c r="H175" s="131" t="s">
        <v>270</v>
      </c>
      <c r="I175" s="131" t="s">
        <v>270</v>
      </c>
      <c r="J175" s="17" t="s">
        <v>518</v>
      </c>
      <c r="K175" s="3" t="s">
        <v>506</v>
      </c>
      <c r="L175" s="134">
        <v>77456</v>
      </c>
      <c r="M175" s="135">
        <v>35016</v>
      </c>
      <c r="N175" s="136">
        <f t="shared" ca="1" si="17"/>
        <v>29</v>
      </c>
      <c r="O175" s="137">
        <v>8</v>
      </c>
      <c r="P175" s="137" t="s">
        <v>634</v>
      </c>
      <c r="Q175" s="137">
        <f t="shared" si="18"/>
        <v>16</v>
      </c>
      <c r="R175" s="137">
        <f t="shared" si="19"/>
        <v>21</v>
      </c>
      <c r="S175" s="135">
        <f t="shared" si="20"/>
        <v>42681</v>
      </c>
      <c r="T175" s="135"/>
      <c r="U175" s="126"/>
      <c r="V175" s="126"/>
      <c r="W175" s="138">
        <f t="shared" ca="1" si="21"/>
        <v>-0.4375</v>
      </c>
      <c r="X175" s="139">
        <f t="shared" ca="1" si="22"/>
        <v>1</v>
      </c>
      <c r="Y175" s="131" t="s">
        <v>564</v>
      </c>
      <c r="Z175" s="140" t="s">
        <v>17</v>
      </c>
      <c r="AA175" s="140"/>
      <c r="AB175" s="126"/>
      <c r="AC175" s="143" t="s">
        <v>768</v>
      </c>
    </row>
    <row r="176" spans="1:29" ht="30" customHeight="1">
      <c r="A176" s="4"/>
      <c r="B176" s="4"/>
      <c r="C176" s="3">
        <v>3</v>
      </c>
      <c r="D176" s="11" t="s">
        <v>68</v>
      </c>
      <c r="E176" s="11" t="s">
        <v>80</v>
      </c>
      <c r="F176" s="11" t="s">
        <v>80</v>
      </c>
      <c r="G176" s="4">
        <v>3</v>
      </c>
      <c r="H176" s="11" t="s">
        <v>271</v>
      </c>
      <c r="I176" s="11" t="s">
        <v>271</v>
      </c>
      <c r="J176" s="17" t="s">
        <v>518</v>
      </c>
      <c r="K176" s="3" t="s">
        <v>506</v>
      </c>
      <c r="L176" s="5">
        <v>66950</v>
      </c>
      <c r="M176" s="1">
        <v>35016</v>
      </c>
      <c r="N176" s="60">
        <f t="shared" ca="1" si="17"/>
        <v>29</v>
      </c>
      <c r="O176" s="14">
        <v>6</v>
      </c>
      <c r="P176" s="14" t="s">
        <v>637</v>
      </c>
      <c r="Q176" s="14">
        <f t="shared" si="18"/>
        <v>12.600000000000001</v>
      </c>
      <c r="R176" s="14">
        <f t="shared" si="19"/>
        <v>17</v>
      </c>
      <c r="S176" s="1">
        <f t="shared" si="20"/>
        <v>41221</v>
      </c>
      <c r="T176" s="1"/>
      <c r="U176" s="3"/>
      <c r="V176" s="3"/>
      <c r="W176" s="62">
        <f t="shared" ca="1" si="21"/>
        <v>-1.9047619047619042</v>
      </c>
      <c r="X176" s="61">
        <f t="shared" ca="1" si="22"/>
        <v>1</v>
      </c>
      <c r="Y176" s="11" t="s">
        <v>564</v>
      </c>
      <c r="Z176" s="35" t="s">
        <v>38</v>
      </c>
      <c r="AA176" s="11"/>
      <c r="AB176" s="3"/>
    </row>
    <row r="177" spans="1:29" ht="30" customHeight="1">
      <c r="A177" s="4"/>
      <c r="B177" s="4" t="s">
        <v>683</v>
      </c>
      <c r="C177" s="3">
        <v>3</v>
      </c>
      <c r="D177" s="11" t="s">
        <v>68</v>
      </c>
      <c r="E177" s="11" t="s">
        <v>80</v>
      </c>
      <c r="F177" s="11" t="s">
        <v>80</v>
      </c>
      <c r="G177" s="3" t="s">
        <v>504</v>
      </c>
      <c r="H177" s="11" t="s">
        <v>574</v>
      </c>
      <c r="I177" s="11" t="s">
        <v>574</v>
      </c>
      <c r="J177" s="17" t="s">
        <v>519</v>
      </c>
      <c r="K177" s="3" t="s">
        <v>509</v>
      </c>
      <c r="L177" s="37" t="s">
        <v>504</v>
      </c>
      <c r="M177" s="1">
        <v>35013</v>
      </c>
      <c r="N177" s="60">
        <f t="shared" ca="1" si="17"/>
        <v>29</v>
      </c>
      <c r="O177" s="14">
        <v>6</v>
      </c>
      <c r="P177" s="14" t="s">
        <v>637</v>
      </c>
      <c r="Q177" s="14">
        <f t="shared" si="18"/>
        <v>12.600000000000001</v>
      </c>
      <c r="R177" s="14">
        <f t="shared" si="19"/>
        <v>17</v>
      </c>
      <c r="S177" s="1">
        <f t="shared" si="20"/>
        <v>39612</v>
      </c>
      <c r="T177" s="1"/>
      <c r="U177" s="3"/>
      <c r="V177" s="3"/>
      <c r="W177" s="62">
        <f t="shared" ca="1" si="21"/>
        <v>-1.9047619047619042</v>
      </c>
      <c r="X177" s="61">
        <f t="shared" ca="1" si="22"/>
        <v>1</v>
      </c>
      <c r="Y177" s="11" t="s">
        <v>564</v>
      </c>
      <c r="Z177" s="11" t="s">
        <v>24</v>
      </c>
      <c r="AA177" s="11"/>
      <c r="AB177" s="3"/>
    </row>
    <row r="178" spans="1:29" ht="30" customHeight="1">
      <c r="A178" s="4"/>
      <c r="B178" s="4" t="s">
        <v>683</v>
      </c>
      <c r="C178" s="3">
        <v>3</v>
      </c>
      <c r="D178" s="11" t="s">
        <v>68</v>
      </c>
      <c r="E178" s="11" t="s">
        <v>80</v>
      </c>
      <c r="F178" s="11" t="s">
        <v>80</v>
      </c>
      <c r="G178" s="3" t="s">
        <v>504</v>
      </c>
      <c r="H178" s="11" t="s">
        <v>575</v>
      </c>
      <c r="I178" s="11" t="s">
        <v>575</v>
      </c>
      <c r="J178" s="17" t="s">
        <v>519</v>
      </c>
      <c r="K178" s="3" t="s">
        <v>509</v>
      </c>
      <c r="L178" s="19">
        <v>81000</v>
      </c>
      <c r="M178" s="1">
        <v>42142</v>
      </c>
      <c r="N178" s="60">
        <f t="shared" ca="1" si="17"/>
        <v>10</v>
      </c>
      <c r="O178" s="14">
        <v>6</v>
      </c>
      <c r="P178" s="14" t="s">
        <v>637</v>
      </c>
      <c r="Q178" s="14">
        <f t="shared" si="18"/>
        <v>12.600000000000001</v>
      </c>
      <c r="R178" s="14">
        <f t="shared" si="19"/>
        <v>17</v>
      </c>
      <c r="S178" s="1">
        <f t="shared" si="20"/>
        <v>46741</v>
      </c>
      <c r="T178" s="1"/>
      <c r="U178" s="3"/>
      <c r="V178" s="3"/>
      <c r="W178" s="62">
        <f t="shared" ca="1" si="21"/>
        <v>2.6190476190476191</v>
      </c>
      <c r="X178" s="61">
        <f t="shared" ca="1" si="22"/>
        <v>3</v>
      </c>
      <c r="Y178" s="11" t="s">
        <v>564</v>
      </c>
      <c r="Z178" s="11" t="s">
        <v>24</v>
      </c>
      <c r="AA178" s="11"/>
      <c r="AB178" s="8"/>
    </row>
    <row r="179" spans="1:29" ht="30" customHeight="1">
      <c r="A179" s="4"/>
      <c r="B179" s="4"/>
      <c r="C179" s="3">
        <v>7</v>
      </c>
      <c r="D179" s="11" t="s">
        <v>87</v>
      </c>
      <c r="E179" s="11" t="s">
        <v>88</v>
      </c>
      <c r="F179" s="11" t="s">
        <v>88</v>
      </c>
      <c r="G179" s="4">
        <v>60</v>
      </c>
      <c r="H179" s="11" t="s">
        <v>89</v>
      </c>
      <c r="I179" s="11" t="s">
        <v>89</v>
      </c>
      <c r="J179" s="17" t="s">
        <v>518</v>
      </c>
      <c r="K179" s="3" t="s">
        <v>506</v>
      </c>
      <c r="L179" s="5">
        <v>115290</v>
      </c>
      <c r="M179" s="1">
        <v>41227</v>
      </c>
      <c r="N179" s="60">
        <f t="shared" ca="1" si="17"/>
        <v>12</v>
      </c>
      <c r="O179" s="14">
        <v>4</v>
      </c>
      <c r="P179" s="14" t="s">
        <v>637</v>
      </c>
      <c r="Q179" s="14">
        <f t="shared" si="18"/>
        <v>8.4</v>
      </c>
      <c r="R179" s="14">
        <f t="shared" si="19"/>
        <v>11</v>
      </c>
      <c r="S179" s="1">
        <f t="shared" si="20"/>
        <v>45242</v>
      </c>
      <c r="T179" s="1"/>
      <c r="U179" s="3"/>
      <c r="V179" s="3"/>
      <c r="W179" s="62">
        <f t="shared" ca="1" si="21"/>
        <v>0.71428571428571441</v>
      </c>
      <c r="X179" s="61">
        <f t="shared" ca="1" si="22"/>
        <v>1</v>
      </c>
      <c r="Y179" s="11" t="s">
        <v>564</v>
      </c>
      <c r="Z179" s="35" t="s">
        <v>775</v>
      </c>
      <c r="AA179" s="11"/>
      <c r="AB179" s="3"/>
    </row>
    <row r="180" spans="1:29" ht="30" customHeight="1">
      <c r="A180" s="4"/>
      <c r="B180" s="4" t="s">
        <v>748</v>
      </c>
      <c r="C180" s="3">
        <v>11</v>
      </c>
      <c r="D180" s="11" t="s">
        <v>119</v>
      </c>
      <c r="E180" s="11" t="s">
        <v>120</v>
      </c>
      <c r="F180" s="15" t="s">
        <v>834</v>
      </c>
      <c r="G180" s="4">
        <v>53</v>
      </c>
      <c r="H180" s="11" t="s">
        <v>832</v>
      </c>
      <c r="I180" s="11" t="s">
        <v>833</v>
      </c>
      <c r="J180" s="17" t="s">
        <v>518</v>
      </c>
      <c r="K180" s="3" t="s">
        <v>506</v>
      </c>
      <c r="L180" s="5">
        <v>55620</v>
      </c>
      <c r="M180" s="1">
        <v>35149</v>
      </c>
      <c r="N180" s="60">
        <f t="shared" ca="1" si="17"/>
        <v>29</v>
      </c>
      <c r="O180" s="14">
        <v>5</v>
      </c>
      <c r="P180" s="14" t="s">
        <v>635</v>
      </c>
      <c r="Q180" s="14">
        <f t="shared" si="18"/>
        <v>16</v>
      </c>
      <c r="R180" s="14">
        <f t="shared" si="19"/>
        <v>21</v>
      </c>
      <c r="S180" s="1">
        <f t="shared" si="20"/>
        <v>42814</v>
      </c>
      <c r="T180" s="1"/>
      <c r="U180" s="3"/>
      <c r="V180" s="3"/>
      <c r="W180" s="62">
        <f t="shared" ca="1" si="21"/>
        <v>-0.4375</v>
      </c>
      <c r="X180" s="61">
        <f t="shared" ca="1" si="22"/>
        <v>1</v>
      </c>
      <c r="Y180" s="11" t="s">
        <v>564</v>
      </c>
      <c r="Z180" s="11" t="s">
        <v>24</v>
      </c>
      <c r="AA180" s="11"/>
      <c r="AB180" s="3"/>
    </row>
    <row r="181" spans="1:29" ht="30" customHeight="1">
      <c r="A181" s="3"/>
      <c r="B181" s="3" t="s">
        <v>730</v>
      </c>
      <c r="C181" s="3">
        <v>11</v>
      </c>
      <c r="D181" s="11" t="s">
        <v>90</v>
      </c>
      <c r="E181" s="11" t="s">
        <v>577</v>
      </c>
      <c r="F181" s="11" t="s">
        <v>577</v>
      </c>
      <c r="G181" s="3" t="s">
        <v>776</v>
      </c>
      <c r="H181" s="11" t="s">
        <v>578</v>
      </c>
      <c r="I181" s="11" t="s">
        <v>578</v>
      </c>
      <c r="J181" s="17" t="s">
        <v>519</v>
      </c>
      <c r="K181" s="3" t="s">
        <v>509</v>
      </c>
      <c r="L181" s="19">
        <v>29359</v>
      </c>
      <c r="M181" s="1">
        <v>35038</v>
      </c>
      <c r="N181" s="60">
        <f t="shared" ca="1" si="17"/>
        <v>29</v>
      </c>
      <c r="O181" s="14">
        <v>5</v>
      </c>
      <c r="P181" s="14" t="s">
        <v>635</v>
      </c>
      <c r="Q181" s="14">
        <f t="shared" si="18"/>
        <v>16</v>
      </c>
      <c r="R181" s="14">
        <f t="shared" si="19"/>
        <v>21</v>
      </c>
      <c r="S181" s="1">
        <f t="shared" si="20"/>
        <v>40878</v>
      </c>
      <c r="T181" s="7"/>
      <c r="U181" s="3"/>
      <c r="V181" s="3"/>
      <c r="W181" s="62">
        <f t="shared" ca="1" si="21"/>
        <v>-0.4375</v>
      </c>
      <c r="X181" s="61">
        <f t="shared" ca="1" si="22"/>
        <v>1</v>
      </c>
      <c r="Y181" s="11" t="s">
        <v>564</v>
      </c>
      <c r="Z181" s="11" t="s">
        <v>24</v>
      </c>
      <c r="AA181" s="11"/>
      <c r="AB181" s="3"/>
    </row>
    <row r="182" spans="1:29" ht="30" customHeight="1">
      <c r="A182" s="3" t="s">
        <v>15</v>
      </c>
      <c r="B182" s="3" t="s">
        <v>731</v>
      </c>
      <c r="C182" s="3">
        <v>11</v>
      </c>
      <c r="D182" s="11" t="s">
        <v>90</v>
      </c>
      <c r="E182" s="11" t="s">
        <v>731</v>
      </c>
      <c r="F182" s="11" t="s">
        <v>731</v>
      </c>
      <c r="G182" s="4">
        <v>52</v>
      </c>
      <c r="H182" s="11" t="s">
        <v>340</v>
      </c>
      <c r="I182" s="11" t="s">
        <v>340</v>
      </c>
      <c r="J182" s="17" t="s">
        <v>519</v>
      </c>
      <c r="K182" s="3" t="s">
        <v>509</v>
      </c>
      <c r="L182" s="5">
        <v>174070</v>
      </c>
      <c r="M182" s="1">
        <v>35013</v>
      </c>
      <c r="N182" s="60">
        <f t="shared" ca="1" si="17"/>
        <v>29</v>
      </c>
      <c r="O182" s="14">
        <v>5</v>
      </c>
      <c r="P182" s="14" t="s">
        <v>635</v>
      </c>
      <c r="Q182" s="14">
        <f t="shared" si="18"/>
        <v>16</v>
      </c>
      <c r="R182" s="14">
        <f t="shared" si="19"/>
        <v>21</v>
      </c>
      <c r="S182" s="1">
        <f t="shared" si="20"/>
        <v>40853</v>
      </c>
      <c r="T182" s="7"/>
      <c r="U182" s="3"/>
      <c r="V182" s="3"/>
      <c r="W182" s="62">
        <f t="shared" ca="1" si="21"/>
        <v>-0.4375</v>
      </c>
      <c r="X182" s="61">
        <f t="shared" ca="1" si="22"/>
        <v>1</v>
      </c>
      <c r="Y182" s="11" t="s">
        <v>564</v>
      </c>
      <c r="Z182" s="11" t="s">
        <v>24</v>
      </c>
      <c r="AA182" s="11"/>
      <c r="AB182" s="8" t="s">
        <v>757</v>
      </c>
      <c r="AC182" s="22" t="s">
        <v>758</v>
      </c>
    </row>
    <row r="183" spans="1:29" s="111" customFormat="1" ht="30" customHeight="1">
      <c r="A183" s="4"/>
      <c r="B183" s="4" t="s">
        <v>705</v>
      </c>
      <c r="C183" s="3">
        <v>11</v>
      </c>
      <c r="D183" s="11" t="s">
        <v>119</v>
      </c>
      <c r="E183" s="11" t="s">
        <v>120</v>
      </c>
      <c r="F183" s="35" t="s">
        <v>836</v>
      </c>
      <c r="G183" s="4">
        <v>51</v>
      </c>
      <c r="H183" s="11" t="s">
        <v>302</v>
      </c>
      <c r="I183" s="35" t="s">
        <v>835</v>
      </c>
      <c r="J183" s="17" t="s">
        <v>519</v>
      </c>
      <c r="K183" s="3" t="s">
        <v>509</v>
      </c>
      <c r="L183" s="5">
        <v>83430</v>
      </c>
      <c r="M183" s="1">
        <v>35145</v>
      </c>
      <c r="N183" s="60">
        <f t="shared" ca="1" si="17"/>
        <v>29</v>
      </c>
      <c r="O183" s="14">
        <v>5</v>
      </c>
      <c r="P183" s="14" t="s">
        <v>635</v>
      </c>
      <c r="Q183" s="14">
        <f t="shared" si="18"/>
        <v>16</v>
      </c>
      <c r="R183" s="14">
        <f t="shared" si="19"/>
        <v>21</v>
      </c>
      <c r="S183" s="1">
        <f t="shared" si="20"/>
        <v>40985</v>
      </c>
      <c r="T183" s="1"/>
      <c r="U183" s="3"/>
      <c r="V183" s="3"/>
      <c r="W183" s="62">
        <f t="shared" ca="1" si="21"/>
        <v>-0.4375</v>
      </c>
      <c r="X183" s="61">
        <f t="shared" ca="1" si="22"/>
        <v>1</v>
      </c>
      <c r="Y183" s="11" t="s">
        <v>564</v>
      </c>
      <c r="Z183" s="11" t="s">
        <v>24</v>
      </c>
      <c r="AA183" s="11"/>
      <c r="AB183" s="9" t="s">
        <v>757</v>
      </c>
      <c r="AC183" s="110" t="s">
        <v>761</v>
      </c>
    </row>
    <row r="184" spans="1:29" s="111" customFormat="1" ht="30" customHeight="1">
      <c r="A184" s="3" t="s">
        <v>15</v>
      </c>
      <c r="B184" s="3" t="s">
        <v>669</v>
      </c>
      <c r="C184" s="3">
        <v>11</v>
      </c>
      <c r="D184" s="11" t="s">
        <v>90</v>
      </c>
      <c r="E184" s="11" t="s">
        <v>296</v>
      </c>
      <c r="F184" s="11" t="s">
        <v>296</v>
      </c>
      <c r="G184" s="4">
        <v>134</v>
      </c>
      <c r="H184" s="11" t="s">
        <v>297</v>
      </c>
      <c r="I184" s="11" t="s">
        <v>297</v>
      </c>
      <c r="J184" s="17" t="s">
        <v>519</v>
      </c>
      <c r="K184" s="3" t="s">
        <v>509</v>
      </c>
      <c r="L184" s="5">
        <v>762480</v>
      </c>
      <c r="M184" s="1">
        <v>41900</v>
      </c>
      <c r="N184" s="60">
        <f t="shared" ca="1" si="17"/>
        <v>10</v>
      </c>
      <c r="O184" s="14">
        <v>5</v>
      </c>
      <c r="P184" s="14" t="s">
        <v>635</v>
      </c>
      <c r="Q184" s="14">
        <f t="shared" si="18"/>
        <v>16</v>
      </c>
      <c r="R184" s="14">
        <f t="shared" si="19"/>
        <v>21</v>
      </c>
      <c r="S184" s="1">
        <f t="shared" si="20"/>
        <v>47740</v>
      </c>
      <c r="T184" s="7"/>
      <c r="U184" s="3"/>
      <c r="V184" s="3"/>
      <c r="W184" s="62">
        <f t="shared" ca="1" si="21"/>
        <v>3.125</v>
      </c>
      <c r="X184" s="61">
        <f t="shared" ca="1" si="22"/>
        <v>4</v>
      </c>
      <c r="Y184" s="11" t="s">
        <v>564</v>
      </c>
      <c r="Z184" s="11" t="s">
        <v>24</v>
      </c>
      <c r="AA184" s="11"/>
      <c r="AB184" s="3"/>
      <c r="AC184" s="110"/>
    </row>
    <row r="185" spans="1:29" s="111" customFormat="1" ht="30" customHeight="1">
      <c r="A185" s="4"/>
      <c r="B185" s="4" t="s">
        <v>728</v>
      </c>
      <c r="C185" s="3">
        <v>11</v>
      </c>
      <c r="D185" s="11" t="s">
        <v>119</v>
      </c>
      <c r="E185" s="11" t="s">
        <v>148</v>
      </c>
      <c r="F185" s="35" t="s">
        <v>855</v>
      </c>
      <c r="G185" s="4">
        <v>26</v>
      </c>
      <c r="H185" s="11" t="s">
        <v>329</v>
      </c>
      <c r="I185" s="35" t="s">
        <v>854</v>
      </c>
      <c r="J185" s="17" t="s">
        <v>518</v>
      </c>
      <c r="K185" s="3" t="s">
        <v>506</v>
      </c>
      <c r="L185" s="5">
        <v>122850</v>
      </c>
      <c r="M185" s="1">
        <v>41537</v>
      </c>
      <c r="N185" s="60">
        <f t="shared" ca="1" si="17"/>
        <v>11</v>
      </c>
      <c r="O185" s="14">
        <v>5</v>
      </c>
      <c r="P185" s="14" t="s">
        <v>635</v>
      </c>
      <c r="Q185" s="14">
        <f t="shared" si="18"/>
        <v>16</v>
      </c>
      <c r="R185" s="14">
        <f t="shared" si="19"/>
        <v>21</v>
      </c>
      <c r="S185" s="1">
        <f t="shared" si="20"/>
        <v>49202</v>
      </c>
      <c r="T185" s="1"/>
      <c r="U185" s="3"/>
      <c r="V185" s="3"/>
      <c r="W185" s="62">
        <f t="shared" ca="1" si="21"/>
        <v>2.9375</v>
      </c>
      <c r="X185" s="61">
        <f t="shared" ca="1" si="22"/>
        <v>3</v>
      </c>
      <c r="Y185" s="11" t="s">
        <v>564</v>
      </c>
      <c r="Z185" s="11" t="s">
        <v>24</v>
      </c>
      <c r="AA185" s="11"/>
      <c r="AB185" s="3"/>
      <c r="AC185" s="110"/>
    </row>
    <row r="186" spans="1:29" s="22" customFormat="1" ht="30" customHeight="1">
      <c r="A186" s="4"/>
      <c r="B186" s="4" t="s">
        <v>690</v>
      </c>
      <c r="C186" s="3">
        <v>11</v>
      </c>
      <c r="D186" s="11" t="s">
        <v>119</v>
      </c>
      <c r="E186" s="11" t="s">
        <v>148</v>
      </c>
      <c r="F186" s="15" t="s">
        <v>857</v>
      </c>
      <c r="G186" s="4">
        <v>22</v>
      </c>
      <c r="H186" s="11" t="s">
        <v>326</v>
      </c>
      <c r="I186" s="15" t="s">
        <v>856</v>
      </c>
      <c r="J186" s="17" t="s">
        <v>518</v>
      </c>
      <c r="K186" s="3" t="s">
        <v>506</v>
      </c>
      <c r="L186" s="5">
        <v>100590</v>
      </c>
      <c r="M186" s="1">
        <v>40493</v>
      </c>
      <c r="N186" s="60">
        <f t="shared" ca="1" si="17"/>
        <v>14</v>
      </c>
      <c r="O186" s="14">
        <v>5</v>
      </c>
      <c r="P186" s="14" t="s">
        <v>635</v>
      </c>
      <c r="Q186" s="14">
        <f t="shared" si="18"/>
        <v>16</v>
      </c>
      <c r="R186" s="14">
        <f t="shared" si="19"/>
        <v>21</v>
      </c>
      <c r="S186" s="1">
        <f t="shared" si="20"/>
        <v>48158</v>
      </c>
      <c r="T186" s="1"/>
      <c r="U186" s="3"/>
      <c r="V186" s="3"/>
      <c r="W186" s="62">
        <f t="shared" ca="1" si="21"/>
        <v>2.375</v>
      </c>
      <c r="X186" s="61">
        <f t="shared" ca="1" si="22"/>
        <v>3</v>
      </c>
      <c r="Y186" s="11" t="s">
        <v>564</v>
      </c>
      <c r="Z186" s="11" t="s">
        <v>24</v>
      </c>
      <c r="AA186" s="11"/>
      <c r="AB186" s="3"/>
    </row>
    <row r="187" spans="1:29" s="22" customFormat="1" ht="30" customHeight="1">
      <c r="A187" s="3"/>
      <c r="B187" s="3" t="s">
        <v>692</v>
      </c>
      <c r="C187" s="3">
        <v>11</v>
      </c>
      <c r="D187" s="11" t="s">
        <v>90</v>
      </c>
      <c r="E187" s="11" t="s">
        <v>154</v>
      </c>
      <c r="F187" s="11" t="s">
        <v>154</v>
      </c>
      <c r="G187" s="4">
        <v>126</v>
      </c>
      <c r="H187" s="11" t="s">
        <v>334</v>
      </c>
      <c r="I187" s="11" t="s">
        <v>334</v>
      </c>
      <c r="J187" s="17" t="s">
        <v>518</v>
      </c>
      <c r="K187" s="3" t="s">
        <v>506</v>
      </c>
      <c r="L187" s="5">
        <v>100590</v>
      </c>
      <c r="M187" s="1">
        <v>40493</v>
      </c>
      <c r="N187" s="60">
        <f t="shared" ca="1" si="17"/>
        <v>14</v>
      </c>
      <c r="O187" s="14">
        <v>5</v>
      </c>
      <c r="P187" s="14" t="s">
        <v>635</v>
      </c>
      <c r="Q187" s="14">
        <f t="shared" si="18"/>
        <v>16</v>
      </c>
      <c r="R187" s="14">
        <f t="shared" si="19"/>
        <v>21</v>
      </c>
      <c r="S187" s="1">
        <f t="shared" si="20"/>
        <v>48158</v>
      </c>
      <c r="T187" s="7"/>
      <c r="U187" s="3"/>
      <c r="V187" s="3"/>
      <c r="W187" s="62">
        <f t="shared" ca="1" si="21"/>
        <v>2.375</v>
      </c>
      <c r="X187" s="61">
        <f t="shared" ca="1" si="22"/>
        <v>3</v>
      </c>
      <c r="Y187" s="11" t="s">
        <v>564</v>
      </c>
      <c r="Z187" s="11" t="s">
        <v>24</v>
      </c>
      <c r="AA187" s="11"/>
      <c r="AB187" s="3"/>
    </row>
    <row r="188" spans="1:29" s="22" customFormat="1" ht="30" customHeight="1">
      <c r="A188" s="3" t="s">
        <v>15</v>
      </c>
      <c r="B188" s="3" t="s">
        <v>729</v>
      </c>
      <c r="C188" s="3">
        <v>11</v>
      </c>
      <c r="D188" s="11" t="s">
        <v>90</v>
      </c>
      <c r="E188" s="11" t="s">
        <v>154</v>
      </c>
      <c r="F188" s="11" t="s">
        <v>154</v>
      </c>
      <c r="G188" s="4">
        <v>155</v>
      </c>
      <c r="H188" s="11" t="s">
        <v>155</v>
      </c>
      <c r="I188" s="11" t="s">
        <v>155</v>
      </c>
      <c r="J188" s="17" t="s">
        <v>518</v>
      </c>
      <c r="K188" s="3" t="s">
        <v>506</v>
      </c>
      <c r="L188" s="5">
        <v>113292</v>
      </c>
      <c r="M188" s="1">
        <v>42676</v>
      </c>
      <c r="N188" s="60">
        <f t="shared" ca="1" si="17"/>
        <v>8</v>
      </c>
      <c r="O188" s="14">
        <v>5</v>
      </c>
      <c r="P188" s="14" t="s">
        <v>635</v>
      </c>
      <c r="Q188" s="14">
        <f t="shared" si="18"/>
        <v>16</v>
      </c>
      <c r="R188" s="14">
        <f t="shared" si="19"/>
        <v>21</v>
      </c>
      <c r="S188" s="1">
        <f t="shared" si="20"/>
        <v>50341</v>
      </c>
      <c r="T188" s="7"/>
      <c r="U188" s="3"/>
      <c r="V188" s="3"/>
      <c r="W188" s="62">
        <f t="shared" ca="1" si="21"/>
        <v>3.5</v>
      </c>
      <c r="X188" s="61">
        <f t="shared" ca="1" si="22"/>
        <v>4</v>
      </c>
      <c r="Y188" s="11" t="s">
        <v>564</v>
      </c>
      <c r="Z188" s="11" t="s">
        <v>24</v>
      </c>
      <c r="AA188" s="11"/>
      <c r="AB188" s="3"/>
    </row>
    <row r="189" spans="1:29" s="22" customFormat="1" ht="30" customHeight="1">
      <c r="A189" s="3" t="s">
        <v>15</v>
      </c>
      <c r="B189" s="3" t="s">
        <v>690</v>
      </c>
      <c r="C189" s="3">
        <v>11</v>
      </c>
      <c r="D189" s="11" t="s">
        <v>90</v>
      </c>
      <c r="E189" s="11" t="s">
        <v>154</v>
      </c>
      <c r="F189" s="11" t="s">
        <v>154</v>
      </c>
      <c r="G189" s="4">
        <v>156</v>
      </c>
      <c r="H189" s="11" t="s">
        <v>155</v>
      </c>
      <c r="I189" s="11" t="s">
        <v>155</v>
      </c>
      <c r="J189" s="17" t="s">
        <v>518</v>
      </c>
      <c r="K189" s="3" t="s">
        <v>506</v>
      </c>
      <c r="L189" s="5">
        <v>113292</v>
      </c>
      <c r="M189" s="1">
        <v>42676</v>
      </c>
      <c r="N189" s="60">
        <f t="shared" ca="1" si="17"/>
        <v>8</v>
      </c>
      <c r="O189" s="14">
        <v>5</v>
      </c>
      <c r="P189" s="14" t="s">
        <v>635</v>
      </c>
      <c r="Q189" s="14">
        <f t="shared" si="18"/>
        <v>16</v>
      </c>
      <c r="R189" s="14">
        <f t="shared" si="19"/>
        <v>21</v>
      </c>
      <c r="S189" s="1">
        <f t="shared" si="20"/>
        <v>50341</v>
      </c>
      <c r="T189" s="7"/>
      <c r="U189" s="3"/>
      <c r="V189" s="3"/>
      <c r="W189" s="62">
        <f t="shared" ca="1" si="21"/>
        <v>3.5</v>
      </c>
      <c r="X189" s="61">
        <f t="shared" ca="1" si="22"/>
        <v>4</v>
      </c>
      <c r="Y189" s="11" t="s">
        <v>564</v>
      </c>
      <c r="Z189" s="11" t="s">
        <v>24</v>
      </c>
      <c r="AA189" s="11"/>
      <c r="AB189" s="3"/>
    </row>
    <row r="190" spans="1:29" s="110" customFormat="1" ht="30" customHeight="1">
      <c r="A190" s="4"/>
      <c r="B190" s="4" t="s">
        <v>712</v>
      </c>
      <c r="C190" s="3">
        <v>11</v>
      </c>
      <c r="D190" s="11" t="s">
        <v>119</v>
      </c>
      <c r="E190" s="11" t="s">
        <v>120</v>
      </c>
      <c r="F190" s="35" t="s">
        <v>838</v>
      </c>
      <c r="G190" s="4">
        <v>52</v>
      </c>
      <c r="H190" s="11" t="s">
        <v>303</v>
      </c>
      <c r="I190" s="35" t="s">
        <v>837</v>
      </c>
      <c r="J190" s="17" t="s">
        <v>518</v>
      </c>
      <c r="K190" s="3" t="s">
        <v>506</v>
      </c>
      <c r="L190" s="5">
        <v>370800</v>
      </c>
      <c r="M190" s="1">
        <v>35145</v>
      </c>
      <c r="N190" s="60">
        <f t="shared" ca="1" si="17"/>
        <v>29</v>
      </c>
      <c r="O190" s="14">
        <v>5</v>
      </c>
      <c r="P190" s="14" t="s">
        <v>635</v>
      </c>
      <c r="Q190" s="14">
        <f t="shared" si="18"/>
        <v>16</v>
      </c>
      <c r="R190" s="14">
        <f t="shared" si="19"/>
        <v>21</v>
      </c>
      <c r="S190" s="1">
        <f t="shared" si="20"/>
        <v>42810</v>
      </c>
      <c r="T190" s="1"/>
      <c r="U190" s="3"/>
      <c r="V190" s="3"/>
      <c r="W190" s="62">
        <f t="shared" ca="1" si="21"/>
        <v>-0.4375</v>
      </c>
      <c r="X190" s="61">
        <f t="shared" ca="1" si="22"/>
        <v>1</v>
      </c>
      <c r="Y190" s="11" t="s">
        <v>564</v>
      </c>
      <c r="Z190" s="11" t="s">
        <v>24</v>
      </c>
      <c r="AA190" s="11"/>
      <c r="AB190" s="9"/>
    </row>
    <row r="191" spans="1:29" s="110" customFormat="1" ht="30" customHeight="1">
      <c r="A191" s="3" t="s">
        <v>15</v>
      </c>
      <c r="B191" s="100"/>
      <c r="C191" s="100">
        <v>11</v>
      </c>
      <c r="D191" s="101" t="s">
        <v>90</v>
      </c>
      <c r="E191" s="101" t="s">
        <v>330</v>
      </c>
      <c r="F191" s="101" t="s">
        <v>330</v>
      </c>
      <c r="G191" s="102">
        <v>33</v>
      </c>
      <c r="H191" s="101" t="s">
        <v>331</v>
      </c>
      <c r="I191" s="101" t="s">
        <v>331</v>
      </c>
      <c r="J191" s="103" t="s">
        <v>518</v>
      </c>
      <c r="K191" s="100" t="s">
        <v>506</v>
      </c>
      <c r="L191" s="104">
        <v>313120</v>
      </c>
      <c r="M191" s="105">
        <v>35013</v>
      </c>
      <c r="N191" s="106">
        <f t="shared" ca="1" si="17"/>
        <v>29</v>
      </c>
      <c r="O191" s="107">
        <v>5</v>
      </c>
      <c r="P191" s="107" t="s">
        <v>635</v>
      </c>
      <c r="Q191" s="107">
        <f t="shared" si="18"/>
        <v>16</v>
      </c>
      <c r="R191" s="107">
        <f t="shared" si="19"/>
        <v>21</v>
      </c>
      <c r="S191" s="105">
        <f t="shared" si="20"/>
        <v>42678</v>
      </c>
      <c r="T191" s="7"/>
      <c r="U191" s="3"/>
      <c r="V191" s="8" t="s">
        <v>108</v>
      </c>
      <c r="W191" s="108">
        <f t="shared" ca="1" si="21"/>
        <v>-0.4375</v>
      </c>
      <c r="X191" s="109">
        <f t="shared" ca="1" si="22"/>
        <v>1</v>
      </c>
      <c r="Y191" s="101" t="s">
        <v>564</v>
      </c>
      <c r="Z191" s="101" t="s">
        <v>24</v>
      </c>
      <c r="AA191" s="101"/>
      <c r="AB191" s="100" t="s">
        <v>760</v>
      </c>
    </row>
    <row r="192" spans="1:29" s="110" customFormat="1" ht="30" customHeight="1">
      <c r="A192" s="3" t="s">
        <v>15</v>
      </c>
      <c r="B192" s="3" t="s">
        <v>694</v>
      </c>
      <c r="C192" s="3">
        <v>11</v>
      </c>
      <c r="D192" s="11" t="s">
        <v>90</v>
      </c>
      <c r="E192" s="11" t="s">
        <v>158</v>
      </c>
      <c r="F192" s="11" t="s">
        <v>158</v>
      </c>
      <c r="G192" s="4">
        <v>167</v>
      </c>
      <c r="H192" s="11" t="s">
        <v>159</v>
      </c>
      <c r="I192" s="11" t="s">
        <v>159</v>
      </c>
      <c r="J192" s="17" t="s">
        <v>519</v>
      </c>
      <c r="K192" s="3" t="s">
        <v>507</v>
      </c>
      <c r="L192" s="5">
        <v>313200</v>
      </c>
      <c r="M192" s="1">
        <v>42720</v>
      </c>
      <c r="N192" s="60">
        <f t="shared" ca="1" si="17"/>
        <v>8</v>
      </c>
      <c r="O192" s="14">
        <v>5</v>
      </c>
      <c r="P192" s="14" t="s">
        <v>635</v>
      </c>
      <c r="Q192" s="14">
        <f t="shared" si="18"/>
        <v>16</v>
      </c>
      <c r="R192" s="14">
        <f t="shared" si="19"/>
        <v>21</v>
      </c>
      <c r="S192" s="1">
        <f t="shared" si="20"/>
        <v>48560</v>
      </c>
      <c r="T192" s="7"/>
      <c r="U192" s="3"/>
      <c r="V192" s="3"/>
      <c r="W192" s="62">
        <f t="shared" ca="1" si="21"/>
        <v>3.5</v>
      </c>
      <c r="X192" s="61">
        <f t="shared" ca="1" si="22"/>
        <v>4</v>
      </c>
      <c r="Y192" s="11" t="s">
        <v>564</v>
      </c>
      <c r="Z192" s="11" t="s">
        <v>24</v>
      </c>
      <c r="AA192" s="11"/>
      <c r="AB192" s="3"/>
    </row>
    <row r="193" spans="1:29" s="22" customFormat="1" ht="30" customHeight="1">
      <c r="A193" s="3"/>
      <c r="B193" s="3" t="s">
        <v>694</v>
      </c>
      <c r="C193" s="3">
        <v>11</v>
      </c>
      <c r="D193" s="11" t="s">
        <v>90</v>
      </c>
      <c r="E193" s="11" t="s">
        <v>158</v>
      </c>
      <c r="F193" s="11" t="s">
        <v>158</v>
      </c>
      <c r="G193" s="3" t="s">
        <v>504</v>
      </c>
      <c r="H193" s="11" t="s">
        <v>576</v>
      </c>
      <c r="I193" s="11" t="s">
        <v>576</v>
      </c>
      <c r="J193" s="17" t="s">
        <v>519</v>
      </c>
      <c r="K193" s="3" t="s">
        <v>507</v>
      </c>
      <c r="L193" s="19">
        <v>238680</v>
      </c>
      <c r="M193" s="1">
        <v>41760</v>
      </c>
      <c r="N193" s="60">
        <f t="shared" ca="1" si="17"/>
        <v>11</v>
      </c>
      <c r="O193" s="14">
        <v>5</v>
      </c>
      <c r="P193" s="14" t="s">
        <v>635</v>
      </c>
      <c r="Q193" s="14">
        <f t="shared" si="18"/>
        <v>16</v>
      </c>
      <c r="R193" s="14">
        <f t="shared" si="19"/>
        <v>21</v>
      </c>
      <c r="S193" s="1">
        <f t="shared" si="20"/>
        <v>47600</v>
      </c>
      <c r="T193" s="7"/>
      <c r="U193" s="3"/>
      <c r="V193" s="3"/>
      <c r="W193" s="62">
        <f t="shared" ca="1" si="21"/>
        <v>2.9375</v>
      </c>
      <c r="X193" s="61">
        <f t="shared" ca="1" si="22"/>
        <v>3</v>
      </c>
      <c r="Y193" s="11" t="s">
        <v>564</v>
      </c>
      <c r="Z193" s="11" t="s">
        <v>24</v>
      </c>
      <c r="AA193" s="11"/>
      <c r="AB193" s="3"/>
    </row>
    <row r="194" spans="1:29" s="110" customFormat="1" ht="30" customHeight="1">
      <c r="A194" s="4"/>
      <c r="B194" s="4" t="s">
        <v>724</v>
      </c>
      <c r="C194" s="3">
        <v>11</v>
      </c>
      <c r="D194" s="11" t="s">
        <v>119</v>
      </c>
      <c r="E194" s="11" t="s">
        <v>120</v>
      </c>
      <c r="F194" s="35" t="s">
        <v>840</v>
      </c>
      <c r="G194" s="4">
        <v>66</v>
      </c>
      <c r="H194" s="11" t="s">
        <v>308</v>
      </c>
      <c r="I194" s="35" t="s">
        <v>839</v>
      </c>
      <c r="J194" s="17" t="s">
        <v>518</v>
      </c>
      <c r="K194" s="3" t="s">
        <v>506</v>
      </c>
      <c r="L194" s="5">
        <v>224540</v>
      </c>
      <c r="M194" s="1">
        <v>35507</v>
      </c>
      <c r="N194" s="60">
        <f t="shared" ca="1" si="17"/>
        <v>28</v>
      </c>
      <c r="O194" s="14">
        <v>5</v>
      </c>
      <c r="P194" s="14" t="s">
        <v>635</v>
      </c>
      <c r="Q194" s="14">
        <f t="shared" si="18"/>
        <v>16</v>
      </c>
      <c r="R194" s="14">
        <f t="shared" si="19"/>
        <v>21</v>
      </c>
      <c r="S194" s="1">
        <f t="shared" si="20"/>
        <v>43172</v>
      </c>
      <c r="T194" s="1"/>
      <c r="U194" s="3"/>
      <c r="V194" s="3"/>
      <c r="W194" s="62">
        <f t="shared" ca="1" si="21"/>
        <v>-0.25</v>
      </c>
      <c r="X194" s="61">
        <f t="shared" ca="1" si="22"/>
        <v>1</v>
      </c>
      <c r="Y194" s="11" t="s">
        <v>564</v>
      </c>
      <c r="Z194" s="11" t="s">
        <v>24</v>
      </c>
      <c r="AA194" s="11"/>
      <c r="AB194" s="8" t="s">
        <v>757</v>
      </c>
      <c r="AC194" s="110" t="s">
        <v>758</v>
      </c>
    </row>
    <row r="195" spans="1:29" s="110" customFormat="1" ht="30" customHeight="1">
      <c r="A195" s="100" t="s">
        <v>15</v>
      </c>
      <c r="B195" s="100" t="s">
        <v>693</v>
      </c>
      <c r="C195" s="100">
        <v>11</v>
      </c>
      <c r="D195" s="101" t="s">
        <v>90</v>
      </c>
      <c r="E195" s="101" t="s">
        <v>337</v>
      </c>
      <c r="F195" s="101" t="s">
        <v>337</v>
      </c>
      <c r="G195" s="102">
        <v>112</v>
      </c>
      <c r="H195" s="101" t="s">
        <v>338</v>
      </c>
      <c r="I195" s="101" t="s">
        <v>338</v>
      </c>
      <c r="J195" s="103" t="s">
        <v>519</v>
      </c>
      <c r="K195" s="100" t="s">
        <v>507</v>
      </c>
      <c r="L195" s="104">
        <v>341250</v>
      </c>
      <c r="M195" s="105">
        <v>36860</v>
      </c>
      <c r="N195" s="106">
        <f t="shared" ref="N195:N258" ca="1" si="23">DATEDIF(M195,TODAY(),"y")</f>
        <v>24</v>
      </c>
      <c r="O195" s="107">
        <v>5</v>
      </c>
      <c r="P195" s="107" t="s">
        <v>635</v>
      </c>
      <c r="Q195" s="107">
        <f t="shared" si="18"/>
        <v>16</v>
      </c>
      <c r="R195" s="107">
        <f t="shared" si="19"/>
        <v>21</v>
      </c>
      <c r="S195" s="105">
        <f t="shared" si="20"/>
        <v>42700</v>
      </c>
      <c r="T195" s="128"/>
      <c r="U195" s="100"/>
      <c r="V195" s="100"/>
      <c r="W195" s="108">
        <f t="shared" ca="1" si="21"/>
        <v>0.5</v>
      </c>
      <c r="X195" s="109">
        <f t="shared" ca="1" si="22"/>
        <v>1</v>
      </c>
      <c r="Y195" s="101" t="s">
        <v>564</v>
      </c>
      <c r="Z195" s="101" t="s">
        <v>24</v>
      </c>
      <c r="AA195" s="101"/>
      <c r="AB195" s="100" t="s">
        <v>664</v>
      </c>
    </row>
    <row r="196" spans="1:29" s="22" customFormat="1" ht="30" customHeight="1">
      <c r="A196" s="3"/>
      <c r="B196" s="3" t="s">
        <v>693</v>
      </c>
      <c r="C196" s="3">
        <v>11</v>
      </c>
      <c r="D196" s="11" t="s">
        <v>90</v>
      </c>
      <c r="E196" s="11" t="s">
        <v>337</v>
      </c>
      <c r="F196" s="11" t="s">
        <v>337</v>
      </c>
      <c r="G196" s="8" t="s">
        <v>777</v>
      </c>
      <c r="H196" s="11" t="s">
        <v>537</v>
      </c>
      <c r="I196" s="11" t="s">
        <v>537</v>
      </c>
      <c r="J196" s="17" t="s">
        <v>519</v>
      </c>
      <c r="K196" s="3" t="s">
        <v>507</v>
      </c>
      <c r="L196" s="5">
        <v>583200</v>
      </c>
      <c r="M196" s="1">
        <v>43113</v>
      </c>
      <c r="N196" s="60">
        <f t="shared" ca="1" si="23"/>
        <v>7</v>
      </c>
      <c r="O196" s="14">
        <v>5</v>
      </c>
      <c r="P196" s="14" t="s">
        <v>635</v>
      </c>
      <c r="Q196" s="14">
        <f t="shared" si="18"/>
        <v>16</v>
      </c>
      <c r="R196" s="14">
        <f t="shared" si="19"/>
        <v>21</v>
      </c>
      <c r="S196" s="1">
        <f t="shared" si="20"/>
        <v>48953</v>
      </c>
      <c r="T196" s="7"/>
      <c r="U196" s="3"/>
      <c r="V196" s="3"/>
      <c r="W196" s="62">
        <f t="shared" ca="1" si="21"/>
        <v>3.6875</v>
      </c>
      <c r="X196" s="61">
        <f t="shared" ca="1" si="22"/>
        <v>4</v>
      </c>
      <c r="Y196" s="11" t="s">
        <v>564</v>
      </c>
      <c r="Z196" s="11" t="s">
        <v>24</v>
      </c>
      <c r="AA196" s="11"/>
      <c r="AB196" s="3" t="s">
        <v>522</v>
      </c>
    </row>
    <row r="197" spans="1:29" s="110" customFormat="1" ht="30" customHeight="1">
      <c r="A197" s="3"/>
      <c r="B197" s="3" t="s">
        <v>732</v>
      </c>
      <c r="C197" s="3">
        <v>11</v>
      </c>
      <c r="D197" s="11" t="s">
        <v>90</v>
      </c>
      <c r="E197" s="11" t="s">
        <v>579</v>
      </c>
      <c r="F197" s="11" t="s">
        <v>579</v>
      </c>
      <c r="G197" s="3" t="s">
        <v>504</v>
      </c>
      <c r="H197" s="11" t="s">
        <v>580</v>
      </c>
      <c r="I197" s="11" t="s">
        <v>580</v>
      </c>
      <c r="J197" s="17" t="s">
        <v>519</v>
      </c>
      <c r="K197" s="3" t="s">
        <v>507</v>
      </c>
      <c r="L197" s="37" t="s">
        <v>504</v>
      </c>
      <c r="M197" s="1">
        <v>35024</v>
      </c>
      <c r="N197" s="60">
        <f t="shared" ca="1" si="23"/>
        <v>29</v>
      </c>
      <c r="O197" s="14">
        <v>5</v>
      </c>
      <c r="P197" s="14" t="s">
        <v>635</v>
      </c>
      <c r="Q197" s="14">
        <f t="shared" si="18"/>
        <v>16</v>
      </c>
      <c r="R197" s="14">
        <f t="shared" si="19"/>
        <v>21</v>
      </c>
      <c r="S197" s="1">
        <f t="shared" si="20"/>
        <v>40864</v>
      </c>
      <c r="T197" s="7"/>
      <c r="U197" s="3"/>
      <c r="V197" s="3"/>
      <c r="W197" s="62">
        <f t="shared" ca="1" si="21"/>
        <v>-0.4375</v>
      </c>
      <c r="X197" s="61">
        <f t="shared" ca="1" si="22"/>
        <v>1</v>
      </c>
      <c r="Y197" s="11" t="s">
        <v>564</v>
      </c>
      <c r="Z197" s="11" t="s">
        <v>24</v>
      </c>
      <c r="AA197" s="11"/>
      <c r="AB197" s="9"/>
    </row>
    <row r="198" spans="1:29" s="22" customFormat="1" ht="30" customHeight="1">
      <c r="A198" s="4"/>
      <c r="B198" s="4" t="s">
        <v>712</v>
      </c>
      <c r="C198" s="3">
        <v>11</v>
      </c>
      <c r="D198" s="11" t="s">
        <v>119</v>
      </c>
      <c r="E198" s="11" t="s">
        <v>120</v>
      </c>
      <c r="F198" s="35" t="s">
        <v>842</v>
      </c>
      <c r="G198" s="4">
        <v>45</v>
      </c>
      <c r="H198" s="11" t="s">
        <v>301</v>
      </c>
      <c r="I198" s="35" t="s">
        <v>841</v>
      </c>
      <c r="J198" s="17" t="s">
        <v>518</v>
      </c>
      <c r="K198" s="3" t="s">
        <v>506</v>
      </c>
      <c r="L198" s="5">
        <v>205200</v>
      </c>
      <c r="M198" s="1">
        <v>35024</v>
      </c>
      <c r="N198" s="60">
        <f t="shared" ca="1" si="23"/>
        <v>29</v>
      </c>
      <c r="O198" s="14">
        <v>5</v>
      </c>
      <c r="P198" s="14" t="s">
        <v>635</v>
      </c>
      <c r="Q198" s="14">
        <f t="shared" si="18"/>
        <v>16</v>
      </c>
      <c r="R198" s="14">
        <f t="shared" si="19"/>
        <v>21</v>
      </c>
      <c r="S198" s="1">
        <f t="shared" si="20"/>
        <v>42689</v>
      </c>
      <c r="T198" s="1"/>
      <c r="U198" s="3"/>
      <c r="V198" s="3"/>
      <c r="W198" s="62">
        <f t="shared" ca="1" si="21"/>
        <v>-0.4375</v>
      </c>
      <c r="X198" s="61">
        <f t="shared" ca="1" si="22"/>
        <v>1</v>
      </c>
      <c r="Y198" s="11" t="s">
        <v>564</v>
      </c>
      <c r="Z198" s="11" t="s">
        <v>24</v>
      </c>
      <c r="AA198" s="11"/>
      <c r="AB198" s="9" t="s">
        <v>757</v>
      </c>
      <c r="AC198" s="22" t="s">
        <v>761</v>
      </c>
    </row>
    <row r="199" spans="1:29" s="22" customFormat="1" ht="30" customHeight="1">
      <c r="A199" s="4"/>
      <c r="B199" s="4" t="s">
        <v>723</v>
      </c>
      <c r="C199" s="112">
        <v>11</v>
      </c>
      <c r="D199" s="113" t="s">
        <v>119</v>
      </c>
      <c r="E199" s="113" t="s">
        <v>120</v>
      </c>
      <c r="F199" s="131" t="s">
        <v>844</v>
      </c>
      <c r="G199" s="114">
        <v>39</v>
      </c>
      <c r="H199" s="113" t="s">
        <v>300</v>
      </c>
      <c r="I199" s="131" t="s">
        <v>843</v>
      </c>
      <c r="J199" s="115" t="s">
        <v>519</v>
      </c>
      <c r="K199" s="112" t="s">
        <v>509</v>
      </c>
      <c r="L199" s="116">
        <v>86520</v>
      </c>
      <c r="M199" s="117">
        <v>35024</v>
      </c>
      <c r="N199" s="118">
        <f t="shared" ca="1" si="23"/>
        <v>29</v>
      </c>
      <c r="O199" s="119">
        <v>5</v>
      </c>
      <c r="P199" s="119" t="s">
        <v>635</v>
      </c>
      <c r="Q199" s="119">
        <f t="shared" si="18"/>
        <v>16</v>
      </c>
      <c r="R199" s="119">
        <f t="shared" si="19"/>
        <v>21</v>
      </c>
      <c r="S199" s="117">
        <f t="shared" si="20"/>
        <v>40864</v>
      </c>
      <c r="T199" s="1"/>
      <c r="U199" s="3"/>
      <c r="V199" s="3"/>
      <c r="W199" s="120">
        <f t="shared" ca="1" si="21"/>
        <v>-0.4375</v>
      </c>
      <c r="X199" s="121">
        <f t="shared" ca="1" si="22"/>
        <v>1</v>
      </c>
      <c r="Y199" s="113" t="s">
        <v>564</v>
      </c>
      <c r="Z199" s="122" t="s">
        <v>24</v>
      </c>
      <c r="AA199" s="122"/>
      <c r="AB199" s="112"/>
    </row>
    <row r="200" spans="1:29" s="22" customFormat="1" ht="30" customHeight="1">
      <c r="A200" s="4"/>
      <c r="B200" s="4" t="s">
        <v>703</v>
      </c>
      <c r="C200" s="3">
        <v>11</v>
      </c>
      <c r="D200" s="11" t="s">
        <v>119</v>
      </c>
      <c r="E200" s="11" t="s">
        <v>120</v>
      </c>
      <c r="F200" s="15" t="s">
        <v>845</v>
      </c>
      <c r="G200" s="4">
        <v>40</v>
      </c>
      <c r="H200" s="11" t="s">
        <v>300</v>
      </c>
      <c r="I200" s="15" t="s">
        <v>843</v>
      </c>
      <c r="J200" s="17" t="s">
        <v>519</v>
      </c>
      <c r="K200" s="3" t="s">
        <v>509</v>
      </c>
      <c r="L200" s="5">
        <v>86520</v>
      </c>
      <c r="M200" s="1">
        <v>35024</v>
      </c>
      <c r="N200" s="60">
        <f t="shared" ca="1" si="23"/>
        <v>29</v>
      </c>
      <c r="O200" s="14">
        <v>5</v>
      </c>
      <c r="P200" s="14" t="s">
        <v>635</v>
      </c>
      <c r="Q200" s="14">
        <f t="shared" si="18"/>
        <v>16</v>
      </c>
      <c r="R200" s="14">
        <f t="shared" si="19"/>
        <v>21</v>
      </c>
      <c r="S200" s="1">
        <f t="shared" si="20"/>
        <v>40864</v>
      </c>
      <c r="T200" s="1"/>
      <c r="U200" s="3"/>
      <c r="V200" s="3"/>
      <c r="W200" s="62">
        <f t="shared" ca="1" si="21"/>
        <v>-0.4375</v>
      </c>
      <c r="X200" s="61">
        <f t="shared" ca="1" si="22"/>
        <v>1</v>
      </c>
      <c r="Y200" s="11" t="s">
        <v>564</v>
      </c>
      <c r="Z200" s="16" t="s">
        <v>24</v>
      </c>
      <c r="AA200" s="16"/>
      <c r="AB200" s="3"/>
    </row>
    <row r="201" spans="1:29" s="22" customFormat="1" ht="30" customHeight="1">
      <c r="A201" s="4"/>
      <c r="B201" s="4" t="s">
        <v>689</v>
      </c>
      <c r="C201" s="3">
        <v>11</v>
      </c>
      <c r="D201" s="11" t="s">
        <v>119</v>
      </c>
      <c r="E201" s="11" t="s">
        <v>120</v>
      </c>
      <c r="F201" s="15" t="s">
        <v>847</v>
      </c>
      <c r="G201" s="4">
        <v>82</v>
      </c>
      <c r="H201" s="11" t="s">
        <v>313</v>
      </c>
      <c r="I201" s="15" t="s">
        <v>846</v>
      </c>
      <c r="J201" s="17" t="s">
        <v>519</v>
      </c>
      <c r="K201" s="3" t="s">
        <v>509</v>
      </c>
      <c r="L201" s="5">
        <v>139230</v>
      </c>
      <c r="M201" s="1">
        <v>40696</v>
      </c>
      <c r="N201" s="60">
        <f t="shared" ca="1" si="23"/>
        <v>14</v>
      </c>
      <c r="O201" s="14">
        <v>5</v>
      </c>
      <c r="P201" s="14" t="s">
        <v>635</v>
      </c>
      <c r="Q201" s="14">
        <f t="shared" si="18"/>
        <v>16</v>
      </c>
      <c r="R201" s="14">
        <f t="shared" si="19"/>
        <v>21</v>
      </c>
      <c r="S201" s="1">
        <f t="shared" si="20"/>
        <v>46536</v>
      </c>
      <c r="T201" s="1"/>
      <c r="U201" s="3"/>
      <c r="V201" s="3"/>
      <c r="W201" s="62">
        <f t="shared" ca="1" si="21"/>
        <v>2.375</v>
      </c>
      <c r="X201" s="61">
        <f t="shared" ca="1" si="22"/>
        <v>3</v>
      </c>
      <c r="Y201" s="11" t="s">
        <v>564</v>
      </c>
      <c r="Z201" s="16" t="s">
        <v>24</v>
      </c>
      <c r="AA201" s="16"/>
      <c r="AB201" s="9" t="s">
        <v>757</v>
      </c>
      <c r="AC201" s="22" t="s">
        <v>761</v>
      </c>
    </row>
    <row r="202" spans="1:29" s="22" customFormat="1" ht="30" customHeight="1">
      <c r="A202" s="3" t="s">
        <v>15</v>
      </c>
      <c r="B202" s="3" t="s">
        <v>689</v>
      </c>
      <c r="C202" s="3">
        <v>11</v>
      </c>
      <c r="D202" s="11" t="s">
        <v>90</v>
      </c>
      <c r="E202" s="11" t="s">
        <v>144</v>
      </c>
      <c r="F202" s="11" t="s">
        <v>144</v>
      </c>
      <c r="G202" s="4">
        <v>170</v>
      </c>
      <c r="H202" s="11" t="s">
        <v>145</v>
      </c>
      <c r="I202" s="11" t="s">
        <v>145</v>
      </c>
      <c r="J202" s="17" t="s">
        <v>519</v>
      </c>
      <c r="K202" s="3" t="s">
        <v>509</v>
      </c>
      <c r="L202" s="5">
        <v>140832</v>
      </c>
      <c r="M202" s="1">
        <v>42726</v>
      </c>
      <c r="N202" s="60">
        <f t="shared" ca="1" si="23"/>
        <v>8</v>
      </c>
      <c r="O202" s="14">
        <v>5</v>
      </c>
      <c r="P202" s="14" t="s">
        <v>635</v>
      </c>
      <c r="Q202" s="14">
        <f t="shared" si="18"/>
        <v>16</v>
      </c>
      <c r="R202" s="14">
        <f t="shared" si="19"/>
        <v>21</v>
      </c>
      <c r="S202" s="1">
        <f t="shared" si="20"/>
        <v>48566</v>
      </c>
      <c r="T202" s="7"/>
      <c r="U202" s="3"/>
      <c r="V202" s="3"/>
      <c r="W202" s="62">
        <f t="shared" ca="1" si="21"/>
        <v>3.5</v>
      </c>
      <c r="X202" s="61">
        <f t="shared" ca="1" si="22"/>
        <v>4</v>
      </c>
      <c r="Y202" s="11" t="s">
        <v>564</v>
      </c>
      <c r="Z202" s="16" t="s">
        <v>24</v>
      </c>
      <c r="AA202" s="16"/>
      <c r="AB202" s="3"/>
    </row>
    <row r="203" spans="1:29" s="123" customFormat="1" ht="30" customHeight="1">
      <c r="A203" s="3"/>
      <c r="B203" s="3" t="s">
        <v>689</v>
      </c>
      <c r="C203" s="3">
        <v>11</v>
      </c>
      <c r="D203" s="11" t="s">
        <v>90</v>
      </c>
      <c r="E203" s="11" t="s">
        <v>527</v>
      </c>
      <c r="F203" s="11" t="s">
        <v>527</v>
      </c>
      <c r="G203" s="147">
        <v>177</v>
      </c>
      <c r="H203" s="11" t="s">
        <v>533</v>
      </c>
      <c r="I203" s="11" t="s">
        <v>533</v>
      </c>
      <c r="J203" s="17" t="s">
        <v>519</v>
      </c>
      <c r="K203" s="3" t="s">
        <v>509</v>
      </c>
      <c r="L203" s="5">
        <v>167400</v>
      </c>
      <c r="M203" s="1">
        <v>43113</v>
      </c>
      <c r="N203" s="60">
        <f t="shared" ca="1" si="23"/>
        <v>7</v>
      </c>
      <c r="O203" s="14">
        <v>5</v>
      </c>
      <c r="P203" s="14" t="s">
        <v>635</v>
      </c>
      <c r="Q203" s="14">
        <f t="shared" si="18"/>
        <v>16</v>
      </c>
      <c r="R203" s="14">
        <f t="shared" si="19"/>
        <v>21</v>
      </c>
      <c r="S203" s="1">
        <f t="shared" si="20"/>
        <v>48953</v>
      </c>
      <c r="T203" s="7"/>
      <c r="U203" s="3"/>
      <c r="V203" s="3"/>
      <c r="W203" s="62">
        <f t="shared" ca="1" si="21"/>
        <v>3.6875</v>
      </c>
      <c r="X203" s="61">
        <f t="shared" ca="1" si="22"/>
        <v>4</v>
      </c>
      <c r="Y203" s="11" t="s">
        <v>564</v>
      </c>
      <c r="Z203" s="11" t="s">
        <v>24</v>
      </c>
      <c r="AA203" s="11"/>
      <c r="AB203" s="3" t="s">
        <v>522</v>
      </c>
    </row>
    <row r="204" spans="1:29" s="22" customFormat="1" ht="30" customHeight="1">
      <c r="A204" s="4"/>
      <c r="B204" s="4" t="s">
        <v>744</v>
      </c>
      <c r="C204" s="3">
        <v>11</v>
      </c>
      <c r="D204" s="11" t="s">
        <v>119</v>
      </c>
      <c r="E204" s="11" t="s">
        <v>120</v>
      </c>
      <c r="F204" s="35" t="s">
        <v>849</v>
      </c>
      <c r="G204" s="4">
        <v>54</v>
      </c>
      <c r="H204" s="11" t="s">
        <v>305</v>
      </c>
      <c r="I204" s="35" t="s">
        <v>848</v>
      </c>
      <c r="J204" s="17" t="s">
        <v>519</v>
      </c>
      <c r="K204" s="3" t="s">
        <v>509</v>
      </c>
      <c r="L204" s="5">
        <v>232780</v>
      </c>
      <c r="M204" s="1">
        <v>35149</v>
      </c>
      <c r="N204" s="60">
        <f t="shared" ca="1" si="23"/>
        <v>29</v>
      </c>
      <c r="O204" s="14">
        <v>5</v>
      </c>
      <c r="P204" s="14" t="s">
        <v>635</v>
      </c>
      <c r="Q204" s="14">
        <f t="shared" si="18"/>
        <v>16</v>
      </c>
      <c r="R204" s="14">
        <f t="shared" si="19"/>
        <v>21</v>
      </c>
      <c r="S204" s="1">
        <f t="shared" si="20"/>
        <v>40989</v>
      </c>
      <c r="T204" s="1"/>
      <c r="U204" s="3"/>
      <c r="V204" s="3"/>
      <c r="W204" s="62">
        <f t="shared" ca="1" si="21"/>
        <v>-0.4375</v>
      </c>
      <c r="X204" s="61">
        <f t="shared" ca="1" si="22"/>
        <v>1</v>
      </c>
      <c r="Y204" s="11" t="s">
        <v>564</v>
      </c>
      <c r="Z204" s="11" t="s">
        <v>24</v>
      </c>
      <c r="AA204" s="11"/>
      <c r="AB204" s="8" t="s">
        <v>749</v>
      </c>
      <c r="AC204" s="22" t="s">
        <v>758</v>
      </c>
    </row>
    <row r="205" spans="1:29" s="22" customFormat="1" ht="30" customHeight="1">
      <c r="A205" s="3" t="s">
        <v>15</v>
      </c>
      <c r="B205" s="3" t="s">
        <v>674</v>
      </c>
      <c r="C205" s="3">
        <v>11</v>
      </c>
      <c r="D205" s="11" t="s">
        <v>90</v>
      </c>
      <c r="E205" s="11" t="s">
        <v>285</v>
      </c>
      <c r="F205" s="11" t="s">
        <v>285</v>
      </c>
      <c r="G205" s="4">
        <v>50</v>
      </c>
      <c r="H205" s="11" t="s">
        <v>105</v>
      </c>
      <c r="I205" s="11" t="s">
        <v>105</v>
      </c>
      <c r="J205" s="17" t="s">
        <v>519</v>
      </c>
      <c r="K205" s="3" t="s">
        <v>509</v>
      </c>
      <c r="L205" s="5">
        <v>381100</v>
      </c>
      <c r="M205" s="1">
        <v>35013</v>
      </c>
      <c r="N205" s="60">
        <f t="shared" ca="1" si="23"/>
        <v>29</v>
      </c>
      <c r="O205" s="14">
        <v>5</v>
      </c>
      <c r="P205" s="14" t="s">
        <v>635</v>
      </c>
      <c r="Q205" s="14">
        <f t="shared" si="18"/>
        <v>16</v>
      </c>
      <c r="R205" s="14">
        <f t="shared" si="19"/>
        <v>21</v>
      </c>
      <c r="S205" s="1">
        <f t="shared" si="20"/>
        <v>40853</v>
      </c>
      <c r="T205" s="7"/>
      <c r="U205" s="3"/>
      <c r="V205" s="3"/>
      <c r="W205" s="62">
        <f t="shared" ca="1" si="21"/>
        <v>-0.4375</v>
      </c>
      <c r="X205" s="61">
        <f t="shared" ca="1" si="22"/>
        <v>1</v>
      </c>
      <c r="Y205" s="11" t="s">
        <v>564</v>
      </c>
      <c r="Z205" s="11" t="s">
        <v>24</v>
      </c>
      <c r="AA205" s="11"/>
      <c r="AB205" s="3"/>
    </row>
    <row r="206" spans="1:29" s="22" customFormat="1" ht="30" customHeight="1">
      <c r="A206" s="3"/>
      <c r="B206" s="3" t="s">
        <v>674</v>
      </c>
      <c r="C206" s="3">
        <v>11</v>
      </c>
      <c r="D206" s="11" t="s">
        <v>90</v>
      </c>
      <c r="E206" s="11" t="s">
        <v>583</v>
      </c>
      <c r="F206" s="11" t="s">
        <v>583</v>
      </c>
      <c r="G206" s="3" t="s">
        <v>504</v>
      </c>
      <c r="H206" s="11" t="s">
        <v>584</v>
      </c>
      <c r="I206" s="11" t="s">
        <v>584</v>
      </c>
      <c r="J206" s="17" t="s">
        <v>519</v>
      </c>
      <c r="K206" s="3" t="s">
        <v>507</v>
      </c>
      <c r="L206" s="5">
        <v>405000</v>
      </c>
      <c r="M206" s="1">
        <v>34987</v>
      </c>
      <c r="N206" s="60">
        <f t="shared" ca="1" si="23"/>
        <v>29</v>
      </c>
      <c r="O206" s="14">
        <v>5</v>
      </c>
      <c r="P206" s="14" t="s">
        <v>635</v>
      </c>
      <c r="Q206" s="14">
        <f t="shared" si="18"/>
        <v>16</v>
      </c>
      <c r="R206" s="14">
        <f t="shared" si="19"/>
        <v>21</v>
      </c>
      <c r="S206" s="1">
        <f t="shared" si="20"/>
        <v>40827</v>
      </c>
      <c r="T206" s="7"/>
      <c r="U206" s="3"/>
      <c r="V206" s="3"/>
      <c r="W206" s="62">
        <f t="shared" ca="1" si="21"/>
        <v>-0.4375</v>
      </c>
      <c r="X206" s="61">
        <f t="shared" ca="1" si="22"/>
        <v>1</v>
      </c>
      <c r="Y206" s="11" t="s">
        <v>564</v>
      </c>
      <c r="Z206" s="11" t="s">
        <v>24</v>
      </c>
      <c r="AA206" s="11"/>
      <c r="AB206" s="3"/>
    </row>
    <row r="207" spans="1:29" s="22" customFormat="1" ht="30" customHeight="1">
      <c r="A207" s="3"/>
      <c r="B207" s="3" t="s">
        <v>675</v>
      </c>
      <c r="C207" s="3">
        <v>11</v>
      </c>
      <c r="D207" s="11" t="s">
        <v>90</v>
      </c>
      <c r="E207" s="11" t="s">
        <v>581</v>
      </c>
      <c r="F207" s="11" t="s">
        <v>581</v>
      </c>
      <c r="G207" s="3" t="s">
        <v>504</v>
      </c>
      <c r="H207" s="11" t="s">
        <v>582</v>
      </c>
      <c r="I207" s="11" t="s">
        <v>582</v>
      </c>
      <c r="J207" s="17" t="s">
        <v>519</v>
      </c>
      <c r="K207" s="3" t="s">
        <v>507</v>
      </c>
      <c r="L207" s="19">
        <v>1169126</v>
      </c>
      <c r="M207" s="1">
        <v>35018</v>
      </c>
      <c r="N207" s="60">
        <f t="shared" ca="1" si="23"/>
        <v>29</v>
      </c>
      <c r="O207" s="14">
        <v>5</v>
      </c>
      <c r="P207" s="14" t="s">
        <v>635</v>
      </c>
      <c r="Q207" s="14">
        <f t="shared" si="18"/>
        <v>16</v>
      </c>
      <c r="R207" s="14">
        <f t="shared" si="19"/>
        <v>21</v>
      </c>
      <c r="S207" s="1">
        <f t="shared" si="20"/>
        <v>40858</v>
      </c>
      <c r="T207" s="7"/>
      <c r="U207" s="3"/>
      <c r="V207" s="3"/>
      <c r="W207" s="62">
        <f t="shared" ca="1" si="21"/>
        <v>-0.4375</v>
      </c>
      <c r="X207" s="61">
        <f t="shared" ca="1" si="22"/>
        <v>1</v>
      </c>
      <c r="Y207" s="11" t="s">
        <v>564</v>
      </c>
      <c r="Z207" s="11" t="s">
        <v>24</v>
      </c>
      <c r="AA207" s="11"/>
      <c r="AB207" s="3"/>
    </row>
    <row r="208" spans="1:29" s="22" customFormat="1" ht="30" customHeight="1">
      <c r="A208" s="4"/>
      <c r="B208" s="4" t="s">
        <v>713</v>
      </c>
      <c r="C208" s="3">
        <v>11</v>
      </c>
      <c r="D208" s="11" t="s">
        <v>90</v>
      </c>
      <c r="E208" s="11" t="s">
        <v>597</v>
      </c>
      <c r="F208" s="11" t="s">
        <v>597</v>
      </c>
      <c r="G208" s="147">
        <v>142</v>
      </c>
      <c r="H208" s="11" t="s">
        <v>598</v>
      </c>
      <c r="I208" s="11" t="s">
        <v>598</v>
      </c>
      <c r="J208" s="17" t="s">
        <v>519</v>
      </c>
      <c r="K208" s="3" t="s">
        <v>507</v>
      </c>
      <c r="L208" s="5">
        <v>1188000</v>
      </c>
      <c r="M208" s="1">
        <v>42286</v>
      </c>
      <c r="N208" s="60">
        <f t="shared" ca="1" si="23"/>
        <v>9</v>
      </c>
      <c r="O208" s="14">
        <v>5</v>
      </c>
      <c r="P208" s="14" t="s">
        <v>635</v>
      </c>
      <c r="Q208" s="14">
        <f t="shared" si="18"/>
        <v>16</v>
      </c>
      <c r="R208" s="14">
        <f t="shared" si="19"/>
        <v>21</v>
      </c>
      <c r="S208" s="1">
        <f t="shared" si="20"/>
        <v>48126</v>
      </c>
      <c r="T208" s="1"/>
      <c r="U208" s="3"/>
      <c r="V208" s="3"/>
      <c r="W208" s="62">
        <f t="shared" ca="1" si="21"/>
        <v>3.3125</v>
      </c>
      <c r="X208" s="61">
        <f t="shared" ca="1" si="22"/>
        <v>4</v>
      </c>
      <c r="Y208" s="11" t="s">
        <v>564</v>
      </c>
      <c r="Z208" s="11" t="s">
        <v>24</v>
      </c>
      <c r="AA208" s="11"/>
      <c r="AB208" s="3"/>
    </row>
    <row r="209" spans="1:29" s="22" customFormat="1" ht="30" customHeight="1">
      <c r="A209" s="3" t="s">
        <v>15</v>
      </c>
      <c r="B209" s="3" t="s">
        <v>676</v>
      </c>
      <c r="C209" s="3">
        <v>11</v>
      </c>
      <c r="D209" s="11" t="s">
        <v>90</v>
      </c>
      <c r="E209" s="11" t="s">
        <v>111</v>
      </c>
      <c r="F209" s="11" t="s">
        <v>111</v>
      </c>
      <c r="G209" s="4">
        <v>54</v>
      </c>
      <c r="H209" s="11" t="s">
        <v>298</v>
      </c>
      <c r="I209" s="11" t="s">
        <v>298</v>
      </c>
      <c r="J209" s="17" t="s">
        <v>519</v>
      </c>
      <c r="K209" s="3" t="s">
        <v>509</v>
      </c>
      <c r="L209" s="5">
        <v>798250</v>
      </c>
      <c r="M209" s="1">
        <v>35018</v>
      </c>
      <c r="N209" s="60">
        <f t="shared" ca="1" si="23"/>
        <v>29</v>
      </c>
      <c r="O209" s="14">
        <v>5</v>
      </c>
      <c r="P209" s="14" t="s">
        <v>635</v>
      </c>
      <c r="Q209" s="14">
        <f t="shared" si="18"/>
        <v>16</v>
      </c>
      <c r="R209" s="14">
        <f t="shared" si="19"/>
        <v>21</v>
      </c>
      <c r="S209" s="1">
        <f t="shared" si="20"/>
        <v>40858</v>
      </c>
      <c r="T209" s="7"/>
      <c r="U209" s="3"/>
      <c r="V209" s="3"/>
      <c r="W209" s="62">
        <f t="shared" ca="1" si="21"/>
        <v>-0.4375</v>
      </c>
      <c r="X209" s="61">
        <f t="shared" ca="1" si="22"/>
        <v>1</v>
      </c>
      <c r="Y209" s="11" t="s">
        <v>564</v>
      </c>
      <c r="Z209" s="11" t="s">
        <v>24</v>
      </c>
      <c r="AA209" s="11"/>
      <c r="AB209" s="3"/>
    </row>
    <row r="210" spans="1:29" s="110" customFormat="1" ht="30" customHeight="1">
      <c r="A210" s="3"/>
      <c r="B210" s="3" t="s">
        <v>676</v>
      </c>
      <c r="C210" s="3">
        <v>11</v>
      </c>
      <c r="D210" s="11" t="s">
        <v>90</v>
      </c>
      <c r="E210" s="11" t="s">
        <v>111</v>
      </c>
      <c r="F210" s="11" t="s">
        <v>111</v>
      </c>
      <c r="G210" s="147">
        <v>176</v>
      </c>
      <c r="H210" s="11" t="s">
        <v>532</v>
      </c>
      <c r="I210" s="11" t="s">
        <v>532</v>
      </c>
      <c r="J210" s="17" t="s">
        <v>519</v>
      </c>
      <c r="K210" s="3" t="s">
        <v>509</v>
      </c>
      <c r="L210" s="5">
        <v>712800</v>
      </c>
      <c r="M210" s="1">
        <v>43113</v>
      </c>
      <c r="N210" s="60">
        <f t="shared" ca="1" si="23"/>
        <v>7</v>
      </c>
      <c r="O210" s="14">
        <v>5</v>
      </c>
      <c r="P210" s="14" t="s">
        <v>635</v>
      </c>
      <c r="Q210" s="14">
        <f t="shared" si="18"/>
        <v>16</v>
      </c>
      <c r="R210" s="14">
        <f t="shared" si="19"/>
        <v>21</v>
      </c>
      <c r="S210" s="1">
        <f t="shared" si="20"/>
        <v>48953</v>
      </c>
      <c r="T210" s="7"/>
      <c r="U210" s="3"/>
      <c r="V210" s="3"/>
      <c r="W210" s="62">
        <f t="shared" ca="1" si="21"/>
        <v>3.6875</v>
      </c>
      <c r="X210" s="61">
        <f t="shared" ca="1" si="22"/>
        <v>4</v>
      </c>
      <c r="Y210" s="11" t="s">
        <v>564</v>
      </c>
      <c r="Z210" s="11" t="s">
        <v>24</v>
      </c>
      <c r="AA210" s="11"/>
      <c r="AB210" s="3" t="s">
        <v>522</v>
      </c>
    </row>
    <row r="211" spans="1:29" s="110" customFormat="1" ht="30" customHeight="1">
      <c r="A211" s="3" t="s">
        <v>15</v>
      </c>
      <c r="B211" s="3" t="s">
        <v>691</v>
      </c>
      <c r="C211" s="3">
        <v>11</v>
      </c>
      <c r="D211" s="11" t="s">
        <v>90</v>
      </c>
      <c r="E211" s="11" t="s">
        <v>333</v>
      </c>
      <c r="F211" s="11" t="s">
        <v>333</v>
      </c>
      <c r="G211" s="4">
        <v>127</v>
      </c>
      <c r="H211" s="11" t="s">
        <v>516</v>
      </c>
      <c r="I211" s="11" t="s">
        <v>516</v>
      </c>
      <c r="J211" s="17" t="s">
        <v>519</v>
      </c>
      <c r="K211" s="3" t="s">
        <v>507</v>
      </c>
      <c r="L211" s="5">
        <v>616350</v>
      </c>
      <c r="M211" s="1">
        <v>41163</v>
      </c>
      <c r="N211" s="60">
        <f t="shared" ca="1" si="23"/>
        <v>12</v>
      </c>
      <c r="O211" s="14">
        <v>5</v>
      </c>
      <c r="P211" s="14" t="s">
        <v>635</v>
      </c>
      <c r="Q211" s="14">
        <f t="shared" si="18"/>
        <v>16</v>
      </c>
      <c r="R211" s="14">
        <f t="shared" si="19"/>
        <v>21</v>
      </c>
      <c r="S211" s="1">
        <f t="shared" si="20"/>
        <v>47003</v>
      </c>
      <c r="T211" s="7"/>
      <c r="U211" s="3"/>
      <c r="V211" s="3"/>
      <c r="W211" s="62">
        <f t="shared" ca="1" si="21"/>
        <v>2.75</v>
      </c>
      <c r="X211" s="61">
        <f t="shared" ca="1" si="22"/>
        <v>3</v>
      </c>
      <c r="Y211" s="11" t="s">
        <v>564</v>
      </c>
      <c r="Z211" s="11" t="s">
        <v>24</v>
      </c>
      <c r="AA211" s="11"/>
      <c r="AB211" s="3"/>
    </row>
    <row r="212" spans="1:29" s="22" customFormat="1" ht="30" customHeight="1">
      <c r="A212" s="3"/>
      <c r="B212" s="3" t="s">
        <v>691</v>
      </c>
      <c r="C212" s="3">
        <v>11</v>
      </c>
      <c r="D212" s="11" t="s">
        <v>90</v>
      </c>
      <c r="E212" s="11" t="s">
        <v>529</v>
      </c>
      <c r="F212" s="11" t="s">
        <v>529</v>
      </c>
      <c r="G212" s="147">
        <v>185</v>
      </c>
      <c r="H212" s="11" t="s">
        <v>535</v>
      </c>
      <c r="I212" s="11" t="s">
        <v>535</v>
      </c>
      <c r="J212" s="17" t="s">
        <v>519</v>
      </c>
      <c r="K212" s="3" t="s">
        <v>507</v>
      </c>
      <c r="L212" s="5">
        <v>166320</v>
      </c>
      <c r="M212" s="1">
        <v>43113</v>
      </c>
      <c r="N212" s="60">
        <f t="shared" ca="1" si="23"/>
        <v>7</v>
      </c>
      <c r="O212" s="14">
        <v>5</v>
      </c>
      <c r="P212" s="14" t="s">
        <v>635</v>
      </c>
      <c r="Q212" s="14">
        <f t="shared" si="18"/>
        <v>16</v>
      </c>
      <c r="R212" s="14">
        <f t="shared" si="19"/>
        <v>21</v>
      </c>
      <c r="S212" s="1">
        <f t="shared" si="20"/>
        <v>48953</v>
      </c>
      <c r="T212" s="7"/>
      <c r="U212" s="3"/>
      <c r="V212" s="3"/>
      <c r="W212" s="62">
        <f t="shared" ca="1" si="21"/>
        <v>3.6875</v>
      </c>
      <c r="X212" s="61">
        <f t="shared" ca="1" si="22"/>
        <v>4</v>
      </c>
      <c r="Y212" s="11" t="s">
        <v>564</v>
      </c>
      <c r="Z212" s="11" t="s">
        <v>24</v>
      </c>
      <c r="AA212" s="11"/>
      <c r="AB212" s="3" t="s">
        <v>522</v>
      </c>
    </row>
    <row r="213" spans="1:29" s="22" customFormat="1" ht="30" customHeight="1">
      <c r="A213" s="3" t="s">
        <v>15</v>
      </c>
      <c r="B213" s="3" t="s">
        <v>742</v>
      </c>
      <c r="C213" s="3">
        <v>11</v>
      </c>
      <c r="D213" s="11" t="s">
        <v>90</v>
      </c>
      <c r="E213" s="11" t="s">
        <v>92</v>
      </c>
      <c r="F213" s="11" t="s">
        <v>92</v>
      </c>
      <c r="G213" s="4">
        <v>165</v>
      </c>
      <c r="H213" s="11" t="s">
        <v>93</v>
      </c>
      <c r="I213" s="11" t="s">
        <v>93</v>
      </c>
      <c r="J213" s="17" t="s">
        <v>519</v>
      </c>
      <c r="K213" s="3" t="s">
        <v>507</v>
      </c>
      <c r="L213" s="5">
        <v>126144</v>
      </c>
      <c r="M213" s="1">
        <v>42717</v>
      </c>
      <c r="N213" s="60">
        <f t="shared" ca="1" si="23"/>
        <v>8</v>
      </c>
      <c r="O213" s="14">
        <v>5</v>
      </c>
      <c r="P213" s="14" t="s">
        <v>635</v>
      </c>
      <c r="Q213" s="14">
        <f t="shared" si="18"/>
        <v>16</v>
      </c>
      <c r="R213" s="14">
        <f t="shared" si="19"/>
        <v>21</v>
      </c>
      <c r="S213" s="1">
        <f t="shared" si="20"/>
        <v>48557</v>
      </c>
      <c r="T213" s="7"/>
      <c r="U213" s="3"/>
      <c r="V213" s="3"/>
      <c r="W213" s="62">
        <f t="shared" ca="1" si="21"/>
        <v>3.5</v>
      </c>
      <c r="X213" s="61">
        <f t="shared" ca="1" si="22"/>
        <v>4</v>
      </c>
      <c r="Y213" s="11" t="s">
        <v>564</v>
      </c>
      <c r="Z213" s="11" t="s">
        <v>24</v>
      </c>
      <c r="AA213" s="11"/>
      <c r="AB213" s="3"/>
    </row>
    <row r="214" spans="1:29" s="110" customFormat="1" ht="30" customHeight="1">
      <c r="A214" s="3" t="s">
        <v>15</v>
      </c>
      <c r="B214" s="3" t="s">
        <v>742</v>
      </c>
      <c r="C214" s="3">
        <v>11</v>
      </c>
      <c r="D214" s="11" t="s">
        <v>90</v>
      </c>
      <c r="E214" s="11" t="s">
        <v>102</v>
      </c>
      <c r="F214" s="11" t="s">
        <v>102</v>
      </c>
      <c r="G214" s="4">
        <v>164</v>
      </c>
      <c r="H214" s="11" t="s">
        <v>295</v>
      </c>
      <c r="I214" s="11" t="s">
        <v>295</v>
      </c>
      <c r="J214" s="17" t="s">
        <v>519</v>
      </c>
      <c r="K214" s="3" t="s">
        <v>507</v>
      </c>
      <c r="L214" s="5">
        <v>566136</v>
      </c>
      <c r="M214" s="1">
        <v>42712</v>
      </c>
      <c r="N214" s="60">
        <f t="shared" ca="1" si="23"/>
        <v>8</v>
      </c>
      <c r="O214" s="14">
        <v>5</v>
      </c>
      <c r="P214" s="14" t="s">
        <v>635</v>
      </c>
      <c r="Q214" s="14">
        <f t="shared" si="18"/>
        <v>16</v>
      </c>
      <c r="R214" s="14">
        <f t="shared" si="19"/>
        <v>21</v>
      </c>
      <c r="S214" s="1">
        <f t="shared" si="20"/>
        <v>48552</v>
      </c>
      <c r="T214" s="7"/>
      <c r="U214" s="3"/>
      <c r="V214" s="3"/>
      <c r="W214" s="62">
        <f t="shared" ca="1" si="21"/>
        <v>3.5</v>
      </c>
      <c r="X214" s="61">
        <f t="shared" ca="1" si="22"/>
        <v>4</v>
      </c>
      <c r="Y214" s="11" t="s">
        <v>564</v>
      </c>
      <c r="Z214" s="11" t="s">
        <v>24</v>
      </c>
      <c r="AA214" s="11"/>
      <c r="AB214" s="3"/>
      <c r="AC214" s="110" t="s">
        <v>761</v>
      </c>
    </row>
    <row r="215" spans="1:29" s="110" customFormat="1" ht="30" customHeight="1">
      <c r="A215" s="3" t="s">
        <v>15</v>
      </c>
      <c r="B215" s="3" t="s">
        <v>685</v>
      </c>
      <c r="C215" s="3">
        <v>11</v>
      </c>
      <c r="D215" s="11" t="s">
        <v>90</v>
      </c>
      <c r="E215" s="11" t="s">
        <v>94</v>
      </c>
      <c r="F215" s="11" t="s">
        <v>94</v>
      </c>
      <c r="G215" s="4">
        <v>160</v>
      </c>
      <c r="H215" s="11" t="s">
        <v>292</v>
      </c>
      <c r="I215" s="11" t="s">
        <v>292</v>
      </c>
      <c r="J215" s="17" t="s">
        <v>518</v>
      </c>
      <c r="K215" s="3" t="s">
        <v>506</v>
      </c>
      <c r="L215" s="5">
        <v>300240</v>
      </c>
      <c r="M215" s="1">
        <v>42695</v>
      </c>
      <c r="N215" s="60">
        <f t="shared" ca="1" si="23"/>
        <v>8</v>
      </c>
      <c r="O215" s="14">
        <v>5</v>
      </c>
      <c r="P215" s="14" t="s">
        <v>635</v>
      </c>
      <c r="Q215" s="14">
        <f t="shared" si="18"/>
        <v>16</v>
      </c>
      <c r="R215" s="14">
        <f t="shared" si="19"/>
        <v>21</v>
      </c>
      <c r="S215" s="1">
        <f t="shared" si="20"/>
        <v>50360</v>
      </c>
      <c r="T215" s="7"/>
      <c r="U215" s="3"/>
      <c r="V215" s="9"/>
      <c r="W215" s="62">
        <f t="shared" ca="1" si="21"/>
        <v>3.5</v>
      </c>
      <c r="X215" s="61">
        <f t="shared" ca="1" si="22"/>
        <v>4</v>
      </c>
      <c r="Y215" s="11" t="s">
        <v>564</v>
      </c>
      <c r="Z215" s="11" t="s">
        <v>24</v>
      </c>
      <c r="AA215" s="11"/>
      <c r="AB215" s="3"/>
    </row>
    <row r="216" spans="1:29" s="22" customFormat="1" ht="30" customHeight="1">
      <c r="A216" s="3"/>
      <c r="B216" s="3" t="s">
        <v>739</v>
      </c>
      <c r="C216" s="3">
        <v>11</v>
      </c>
      <c r="D216" s="11" t="s">
        <v>90</v>
      </c>
      <c r="E216" s="11" t="s">
        <v>528</v>
      </c>
      <c r="F216" s="11" t="s">
        <v>528</v>
      </c>
      <c r="G216" s="147">
        <v>184</v>
      </c>
      <c r="H216" s="11" t="s">
        <v>534</v>
      </c>
      <c r="I216" s="11" t="s">
        <v>534</v>
      </c>
      <c r="J216" s="17" t="s">
        <v>519</v>
      </c>
      <c r="K216" s="3" t="s">
        <v>507</v>
      </c>
      <c r="L216" s="5">
        <v>264600</v>
      </c>
      <c r="M216" s="1">
        <v>43113</v>
      </c>
      <c r="N216" s="60">
        <f t="shared" ca="1" si="23"/>
        <v>7</v>
      </c>
      <c r="O216" s="14">
        <v>5</v>
      </c>
      <c r="P216" s="14" t="s">
        <v>635</v>
      </c>
      <c r="Q216" s="14">
        <f t="shared" si="18"/>
        <v>16</v>
      </c>
      <c r="R216" s="14">
        <f t="shared" si="19"/>
        <v>21</v>
      </c>
      <c r="S216" s="1">
        <f t="shared" si="20"/>
        <v>48953</v>
      </c>
      <c r="T216" s="7"/>
      <c r="U216" s="3"/>
      <c r="V216" s="3"/>
      <c r="W216" s="62">
        <f t="shared" ca="1" si="21"/>
        <v>3.6875</v>
      </c>
      <c r="X216" s="61">
        <f t="shared" ca="1" si="22"/>
        <v>4</v>
      </c>
      <c r="Y216" s="11" t="s">
        <v>564</v>
      </c>
      <c r="Z216" s="11" t="s">
        <v>24</v>
      </c>
      <c r="AA216" s="11"/>
      <c r="AB216" s="3" t="s">
        <v>522</v>
      </c>
    </row>
    <row r="217" spans="1:29" s="22" customFormat="1" ht="30" customHeight="1">
      <c r="A217" s="3" t="s">
        <v>15</v>
      </c>
      <c r="B217" s="3"/>
      <c r="C217" s="3">
        <v>11</v>
      </c>
      <c r="D217" s="11" t="s">
        <v>90</v>
      </c>
      <c r="E217" s="11" t="s">
        <v>314</v>
      </c>
      <c r="F217" s="11" t="s">
        <v>314</v>
      </c>
      <c r="G217" s="4">
        <v>35</v>
      </c>
      <c r="H217" s="11" t="s">
        <v>315</v>
      </c>
      <c r="I217" s="11" t="s">
        <v>315</v>
      </c>
      <c r="J217" s="17" t="s">
        <v>518</v>
      </c>
      <c r="K217" s="3" t="s">
        <v>506</v>
      </c>
      <c r="L217" s="5">
        <v>70040</v>
      </c>
      <c r="M217" s="1">
        <v>35013</v>
      </c>
      <c r="N217" s="60">
        <f t="shared" ca="1" si="23"/>
        <v>29</v>
      </c>
      <c r="O217" s="14">
        <v>5</v>
      </c>
      <c r="P217" s="14" t="s">
        <v>637</v>
      </c>
      <c r="Q217" s="14">
        <f t="shared" si="18"/>
        <v>10.5</v>
      </c>
      <c r="R217" s="14">
        <f t="shared" si="19"/>
        <v>14</v>
      </c>
      <c r="S217" s="1">
        <f t="shared" si="20"/>
        <v>40123</v>
      </c>
      <c r="T217" s="7"/>
      <c r="U217" s="3"/>
      <c r="V217" s="8" t="s">
        <v>108</v>
      </c>
      <c r="W217" s="62">
        <f t="shared" ca="1" si="21"/>
        <v>-3.2857142857142847</v>
      </c>
      <c r="X217" s="61">
        <f t="shared" ca="1" si="22"/>
        <v>1</v>
      </c>
      <c r="Y217" s="11" t="s">
        <v>564</v>
      </c>
      <c r="Z217" s="16" t="s">
        <v>24</v>
      </c>
      <c r="AA217" s="16"/>
      <c r="AB217" s="3"/>
    </row>
    <row r="218" spans="1:29" ht="30" customHeight="1">
      <c r="A218" s="4"/>
      <c r="B218" s="4"/>
      <c r="C218" s="3">
        <v>11</v>
      </c>
      <c r="D218" s="11" t="s">
        <v>119</v>
      </c>
      <c r="E218" s="11" t="s">
        <v>146</v>
      </c>
      <c r="F218" s="11" t="s">
        <v>146</v>
      </c>
      <c r="G218" s="4">
        <v>2</v>
      </c>
      <c r="H218" s="11" t="s">
        <v>316</v>
      </c>
      <c r="I218" s="11" t="s">
        <v>316</v>
      </c>
      <c r="J218" s="17" t="s">
        <v>518</v>
      </c>
      <c r="K218" s="3" t="s">
        <v>506</v>
      </c>
      <c r="L218" s="5">
        <v>146466</v>
      </c>
      <c r="M218" s="1">
        <v>35074</v>
      </c>
      <c r="N218" s="60">
        <f t="shared" ca="1" si="23"/>
        <v>29</v>
      </c>
      <c r="O218" s="14">
        <v>5</v>
      </c>
      <c r="P218" s="14" t="s">
        <v>637</v>
      </c>
      <c r="Q218" s="14">
        <f t="shared" si="18"/>
        <v>10.5</v>
      </c>
      <c r="R218" s="14">
        <f t="shared" si="19"/>
        <v>14</v>
      </c>
      <c r="S218" s="1">
        <f t="shared" si="20"/>
        <v>40184</v>
      </c>
      <c r="T218" s="1"/>
      <c r="U218" s="3"/>
      <c r="V218" s="8" t="s">
        <v>108</v>
      </c>
      <c r="W218" s="62">
        <f t="shared" ca="1" si="21"/>
        <v>-3.2857142857142847</v>
      </c>
      <c r="X218" s="61">
        <f t="shared" ca="1" si="22"/>
        <v>1</v>
      </c>
      <c r="Y218" s="11" t="s">
        <v>564</v>
      </c>
      <c r="Z218" s="11" t="s">
        <v>244</v>
      </c>
      <c r="AA218" s="11"/>
      <c r="AB218" s="3"/>
    </row>
    <row r="219" spans="1:29" ht="30" customHeight="1">
      <c r="A219" s="4"/>
      <c r="B219" s="4"/>
      <c r="C219" s="3">
        <v>11</v>
      </c>
      <c r="D219" s="11" t="s">
        <v>119</v>
      </c>
      <c r="E219" s="11" t="s">
        <v>146</v>
      </c>
      <c r="F219" s="11" t="s">
        <v>146</v>
      </c>
      <c r="G219" s="4">
        <v>3</v>
      </c>
      <c r="H219" s="11" t="s">
        <v>317</v>
      </c>
      <c r="I219" s="11" t="s">
        <v>317</v>
      </c>
      <c r="J219" s="17" t="s">
        <v>518</v>
      </c>
      <c r="K219" s="3" t="s">
        <v>506</v>
      </c>
      <c r="L219" s="5">
        <v>169890</v>
      </c>
      <c r="M219" s="1">
        <v>40823</v>
      </c>
      <c r="N219" s="60">
        <f t="shared" ca="1" si="23"/>
        <v>13</v>
      </c>
      <c r="O219" s="14">
        <v>5</v>
      </c>
      <c r="P219" s="14" t="s">
        <v>637</v>
      </c>
      <c r="Q219" s="14">
        <f t="shared" si="18"/>
        <v>10.5</v>
      </c>
      <c r="R219" s="14">
        <f t="shared" si="19"/>
        <v>14</v>
      </c>
      <c r="S219" s="1">
        <f t="shared" si="20"/>
        <v>45933</v>
      </c>
      <c r="T219" s="1"/>
      <c r="U219" s="3"/>
      <c r="V219" s="3"/>
      <c r="W219" s="62">
        <f t="shared" ca="1" si="21"/>
        <v>1.285714285714286</v>
      </c>
      <c r="X219" s="61">
        <f t="shared" ca="1" si="22"/>
        <v>2</v>
      </c>
      <c r="Y219" s="11" t="s">
        <v>564</v>
      </c>
      <c r="Z219" s="16" t="s">
        <v>318</v>
      </c>
      <c r="AA219" s="16"/>
      <c r="AB219" s="3"/>
    </row>
    <row r="220" spans="1:29" ht="30" customHeight="1">
      <c r="A220" s="4"/>
      <c r="B220" s="4"/>
      <c r="C220" s="3">
        <v>11</v>
      </c>
      <c r="D220" s="11" t="s">
        <v>119</v>
      </c>
      <c r="E220" s="11" t="s">
        <v>148</v>
      </c>
      <c r="F220" s="35" t="s">
        <v>859</v>
      </c>
      <c r="G220" s="4">
        <v>6</v>
      </c>
      <c r="H220" s="11" t="s">
        <v>319</v>
      </c>
      <c r="I220" s="35" t="s">
        <v>858</v>
      </c>
      <c r="J220" s="17" t="s">
        <v>518</v>
      </c>
      <c r="K220" s="3" t="s">
        <v>506</v>
      </c>
      <c r="L220" s="5">
        <v>69010</v>
      </c>
      <c r="M220" s="1">
        <v>35074</v>
      </c>
      <c r="N220" s="60">
        <f t="shared" ca="1" si="23"/>
        <v>29</v>
      </c>
      <c r="O220" s="14">
        <v>5</v>
      </c>
      <c r="P220" s="14" t="s">
        <v>637</v>
      </c>
      <c r="Q220" s="14">
        <f t="shared" si="18"/>
        <v>10.5</v>
      </c>
      <c r="R220" s="14">
        <f t="shared" si="19"/>
        <v>14</v>
      </c>
      <c r="S220" s="1">
        <f t="shared" si="20"/>
        <v>40184</v>
      </c>
      <c r="T220" s="1"/>
      <c r="U220" s="3"/>
      <c r="V220" s="3"/>
      <c r="W220" s="62">
        <f t="shared" ca="1" si="21"/>
        <v>-3.2857142857142847</v>
      </c>
      <c r="X220" s="61">
        <f t="shared" ca="1" si="22"/>
        <v>1</v>
      </c>
      <c r="Y220" s="11" t="s">
        <v>564</v>
      </c>
      <c r="Z220" s="11" t="s">
        <v>244</v>
      </c>
      <c r="AA220" s="11"/>
      <c r="AB220" s="3"/>
    </row>
    <row r="221" spans="1:29" ht="30" customHeight="1">
      <c r="A221" s="4"/>
      <c r="B221" s="4"/>
      <c r="C221" s="3">
        <v>11</v>
      </c>
      <c r="D221" s="11" t="s">
        <v>119</v>
      </c>
      <c r="E221" s="11" t="s">
        <v>148</v>
      </c>
      <c r="F221" s="35" t="s">
        <v>861</v>
      </c>
      <c r="G221" s="4">
        <v>7</v>
      </c>
      <c r="H221" s="11" t="s">
        <v>320</v>
      </c>
      <c r="I221" s="35" t="s">
        <v>860</v>
      </c>
      <c r="J221" s="17" t="s">
        <v>518</v>
      </c>
      <c r="K221" s="3" t="s">
        <v>506</v>
      </c>
      <c r="L221" s="5">
        <v>87550</v>
      </c>
      <c r="M221" s="1">
        <v>35137</v>
      </c>
      <c r="N221" s="60">
        <f t="shared" ca="1" si="23"/>
        <v>29</v>
      </c>
      <c r="O221" s="14">
        <v>5</v>
      </c>
      <c r="P221" s="14" t="s">
        <v>637</v>
      </c>
      <c r="Q221" s="14">
        <f t="shared" si="18"/>
        <v>10.5</v>
      </c>
      <c r="R221" s="14">
        <f t="shared" si="19"/>
        <v>14</v>
      </c>
      <c r="S221" s="1">
        <f t="shared" si="20"/>
        <v>40247</v>
      </c>
      <c r="T221" s="1"/>
      <c r="U221" s="3"/>
      <c r="V221" s="3"/>
      <c r="W221" s="62">
        <f t="shared" ca="1" si="21"/>
        <v>-3.2857142857142847</v>
      </c>
      <c r="X221" s="61">
        <f t="shared" ca="1" si="22"/>
        <v>1</v>
      </c>
      <c r="Y221" s="11" t="s">
        <v>564</v>
      </c>
      <c r="Z221" s="16" t="s">
        <v>244</v>
      </c>
      <c r="AA221" s="16"/>
      <c r="AB221" s="3"/>
    </row>
    <row r="222" spans="1:29" ht="30" customHeight="1">
      <c r="A222" s="4"/>
      <c r="B222" s="4"/>
      <c r="C222" s="3">
        <v>11</v>
      </c>
      <c r="D222" s="11" t="s">
        <v>119</v>
      </c>
      <c r="E222" s="11" t="s">
        <v>148</v>
      </c>
      <c r="F222" s="35" t="s">
        <v>863</v>
      </c>
      <c r="G222" s="4">
        <v>10</v>
      </c>
      <c r="H222" s="11" t="s">
        <v>321</v>
      </c>
      <c r="I222" s="35" t="s">
        <v>862</v>
      </c>
      <c r="J222" s="17" t="s">
        <v>518</v>
      </c>
      <c r="K222" s="3" t="s">
        <v>506</v>
      </c>
      <c r="L222" s="5">
        <v>772500</v>
      </c>
      <c r="M222" s="1">
        <v>35153</v>
      </c>
      <c r="N222" s="60">
        <f t="shared" ca="1" si="23"/>
        <v>29</v>
      </c>
      <c r="O222" s="14">
        <v>5</v>
      </c>
      <c r="P222" s="14" t="s">
        <v>637</v>
      </c>
      <c r="Q222" s="14">
        <f t="shared" si="18"/>
        <v>10.5</v>
      </c>
      <c r="R222" s="14">
        <f t="shared" si="19"/>
        <v>14</v>
      </c>
      <c r="S222" s="1">
        <f t="shared" si="20"/>
        <v>40263</v>
      </c>
      <c r="T222" s="1"/>
      <c r="U222" s="3"/>
      <c r="V222" s="3"/>
      <c r="W222" s="62">
        <f t="shared" ca="1" si="21"/>
        <v>-3.2857142857142847</v>
      </c>
      <c r="X222" s="61">
        <f t="shared" ca="1" si="22"/>
        <v>1</v>
      </c>
      <c r="Y222" s="11" t="s">
        <v>564</v>
      </c>
      <c r="Z222" s="11" t="s">
        <v>244</v>
      </c>
      <c r="AA222" s="11"/>
      <c r="AB222" s="3"/>
    </row>
    <row r="223" spans="1:29" ht="30" customHeight="1">
      <c r="A223" s="4"/>
      <c r="B223" s="4"/>
      <c r="C223" s="3">
        <v>11</v>
      </c>
      <c r="D223" s="11" t="s">
        <v>119</v>
      </c>
      <c r="E223" s="11" t="s">
        <v>148</v>
      </c>
      <c r="F223" s="35" t="s">
        <v>865</v>
      </c>
      <c r="G223" s="4">
        <v>11</v>
      </c>
      <c r="H223" s="11" t="s">
        <v>322</v>
      </c>
      <c r="I223" s="35" t="s">
        <v>864</v>
      </c>
      <c r="J223" s="17" t="s">
        <v>518</v>
      </c>
      <c r="K223" s="3" t="s">
        <v>506</v>
      </c>
      <c r="L223" s="5">
        <v>154500</v>
      </c>
      <c r="M223" s="1">
        <v>35153</v>
      </c>
      <c r="N223" s="60">
        <f t="shared" ca="1" si="23"/>
        <v>29</v>
      </c>
      <c r="O223" s="14">
        <v>5</v>
      </c>
      <c r="P223" s="14" t="s">
        <v>637</v>
      </c>
      <c r="Q223" s="14">
        <f t="shared" si="18"/>
        <v>10.5</v>
      </c>
      <c r="R223" s="14">
        <f t="shared" si="19"/>
        <v>14</v>
      </c>
      <c r="S223" s="1">
        <f t="shared" si="20"/>
        <v>40263</v>
      </c>
      <c r="T223" s="1"/>
      <c r="U223" s="3"/>
      <c r="V223" s="3"/>
      <c r="W223" s="62">
        <f t="shared" ca="1" si="21"/>
        <v>-3.2857142857142847</v>
      </c>
      <c r="X223" s="61">
        <f t="shared" ca="1" si="22"/>
        <v>1</v>
      </c>
      <c r="Y223" s="11" t="s">
        <v>564</v>
      </c>
      <c r="Z223" s="16" t="s">
        <v>244</v>
      </c>
      <c r="AA223" s="16"/>
      <c r="AB223" s="3"/>
    </row>
    <row r="224" spans="1:29" ht="30" customHeight="1">
      <c r="A224" s="4"/>
      <c r="B224" s="4"/>
      <c r="C224" s="3">
        <v>11</v>
      </c>
      <c r="D224" s="11" t="s">
        <v>119</v>
      </c>
      <c r="E224" s="11" t="s">
        <v>148</v>
      </c>
      <c r="F224" s="35" t="s">
        <v>867</v>
      </c>
      <c r="G224" s="4">
        <v>15</v>
      </c>
      <c r="H224" s="11" t="s">
        <v>323</v>
      </c>
      <c r="I224" s="35" t="s">
        <v>866</v>
      </c>
      <c r="J224" s="17" t="s">
        <v>518</v>
      </c>
      <c r="K224" s="3" t="s">
        <v>506</v>
      </c>
      <c r="L224" s="5">
        <v>60900</v>
      </c>
      <c r="M224" s="1">
        <v>37425</v>
      </c>
      <c r="N224" s="60">
        <f t="shared" ca="1" si="23"/>
        <v>23</v>
      </c>
      <c r="O224" s="14">
        <v>5</v>
      </c>
      <c r="P224" s="14" t="s">
        <v>637</v>
      </c>
      <c r="Q224" s="14">
        <f t="shared" si="18"/>
        <v>10.5</v>
      </c>
      <c r="R224" s="14">
        <f t="shared" si="19"/>
        <v>14</v>
      </c>
      <c r="S224" s="1">
        <f t="shared" si="20"/>
        <v>42535</v>
      </c>
      <c r="T224" s="1"/>
      <c r="U224" s="3"/>
      <c r="V224" s="3"/>
      <c r="W224" s="62">
        <f t="shared" ca="1" si="21"/>
        <v>-1.5714285714285712</v>
      </c>
      <c r="X224" s="61">
        <f t="shared" ca="1" si="22"/>
        <v>1</v>
      </c>
      <c r="Y224" s="11" t="s">
        <v>564</v>
      </c>
      <c r="Z224" s="11" t="s">
        <v>244</v>
      </c>
      <c r="AA224" s="11"/>
      <c r="AB224" s="3"/>
    </row>
    <row r="225" spans="1:29" ht="30" customHeight="1">
      <c r="A225" s="4"/>
      <c r="B225" s="4"/>
      <c r="C225" s="3">
        <v>11</v>
      </c>
      <c r="D225" s="11" t="s">
        <v>119</v>
      </c>
      <c r="E225" s="11" t="s">
        <v>148</v>
      </c>
      <c r="F225" s="15" t="s">
        <v>869</v>
      </c>
      <c r="G225" s="4">
        <v>17</v>
      </c>
      <c r="H225" s="11" t="s">
        <v>324</v>
      </c>
      <c r="I225" s="15" t="s">
        <v>868</v>
      </c>
      <c r="J225" s="17" t="s">
        <v>518</v>
      </c>
      <c r="K225" s="3" t="s">
        <v>506</v>
      </c>
      <c r="L225" s="5">
        <v>198450</v>
      </c>
      <c r="M225" s="1">
        <v>37427</v>
      </c>
      <c r="N225" s="60">
        <f t="shared" ca="1" si="23"/>
        <v>23</v>
      </c>
      <c r="O225" s="14">
        <v>5</v>
      </c>
      <c r="P225" s="14" t="s">
        <v>637</v>
      </c>
      <c r="Q225" s="14">
        <f t="shared" si="18"/>
        <v>10.5</v>
      </c>
      <c r="R225" s="14">
        <f t="shared" si="19"/>
        <v>14</v>
      </c>
      <c r="S225" s="1">
        <f t="shared" si="20"/>
        <v>42537</v>
      </c>
      <c r="T225" s="1"/>
      <c r="U225" s="3"/>
      <c r="V225" s="3"/>
      <c r="W225" s="62">
        <f t="shared" ca="1" si="21"/>
        <v>-1.5714285714285712</v>
      </c>
      <c r="X225" s="61">
        <f t="shared" ca="1" si="22"/>
        <v>1</v>
      </c>
      <c r="Y225" s="11" t="s">
        <v>564</v>
      </c>
      <c r="Z225" s="11" t="s">
        <v>244</v>
      </c>
      <c r="AA225" s="11"/>
      <c r="AB225" s="3"/>
    </row>
    <row r="226" spans="1:29" s="10" customFormat="1" ht="30" customHeight="1">
      <c r="A226" s="3"/>
      <c r="B226" s="3" t="s">
        <v>685</v>
      </c>
      <c r="C226" s="3">
        <v>11</v>
      </c>
      <c r="D226" s="11" t="s">
        <v>90</v>
      </c>
      <c r="E226" s="11" t="s">
        <v>586</v>
      </c>
      <c r="F226" s="11" t="s">
        <v>586</v>
      </c>
      <c r="G226" s="3" t="s">
        <v>504</v>
      </c>
      <c r="H226" s="11" t="s">
        <v>587</v>
      </c>
      <c r="I226" s="11" t="s">
        <v>587</v>
      </c>
      <c r="J226" s="17" t="s">
        <v>518</v>
      </c>
      <c r="K226" s="3" t="s">
        <v>506</v>
      </c>
      <c r="L226" s="19">
        <v>65817</v>
      </c>
      <c r="M226" s="1">
        <v>35059</v>
      </c>
      <c r="N226" s="60">
        <f t="shared" ca="1" si="23"/>
        <v>29</v>
      </c>
      <c r="O226" s="14">
        <v>5</v>
      </c>
      <c r="P226" s="14" t="s">
        <v>635</v>
      </c>
      <c r="Q226" s="14">
        <f t="shared" si="18"/>
        <v>16</v>
      </c>
      <c r="R226" s="14">
        <f t="shared" si="19"/>
        <v>21</v>
      </c>
      <c r="S226" s="1">
        <f t="shared" si="20"/>
        <v>42724</v>
      </c>
      <c r="T226" s="7"/>
      <c r="U226" s="3"/>
      <c r="V226" s="3"/>
      <c r="W226" s="62">
        <f t="shared" ca="1" si="21"/>
        <v>-0.4375</v>
      </c>
      <c r="X226" s="61">
        <f t="shared" ca="1" si="22"/>
        <v>1</v>
      </c>
      <c r="Y226" s="11" t="s">
        <v>564</v>
      </c>
      <c r="Z226" s="11" t="s">
        <v>24</v>
      </c>
      <c r="AA226" s="11"/>
      <c r="AB226" s="9"/>
      <c r="AC226" s="20"/>
    </row>
    <row r="227" spans="1:29" ht="30" customHeight="1">
      <c r="A227" s="4"/>
      <c r="B227" s="4" t="s">
        <v>727</v>
      </c>
      <c r="C227" s="3">
        <v>11</v>
      </c>
      <c r="D227" s="11" t="s">
        <v>119</v>
      </c>
      <c r="E227" s="11" t="s">
        <v>148</v>
      </c>
      <c r="F227" s="35" t="s">
        <v>870</v>
      </c>
      <c r="G227" s="4">
        <v>25</v>
      </c>
      <c r="H227" s="11" t="s">
        <v>328</v>
      </c>
      <c r="I227" s="35" t="s">
        <v>871</v>
      </c>
      <c r="J227" s="17" t="s">
        <v>518</v>
      </c>
      <c r="K227" s="3" t="s">
        <v>506</v>
      </c>
      <c r="L227" s="5">
        <v>115500</v>
      </c>
      <c r="M227" s="1">
        <v>41537</v>
      </c>
      <c r="N227" s="60">
        <f t="shared" ca="1" si="23"/>
        <v>11</v>
      </c>
      <c r="O227" s="14">
        <v>5</v>
      </c>
      <c r="P227" s="14" t="s">
        <v>635</v>
      </c>
      <c r="Q227" s="14">
        <f t="shared" si="18"/>
        <v>16</v>
      </c>
      <c r="R227" s="14">
        <f t="shared" si="19"/>
        <v>21</v>
      </c>
      <c r="S227" s="1">
        <f t="shared" si="20"/>
        <v>49202</v>
      </c>
      <c r="T227" s="1"/>
      <c r="U227" s="3"/>
      <c r="V227" s="3"/>
      <c r="W227" s="62">
        <f t="shared" ca="1" si="21"/>
        <v>2.9375</v>
      </c>
      <c r="X227" s="61">
        <f t="shared" ca="1" si="22"/>
        <v>3</v>
      </c>
      <c r="Y227" s="11" t="s">
        <v>564</v>
      </c>
      <c r="Z227" s="11" t="s">
        <v>24</v>
      </c>
      <c r="AA227" s="11"/>
      <c r="AB227" s="3"/>
    </row>
    <row r="228" spans="1:29" ht="30" customHeight="1">
      <c r="A228" s="4"/>
      <c r="B228" s="4" t="s">
        <v>725</v>
      </c>
      <c r="C228" s="3">
        <v>11</v>
      </c>
      <c r="D228" s="11" t="s">
        <v>119</v>
      </c>
      <c r="E228" s="11" t="s">
        <v>120</v>
      </c>
      <c r="F228" s="35" t="s">
        <v>850</v>
      </c>
      <c r="G228" s="4">
        <v>68</v>
      </c>
      <c r="H228" s="11" t="s">
        <v>309</v>
      </c>
      <c r="I228" s="35" t="s">
        <v>851</v>
      </c>
      <c r="J228" s="17" t="s">
        <v>518</v>
      </c>
      <c r="K228" s="3" t="s">
        <v>506</v>
      </c>
      <c r="L228" s="5">
        <v>63036</v>
      </c>
      <c r="M228" s="1">
        <v>35517</v>
      </c>
      <c r="N228" s="60">
        <f t="shared" ca="1" si="23"/>
        <v>28</v>
      </c>
      <c r="O228" s="14">
        <v>5</v>
      </c>
      <c r="P228" s="14" t="s">
        <v>635</v>
      </c>
      <c r="Q228" s="14">
        <f t="shared" si="18"/>
        <v>16</v>
      </c>
      <c r="R228" s="14">
        <f t="shared" si="19"/>
        <v>21</v>
      </c>
      <c r="S228" s="1">
        <f t="shared" si="20"/>
        <v>43182</v>
      </c>
      <c r="T228" s="1"/>
      <c r="U228" s="3"/>
      <c r="V228" s="3"/>
      <c r="W228" s="62">
        <f t="shared" ca="1" si="21"/>
        <v>-0.25</v>
      </c>
      <c r="X228" s="61">
        <f t="shared" ca="1" si="22"/>
        <v>1</v>
      </c>
      <c r="Y228" s="11" t="s">
        <v>564</v>
      </c>
      <c r="Z228" s="11" t="s">
        <v>24</v>
      </c>
      <c r="AA228" s="11"/>
      <c r="AB228" s="9" t="s">
        <v>757</v>
      </c>
    </row>
    <row r="229" spans="1:29" ht="30" customHeight="1">
      <c r="A229" s="3"/>
      <c r="B229" s="3" t="s">
        <v>672</v>
      </c>
      <c r="C229" s="3">
        <v>11</v>
      </c>
      <c r="D229" s="11" t="s">
        <v>90</v>
      </c>
      <c r="E229" s="11" t="s">
        <v>531</v>
      </c>
      <c r="F229" s="11" t="s">
        <v>531</v>
      </c>
      <c r="G229" s="147">
        <v>179</v>
      </c>
      <c r="H229" s="11" t="s">
        <v>538</v>
      </c>
      <c r="I229" s="11" t="s">
        <v>538</v>
      </c>
      <c r="J229" s="17" t="s">
        <v>519</v>
      </c>
      <c r="K229" s="3" t="s">
        <v>507</v>
      </c>
      <c r="L229" s="5">
        <v>367200</v>
      </c>
      <c r="M229" s="1">
        <v>43113</v>
      </c>
      <c r="N229" s="60">
        <f t="shared" ca="1" si="23"/>
        <v>7</v>
      </c>
      <c r="O229" s="14">
        <v>5</v>
      </c>
      <c r="P229" s="14" t="s">
        <v>635</v>
      </c>
      <c r="Q229" s="14">
        <f t="shared" si="18"/>
        <v>16</v>
      </c>
      <c r="R229" s="14">
        <f t="shared" si="19"/>
        <v>21</v>
      </c>
      <c r="S229" s="1">
        <f t="shared" si="20"/>
        <v>48953</v>
      </c>
      <c r="T229" s="7"/>
      <c r="U229" s="3"/>
      <c r="V229" s="3"/>
      <c r="W229" s="62">
        <f t="shared" ca="1" si="21"/>
        <v>3.6875</v>
      </c>
      <c r="X229" s="61">
        <f t="shared" ca="1" si="22"/>
        <v>4</v>
      </c>
      <c r="Y229" s="11" t="s">
        <v>564</v>
      </c>
      <c r="Z229" s="11" t="s">
        <v>24</v>
      </c>
      <c r="AA229" s="11"/>
      <c r="AB229" s="3" t="s">
        <v>522</v>
      </c>
    </row>
    <row r="230" spans="1:29" ht="30" customHeight="1">
      <c r="A230" s="4"/>
      <c r="B230" s="4" t="s">
        <v>721</v>
      </c>
      <c r="C230" s="3">
        <v>11</v>
      </c>
      <c r="D230" s="11" t="s">
        <v>119</v>
      </c>
      <c r="E230" s="11" t="s">
        <v>286</v>
      </c>
      <c r="F230" s="11" t="s">
        <v>286</v>
      </c>
      <c r="G230" s="4">
        <v>1</v>
      </c>
      <c r="H230" s="11" t="s">
        <v>287</v>
      </c>
      <c r="I230" s="11" t="s">
        <v>287</v>
      </c>
      <c r="J230" s="17" t="s">
        <v>518</v>
      </c>
      <c r="K230" s="3" t="s">
        <v>506</v>
      </c>
      <c r="L230" s="5">
        <v>65920</v>
      </c>
      <c r="M230" s="1">
        <v>35137</v>
      </c>
      <c r="N230" s="60">
        <f t="shared" ca="1" si="23"/>
        <v>29</v>
      </c>
      <c r="O230" s="14">
        <v>5</v>
      </c>
      <c r="P230" s="14" t="s">
        <v>635</v>
      </c>
      <c r="Q230" s="14">
        <f t="shared" si="18"/>
        <v>16</v>
      </c>
      <c r="R230" s="14">
        <f t="shared" si="19"/>
        <v>21</v>
      </c>
      <c r="S230" s="1">
        <f t="shared" si="20"/>
        <v>42802</v>
      </c>
      <c r="T230" s="1"/>
      <c r="U230" s="3"/>
      <c r="V230" s="3"/>
      <c r="W230" s="62">
        <f t="shared" ca="1" si="21"/>
        <v>-0.4375</v>
      </c>
      <c r="X230" s="61">
        <f t="shared" ca="1" si="22"/>
        <v>1</v>
      </c>
      <c r="Y230" s="11" t="s">
        <v>564</v>
      </c>
      <c r="Z230" s="11" t="s">
        <v>244</v>
      </c>
      <c r="AA230" s="11"/>
      <c r="AB230" s="9" t="s">
        <v>757</v>
      </c>
      <c r="AC230" s="22" t="s">
        <v>758</v>
      </c>
    </row>
    <row r="231" spans="1:29" ht="30" customHeight="1">
      <c r="A231" s="3" t="s">
        <v>15</v>
      </c>
      <c r="B231" s="3" t="s">
        <v>717</v>
      </c>
      <c r="C231" s="3">
        <v>11</v>
      </c>
      <c r="D231" s="11" t="s">
        <v>90</v>
      </c>
      <c r="E231" s="11" t="s">
        <v>335</v>
      </c>
      <c r="F231" s="11" t="s">
        <v>335</v>
      </c>
      <c r="G231" s="4">
        <v>147</v>
      </c>
      <c r="H231" s="11" t="s">
        <v>336</v>
      </c>
      <c r="I231" s="11" t="s">
        <v>336</v>
      </c>
      <c r="J231" s="17" t="s">
        <v>518</v>
      </c>
      <c r="K231" s="3" t="s">
        <v>506</v>
      </c>
      <c r="L231" s="5">
        <v>136080</v>
      </c>
      <c r="M231" s="1">
        <v>42397</v>
      </c>
      <c r="N231" s="60">
        <f t="shared" ca="1" si="23"/>
        <v>9</v>
      </c>
      <c r="O231" s="14">
        <v>5</v>
      </c>
      <c r="P231" s="14" t="s">
        <v>635</v>
      </c>
      <c r="Q231" s="14">
        <f t="shared" si="18"/>
        <v>16</v>
      </c>
      <c r="R231" s="14">
        <f t="shared" si="19"/>
        <v>21</v>
      </c>
      <c r="S231" s="1">
        <f t="shared" si="20"/>
        <v>50062</v>
      </c>
      <c r="T231" s="7"/>
      <c r="U231" s="3"/>
      <c r="V231" s="3"/>
      <c r="W231" s="62">
        <f t="shared" ca="1" si="21"/>
        <v>3.3125</v>
      </c>
      <c r="X231" s="61">
        <f t="shared" ca="1" si="22"/>
        <v>4</v>
      </c>
      <c r="Y231" s="11" t="s">
        <v>564</v>
      </c>
      <c r="Z231" s="11" t="s">
        <v>24</v>
      </c>
      <c r="AA231" s="11"/>
      <c r="AB231" s="3"/>
    </row>
    <row r="232" spans="1:29" ht="30" customHeight="1">
      <c r="A232" s="3" t="s">
        <v>15</v>
      </c>
      <c r="B232" s="3" t="s">
        <v>720</v>
      </c>
      <c r="C232" s="3">
        <v>11</v>
      </c>
      <c r="D232" s="11" t="s">
        <v>90</v>
      </c>
      <c r="E232" s="11" t="s">
        <v>282</v>
      </c>
      <c r="F232" s="11" t="s">
        <v>282</v>
      </c>
      <c r="G232" s="4">
        <v>163</v>
      </c>
      <c r="H232" s="11" t="s">
        <v>284</v>
      </c>
      <c r="I232" s="11" t="s">
        <v>284</v>
      </c>
      <c r="J232" s="17" t="s">
        <v>519</v>
      </c>
      <c r="K232" s="3" t="s">
        <v>507</v>
      </c>
      <c r="L232" s="5">
        <v>513540</v>
      </c>
      <c r="M232" s="1">
        <v>42710</v>
      </c>
      <c r="N232" s="60">
        <f t="shared" ca="1" si="23"/>
        <v>8</v>
      </c>
      <c r="O232" s="14">
        <v>5</v>
      </c>
      <c r="P232" s="14" t="s">
        <v>635</v>
      </c>
      <c r="Q232" s="14">
        <f t="shared" si="18"/>
        <v>16</v>
      </c>
      <c r="R232" s="14">
        <f t="shared" si="19"/>
        <v>21</v>
      </c>
      <c r="S232" s="1">
        <f t="shared" si="20"/>
        <v>48550</v>
      </c>
      <c r="T232" s="7"/>
      <c r="U232" s="3"/>
      <c r="V232" s="3"/>
      <c r="W232" s="62">
        <f t="shared" ca="1" si="21"/>
        <v>3.5</v>
      </c>
      <c r="X232" s="61">
        <f t="shared" ca="1" si="22"/>
        <v>4</v>
      </c>
      <c r="Y232" s="11" t="s">
        <v>564</v>
      </c>
      <c r="Z232" s="11" t="s">
        <v>24</v>
      </c>
      <c r="AA232" s="11"/>
      <c r="AB232" s="3"/>
      <c r="AC232" s="22" t="s">
        <v>758</v>
      </c>
    </row>
    <row r="233" spans="1:29" ht="30" customHeight="1">
      <c r="A233" s="4"/>
      <c r="B233" s="4" t="s">
        <v>726</v>
      </c>
      <c r="C233" s="3">
        <v>11</v>
      </c>
      <c r="D233" s="11" t="s">
        <v>119</v>
      </c>
      <c r="E233" s="11" t="s">
        <v>120</v>
      </c>
      <c r="F233" s="35" t="s">
        <v>853</v>
      </c>
      <c r="G233" s="4">
        <v>81</v>
      </c>
      <c r="H233" s="11" t="s">
        <v>312</v>
      </c>
      <c r="I233" s="35" t="s">
        <v>852</v>
      </c>
      <c r="J233" s="17" t="s">
        <v>519</v>
      </c>
      <c r="K233" s="3" t="s">
        <v>509</v>
      </c>
      <c r="L233" s="5">
        <v>172200</v>
      </c>
      <c r="M233" s="1">
        <v>40086</v>
      </c>
      <c r="N233" s="60">
        <f t="shared" ca="1" si="23"/>
        <v>15</v>
      </c>
      <c r="O233" s="14">
        <v>5</v>
      </c>
      <c r="P233" s="14" t="s">
        <v>635</v>
      </c>
      <c r="Q233" s="14">
        <f t="shared" ref="Q233:Q286" si="24">O233*IF(P233="水質",3.2,(IF(P233="事務",2,IF(P233="電子",2.1,IF(P233="自動車",3.1,1.6)))))</f>
        <v>16</v>
      </c>
      <c r="R233" s="14">
        <f t="shared" ref="R233:R286" si="25">ROUND(4/3*Q233,0)</f>
        <v>21</v>
      </c>
      <c r="S233" s="1">
        <f t="shared" ref="S233:S286" si="26">M233+365*IF(J233="事後",R233,Q233)</f>
        <v>45926</v>
      </c>
      <c r="T233" s="1"/>
      <c r="U233" s="3"/>
      <c r="V233" s="3"/>
      <c r="W233" s="62">
        <f t="shared" ref="W233:W286" ca="1" si="27">(-3/Q233*N233+5)</f>
        <v>2.1875</v>
      </c>
      <c r="X233" s="61">
        <f t="shared" ref="X233:X286" ca="1" si="28">IF(W233&gt;1,ROUNDUP(W233,0),1)</f>
        <v>3</v>
      </c>
      <c r="Y233" s="11" t="s">
        <v>564</v>
      </c>
      <c r="Z233" s="11" t="s">
        <v>24</v>
      </c>
      <c r="AA233" s="11"/>
      <c r="AB233" s="3"/>
    </row>
    <row r="234" spans="1:29" ht="30" customHeight="1">
      <c r="A234" s="3"/>
      <c r="B234" s="3" t="s">
        <v>733</v>
      </c>
      <c r="C234" s="3">
        <v>11</v>
      </c>
      <c r="D234" s="11" t="s">
        <v>90</v>
      </c>
      <c r="E234" s="11" t="s">
        <v>530</v>
      </c>
      <c r="F234" s="11" t="s">
        <v>530</v>
      </c>
      <c r="G234" s="147">
        <v>178</v>
      </c>
      <c r="H234" s="11" t="s">
        <v>536</v>
      </c>
      <c r="I234" s="11" t="s">
        <v>536</v>
      </c>
      <c r="J234" s="17" t="s">
        <v>519</v>
      </c>
      <c r="K234" s="3" t="s">
        <v>509</v>
      </c>
      <c r="L234" s="5">
        <v>162000</v>
      </c>
      <c r="M234" s="1">
        <v>43113</v>
      </c>
      <c r="N234" s="60">
        <f t="shared" ca="1" si="23"/>
        <v>7</v>
      </c>
      <c r="O234" s="14">
        <v>5</v>
      </c>
      <c r="P234" s="14" t="s">
        <v>635</v>
      </c>
      <c r="Q234" s="14">
        <f t="shared" si="24"/>
        <v>16</v>
      </c>
      <c r="R234" s="14">
        <f t="shared" si="25"/>
        <v>21</v>
      </c>
      <c r="S234" s="1">
        <f t="shared" si="26"/>
        <v>48953</v>
      </c>
      <c r="T234" s="7"/>
      <c r="U234" s="3"/>
      <c r="V234" s="3"/>
      <c r="W234" s="62">
        <f t="shared" ca="1" si="27"/>
        <v>3.6875</v>
      </c>
      <c r="X234" s="61">
        <f t="shared" ca="1" si="28"/>
        <v>4</v>
      </c>
      <c r="Y234" s="11" t="s">
        <v>564</v>
      </c>
      <c r="Z234" s="11" t="s">
        <v>24</v>
      </c>
      <c r="AA234" s="11"/>
      <c r="AB234" s="3" t="s">
        <v>522</v>
      </c>
    </row>
    <row r="235" spans="1:29" ht="30" customHeight="1">
      <c r="A235" s="3" t="s">
        <v>15</v>
      </c>
      <c r="B235" s="3" t="s">
        <v>734</v>
      </c>
      <c r="C235" s="3">
        <v>11</v>
      </c>
      <c r="D235" s="11" t="s">
        <v>90</v>
      </c>
      <c r="E235" s="11" t="s">
        <v>293</v>
      </c>
      <c r="F235" s="11" t="s">
        <v>293</v>
      </c>
      <c r="G235" s="4">
        <v>48</v>
      </c>
      <c r="H235" s="11" t="s">
        <v>294</v>
      </c>
      <c r="I235" s="11" t="s">
        <v>294</v>
      </c>
      <c r="J235" s="17" t="s">
        <v>519</v>
      </c>
      <c r="K235" s="3" t="s">
        <v>507</v>
      </c>
      <c r="L235" s="5">
        <v>211150</v>
      </c>
      <c r="M235" s="1">
        <v>35013</v>
      </c>
      <c r="N235" s="60">
        <f t="shared" ca="1" si="23"/>
        <v>29</v>
      </c>
      <c r="O235" s="14">
        <v>5</v>
      </c>
      <c r="P235" s="14" t="s">
        <v>635</v>
      </c>
      <c r="Q235" s="14">
        <f t="shared" si="24"/>
        <v>16</v>
      </c>
      <c r="R235" s="14">
        <f t="shared" si="25"/>
        <v>21</v>
      </c>
      <c r="S235" s="1">
        <f t="shared" si="26"/>
        <v>40853</v>
      </c>
      <c r="T235" s="7"/>
      <c r="U235" s="3"/>
      <c r="V235" s="9"/>
      <c r="W235" s="62">
        <f t="shared" ca="1" si="27"/>
        <v>-0.4375</v>
      </c>
      <c r="X235" s="61">
        <f t="shared" ca="1" si="28"/>
        <v>1</v>
      </c>
      <c r="Y235" s="11" t="s">
        <v>564</v>
      </c>
      <c r="Z235" s="11" t="s">
        <v>24</v>
      </c>
      <c r="AA235" s="11"/>
      <c r="AB235" s="3"/>
    </row>
    <row r="236" spans="1:29" ht="30" customHeight="1">
      <c r="A236" s="3" t="s">
        <v>15</v>
      </c>
      <c r="B236" s="125" t="s">
        <v>686</v>
      </c>
      <c r="C236" s="3">
        <v>11</v>
      </c>
      <c r="D236" s="11" t="s">
        <v>90</v>
      </c>
      <c r="E236" s="11" t="s">
        <v>277</v>
      </c>
      <c r="F236" s="11" t="s">
        <v>277</v>
      </c>
      <c r="G236" s="4">
        <v>30</v>
      </c>
      <c r="H236" s="11" t="s">
        <v>278</v>
      </c>
      <c r="I236" s="11" t="s">
        <v>278</v>
      </c>
      <c r="J236" s="17" t="s">
        <v>518</v>
      </c>
      <c r="K236" s="3" t="s">
        <v>506</v>
      </c>
      <c r="L236" s="5">
        <v>91670</v>
      </c>
      <c r="M236" s="1">
        <v>35013</v>
      </c>
      <c r="N236" s="60">
        <f t="shared" ca="1" si="23"/>
        <v>29</v>
      </c>
      <c r="O236" s="14">
        <v>5</v>
      </c>
      <c r="P236" s="14" t="s">
        <v>635</v>
      </c>
      <c r="Q236" s="14">
        <f t="shared" si="24"/>
        <v>16</v>
      </c>
      <c r="R236" s="14">
        <f t="shared" si="25"/>
        <v>21</v>
      </c>
      <c r="S236" s="1">
        <f t="shared" si="26"/>
        <v>42678</v>
      </c>
      <c r="T236" s="7"/>
      <c r="U236" s="3"/>
      <c r="V236" s="3"/>
      <c r="W236" s="62">
        <f t="shared" ca="1" si="27"/>
        <v>-0.4375</v>
      </c>
      <c r="X236" s="61">
        <f t="shared" ca="1" si="28"/>
        <v>1</v>
      </c>
      <c r="Y236" s="11" t="s">
        <v>564</v>
      </c>
      <c r="Z236" s="11" t="s">
        <v>24</v>
      </c>
      <c r="AA236" s="11"/>
      <c r="AB236" s="9" t="s">
        <v>757</v>
      </c>
    </row>
    <row r="237" spans="1:29" ht="30" customHeight="1">
      <c r="A237" s="4"/>
      <c r="B237" s="4" t="s">
        <v>686</v>
      </c>
      <c r="C237" s="3">
        <v>11</v>
      </c>
      <c r="D237" s="11" t="s">
        <v>119</v>
      </c>
      <c r="E237" s="11" t="s">
        <v>148</v>
      </c>
      <c r="F237" s="35" t="s">
        <v>817</v>
      </c>
      <c r="G237" s="4">
        <v>21</v>
      </c>
      <c r="H237" s="11" t="s">
        <v>325</v>
      </c>
      <c r="I237" s="35" t="s">
        <v>872</v>
      </c>
      <c r="J237" s="17" t="s">
        <v>519</v>
      </c>
      <c r="K237" s="3" t="s">
        <v>507</v>
      </c>
      <c r="L237" s="5">
        <v>98490</v>
      </c>
      <c r="M237" s="1">
        <v>40451</v>
      </c>
      <c r="N237" s="60">
        <f t="shared" ca="1" si="23"/>
        <v>14</v>
      </c>
      <c r="O237" s="14">
        <v>5</v>
      </c>
      <c r="P237" s="14" t="s">
        <v>635</v>
      </c>
      <c r="Q237" s="14">
        <f t="shared" si="24"/>
        <v>16</v>
      </c>
      <c r="R237" s="14">
        <f t="shared" si="25"/>
        <v>21</v>
      </c>
      <c r="S237" s="1">
        <f t="shared" si="26"/>
        <v>46291</v>
      </c>
      <c r="T237" s="1"/>
      <c r="U237" s="3"/>
      <c r="V237" s="3"/>
      <c r="W237" s="62">
        <f t="shared" ca="1" si="27"/>
        <v>2.375</v>
      </c>
      <c r="X237" s="61">
        <f t="shared" ca="1" si="28"/>
        <v>3</v>
      </c>
      <c r="Y237" s="11" t="s">
        <v>564</v>
      </c>
      <c r="Z237" s="11" t="s">
        <v>24</v>
      </c>
      <c r="AA237" s="11"/>
      <c r="AB237" s="3"/>
    </row>
    <row r="238" spans="1:29" ht="30" customHeight="1">
      <c r="A238" s="3" t="s">
        <v>15</v>
      </c>
      <c r="B238" s="3" t="s">
        <v>698</v>
      </c>
      <c r="C238" s="3">
        <v>11</v>
      </c>
      <c r="D238" s="11" t="s">
        <v>90</v>
      </c>
      <c r="E238" s="11" t="s">
        <v>273</v>
      </c>
      <c r="F238" s="11" t="s">
        <v>273</v>
      </c>
      <c r="G238" s="4">
        <v>141</v>
      </c>
      <c r="H238" s="11" t="s">
        <v>274</v>
      </c>
      <c r="I238" s="11" t="s">
        <v>274</v>
      </c>
      <c r="J238" s="17" t="s">
        <v>519</v>
      </c>
      <c r="K238" s="3" t="s">
        <v>507</v>
      </c>
      <c r="L238" s="5">
        <v>648000</v>
      </c>
      <c r="M238" s="1">
        <v>42286</v>
      </c>
      <c r="N238" s="60">
        <f t="shared" ca="1" si="23"/>
        <v>9</v>
      </c>
      <c r="O238" s="14">
        <v>10</v>
      </c>
      <c r="P238" s="14" t="s">
        <v>635</v>
      </c>
      <c r="Q238" s="14">
        <f t="shared" si="24"/>
        <v>32</v>
      </c>
      <c r="R238" s="14">
        <f t="shared" si="25"/>
        <v>43</v>
      </c>
      <c r="S238" s="1">
        <f t="shared" si="26"/>
        <v>53966</v>
      </c>
      <c r="T238" s="7"/>
      <c r="U238" s="3"/>
      <c r="V238" s="3"/>
      <c r="W238" s="62">
        <f t="shared" ca="1" si="27"/>
        <v>4.15625</v>
      </c>
      <c r="X238" s="61">
        <f t="shared" ca="1" si="28"/>
        <v>5</v>
      </c>
      <c r="Y238" s="11" t="s">
        <v>564</v>
      </c>
      <c r="Z238" s="11" t="s">
        <v>24</v>
      </c>
      <c r="AA238" s="11"/>
      <c r="AB238" s="3"/>
      <c r="AC238" s="22" t="s">
        <v>758</v>
      </c>
    </row>
    <row r="239" spans="1:29" ht="30" customHeight="1">
      <c r="A239" s="4"/>
      <c r="B239" s="4" t="s">
        <v>698</v>
      </c>
      <c r="C239" s="3">
        <v>11</v>
      </c>
      <c r="D239" s="11" t="s">
        <v>119</v>
      </c>
      <c r="E239" s="11" t="s">
        <v>148</v>
      </c>
      <c r="F239" s="35" t="s">
        <v>874</v>
      </c>
      <c r="G239" s="4">
        <v>23</v>
      </c>
      <c r="H239" s="11" t="s">
        <v>327</v>
      </c>
      <c r="I239" s="35" t="s">
        <v>873</v>
      </c>
      <c r="J239" s="17" t="s">
        <v>519</v>
      </c>
      <c r="K239" s="3" t="s">
        <v>507</v>
      </c>
      <c r="L239" s="5">
        <v>112980</v>
      </c>
      <c r="M239" s="1">
        <v>40493</v>
      </c>
      <c r="N239" s="60">
        <f t="shared" ca="1" si="23"/>
        <v>14</v>
      </c>
      <c r="O239" s="14">
        <v>5</v>
      </c>
      <c r="P239" s="14" t="s">
        <v>635</v>
      </c>
      <c r="Q239" s="14">
        <f t="shared" si="24"/>
        <v>16</v>
      </c>
      <c r="R239" s="14">
        <f t="shared" si="25"/>
        <v>21</v>
      </c>
      <c r="S239" s="1">
        <f t="shared" si="26"/>
        <v>46333</v>
      </c>
      <c r="T239" s="1"/>
      <c r="U239" s="3"/>
      <c r="V239" s="3"/>
      <c r="W239" s="62">
        <f t="shared" ca="1" si="27"/>
        <v>2.375</v>
      </c>
      <c r="X239" s="61">
        <f t="shared" ca="1" si="28"/>
        <v>3</v>
      </c>
      <c r="Y239" s="11" t="s">
        <v>564</v>
      </c>
      <c r="Z239" s="11" t="s">
        <v>24</v>
      </c>
      <c r="AA239" s="11"/>
      <c r="AB239" s="3"/>
    </row>
    <row r="240" spans="1:29" ht="30" customHeight="1">
      <c r="A240" s="4"/>
      <c r="B240" s="4" t="s">
        <v>743</v>
      </c>
      <c r="C240" s="3">
        <v>11</v>
      </c>
      <c r="D240" s="11" t="s">
        <v>119</v>
      </c>
      <c r="E240" s="11" t="s">
        <v>120</v>
      </c>
      <c r="F240" s="35" t="s">
        <v>836</v>
      </c>
      <c r="G240" s="4">
        <v>38</v>
      </c>
      <c r="H240" s="11" t="s">
        <v>722</v>
      </c>
      <c r="I240" s="11" t="s">
        <v>722</v>
      </c>
      <c r="J240" s="17" t="s">
        <v>519</v>
      </c>
      <c r="K240" s="3" t="s">
        <v>509</v>
      </c>
      <c r="L240" s="5">
        <v>58195</v>
      </c>
      <c r="M240" s="1">
        <v>35024</v>
      </c>
      <c r="N240" s="60">
        <f t="shared" ca="1" si="23"/>
        <v>29</v>
      </c>
      <c r="O240" s="14">
        <v>5</v>
      </c>
      <c r="P240" s="14" t="s">
        <v>635</v>
      </c>
      <c r="Q240" s="14">
        <f t="shared" si="24"/>
        <v>16</v>
      </c>
      <c r="R240" s="14">
        <f t="shared" si="25"/>
        <v>21</v>
      </c>
      <c r="S240" s="1">
        <f t="shared" si="26"/>
        <v>40864</v>
      </c>
      <c r="T240" s="1"/>
      <c r="U240" s="3"/>
      <c r="V240" s="3"/>
      <c r="W240" s="62">
        <f t="shared" ca="1" si="27"/>
        <v>-0.4375</v>
      </c>
      <c r="X240" s="61">
        <f t="shared" ca="1" si="28"/>
        <v>1</v>
      </c>
      <c r="Y240" s="11" t="s">
        <v>564</v>
      </c>
      <c r="Z240" s="16" t="s">
        <v>24</v>
      </c>
      <c r="AA240" s="16"/>
      <c r="AB240" s="3"/>
    </row>
    <row r="241" spans="1:29" ht="30" customHeight="1">
      <c r="A241" s="3" t="s">
        <v>15</v>
      </c>
      <c r="B241" s="3"/>
      <c r="C241" s="100">
        <v>11</v>
      </c>
      <c r="D241" s="101" t="s">
        <v>90</v>
      </c>
      <c r="E241" s="101" t="s">
        <v>277</v>
      </c>
      <c r="F241" s="101" t="s">
        <v>277</v>
      </c>
      <c r="G241" s="102">
        <v>31</v>
      </c>
      <c r="H241" s="101" t="s">
        <v>279</v>
      </c>
      <c r="I241" s="101" t="s">
        <v>279</v>
      </c>
      <c r="J241" s="103" t="s">
        <v>518</v>
      </c>
      <c r="K241" s="100" t="s">
        <v>506</v>
      </c>
      <c r="L241" s="104">
        <v>249260</v>
      </c>
      <c r="M241" s="105">
        <v>35013</v>
      </c>
      <c r="N241" s="106">
        <f t="shared" ca="1" si="23"/>
        <v>29</v>
      </c>
      <c r="O241" s="107">
        <v>5</v>
      </c>
      <c r="P241" s="107" t="s">
        <v>635</v>
      </c>
      <c r="Q241" s="107">
        <f t="shared" si="24"/>
        <v>16</v>
      </c>
      <c r="R241" s="107">
        <f t="shared" si="25"/>
        <v>21</v>
      </c>
      <c r="S241" s="105">
        <f t="shared" si="26"/>
        <v>42678</v>
      </c>
      <c r="T241" s="7"/>
      <c r="U241" s="8"/>
      <c r="V241" s="9" t="s">
        <v>108</v>
      </c>
      <c r="W241" s="108">
        <f t="shared" ca="1" si="27"/>
        <v>-0.4375</v>
      </c>
      <c r="X241" s="109">
        <f t="shared" ca="1" si="28"/>
        <v>1</v>
      </c>
      <c r="Y241" s="101" t="s">
        <v>564</v>
      </c>
      <c r="Z241" s="101" t="s">
        <v>24</v>
      </c>
      <c r="AA241" s="101"/>
      <c r="AB241" s="100" t="s">
        <v>665</v>
      </c>
    </row>
    <row r="242" spans="1:29" ht="30" customHeight="1">
      <c r="A242" s="3" t="s">
        <v>15</v>
      </c>
      <c r="B242" s="3"/>
      <c r="C242" s="100">
        <v>11</v>
      </c>
      <c r="D242" s="101" t="s">
        <v>90</v>
      </c>
      <c r="E242" s="101" t="s">
        <v>280</v>
      </c>
      <c r="F242" s="101" t="s">
        <v>280</v>
      </c>
      <c r="G242" s="102">
        <v>34</v>
      </c>
      <c r="H242" s="101" t="s">
        <v>281</v>
      </c>
      <c r="I242" s="101" t="s">
        <v>281</v>
      </c>
      <c r="J242" s="103" t="s">
        <v>519</v>
      </c>
      <c r="K242" s="100" t="s">
        <v>507</v>
      </c>
      <c r="L242" s="104">
        <v>157590</v>
      </c>
      <c r="M242" s="105">
        <v>35013</v>
      </c>
      <c r="N242" s="106">
        <f t="shared" ca="1" si="23"/>
        <v>29</v>
      </c>
      <c r="O242" s="107">
        <v>5</v>
      </c>
      <c r="P242" s="107" t="s">
        <v>635</v>
      </c>
      <c r="Q242" s="107">
        <f t="shared" si="24"/>
        <v>16</v>
      </c>
      <c r="R242" s="107">
        <f t="shared" si="25"/>
        <v>21</v>
      </c>
      <c r="S242" s="105">
        <f t="shared" si="26"/>
        <v>40853</v>
      </c>
      <c r="T242" s="7"/>
      <c r="U242" s="8"/>
      <c r="V242" s="9" t="s">
        <v>108</v>
      </c>
      <c r="W242" s="108">
        <f t="shared" ca="1" si="27"/>
        <v>-0.4375</v>
      </c>
      <c r="X242" s="109">
        <f t="shared" ca="1" si="28"/>
        <v>1</v>
      </c>
      <c r="Y242" s="101" t="s">
        <v>564</v>
      </c>
      <c r="Z242" s="101" t="s">
        <v>24</v>
      </c>
      <c r="AA242" s="101"/>
      <c r="AB242" s="100" t="s">
        <v>665</v>
      </c>
    </row>
    <row r="243" spans="1:29" ht="30" customHeight="1">
      <c r="A243" s="3" t="s">
        <v>15</v>
      </c>
      <c r="B243" s="3"/>
      <c r="C243" s="100">
        <v>11</v>
      </c>
      <c r="D243" s="101" t="s">
        <v>90</v>
      </c>
      <c r="E243" s="101" t="s">
        <v>282</v>
      </c>
      <c r="F243" s="101" t="s">
        <v>282</v>
      </c>
      <c r="G243" s="102">
        <v>49</v>
      </c>
      <c r="H243" s="101" t="s">
        <v>283</v>
      </c>
      <c r="I243" s="101" t="s">
        <v>283</v>
      </c>
      <c r="J243" s="103" t="s">
        <v>518</v>
      </c>
      <c r="K243" s="100" t="s">
        <v>506</v>
      </c>
      <c r="L243" s="104">
        <v>365650</v>
      </c>
      <c r="M243" s="105">
        <v>35018</v>
      </c>
      <c r="N243" s="106">
        <f t="shared" ca="1" si="23"/>
        <v>29</v>
      </c>
      <c r="O243" s="107">
        <v>5</v>
      </c>
      <c r="P243" s="107" t="s">
        <v>635</v>
      </c>
      <c r="Q243" s="107">
        <f t="shared" si="24"/>
        <v>16</v>
      </c>
      <c r="R243" s="107">
        <f t="shared" si="25"/>
        <v>21</v>
      </c>
      <c r="S243" s="105">
        <f t="shared" si="26"/>
        <v>42683</v>
      </c>
      <c r="T243" s="7"/>
      <c r="U243" s="3"/>
      <c r="V243" s="8" t="s">
        <v>108</v>
      </c>
      <c r="W243" s="108">
        <f t="shared" ca="1" si="27"/>
        <v>-0.4375</v>
      </c>
      <c r="X243" s="109">
        <f t="shared" ca="1" si="28"/>
        <v>1</v>
      </c>
      <c r="Y243" s="101" t="s">
        <v>564</v>
      </c>
      <c r="Z243" s="101" t="s">
        <v>24</v>
      </c>
      <c r="AA243" s="101"/>
      <c r="AB243" s="100" t="s">
        <v>665</v>
      </c>
    </row>
    <row r="244" spans="1:29" ht="30" customHeight="1">
      <c r="A244" s="3" t="s">
        <v>15</v>
      </c>
      <c r="B244" s="112" t="s">
        <v>751</v>
      </c>
      <c r="C244" s="112">
        <v>11</v>
      </c>
      <c r="D244" s="113" t="s">
        <v>90</v>
      </c>
      <c r="E244" s="113" t="s">
        <v>288</v>
      </c>
      <c r="F244" s="113" t="s">
        <v>288</v>
      </c>
      <c r="G244" s="114">
        <v>111</v>
      </c>
      <c r="H244" s="113" t="s">
        <v>289</v>
      </c>
      <c r="I244" s="113" t="s">
        <v>289</v>
      </c>
      <c r="J244" s="115" t="s">
        <v>518</v>
      </c>
      <c r="K244" s="112" t="s">
        <v>506</v>
      </c>
      <c r="L244" s="116">
        <v>525000</v>
      </c>
      <c r="M244" s="117">
        <v>36860</v>
      </c>
      <c r="N244" s="118">
        <f t="shared" ca="1" si="23"/>
        <v>24</v>
      </c>
      <c r="O244" s="119">
        <v>5</v>
      </c>
      <c r="P244" s="119" t="s">
        <v>635</v>
      </c>
      <c r="Q244" s="119">
        <f t="shared" si="24"/>
        <v>16</v>
      </c>
      <c r="R244" s="119">
        <f t="shared" si="25"/>
        <v>21</v>
      </c>
      <c r="S244" s="117">
        <f t="shared" si="26"/>
        <v>44525</v>
      </c>
      <c r="T244" s="7"/>
      <c r="U244" s="3"/>
      <c r="V244" s="3" t="s">
        <v>264</v>
      </c>
      <c r="W244" s="120">
        <f t="shared" ca="1" si="27"/>
        <v>0.5</v>
      </c>
      <c r="X244" s="121">
        <f t="shared" ca="1" si="28"/>
        <v>1</v>
      </c>
      <c r="Y244" s="113" t="s">
        <v>564</v>
      </c>
      <c r="Z244" s="113" t="s">
        <v>24</v>
      </c>
      <c r="AA244" s="113"/>
      <c r="AB244" s="112" t="s">
        <v>759</v>
      </c>
    </row>
    <row r="245" spans="1:29" ht="30" customHeight="1">
      <c r="A245" s="3" t="s">
        <v>15</v>
      </c>
      <c r="B245" s="112" t="s">
        <v>751</v>
      </c>
      <c r="C245" s="112">
        <v>11</v>
      </c>
      <c r="D245" s="113" t="s">
        <v>90</v>
      </c>
      <c r="E245" s="113" t="s">
        <v>288</v>
      </c>
      <c r="F245" s="113" t="s">
        <v>288</v>
      </c>
      <c r="G245" s="114">
        <v>114</v>
      </c>
      <c r="H245" s="113" t="s">
        <v>289</v>
      </c>
      <c r="I245" s="113" t="s">
        <v>289</v>
      </c>
      <c r="J245" s="115" t="s">
        <v>518</v>
      </c>
      <c r="K245" s="112" t="s">
        <v>506</v>
      </c>
      <c r="L245" s="116">
        <v>480060</v>
      </c>
      <c r="M245" s="117">
        <v>37287</v>
      </c>
      <c r="N245" s="118">
        <f t="shared" ca="1" si="23"/>
        <v>23</v>
      </c>
      <c r="O245" s="119">
        <v>5</v>
      </c>
      <c r="P245" s="119" t="s">
        <v>635</v>
      </c>
      <c r="Q245" s="119">
        <f t="shared" si="24"/>
        <v>16</v>
      </c>
      <c r="R245" s="119">
        <f t="shared" si="25"/>
        <v>21</v>
      </c>
      <c r="S245" s="117">
        <f t="shared" si="26"/>
        <v>44952</v>
      </c>
      <c r="T245" s="7"/>
      <c r="U245" s="3"/>
      <c r="V245" s="3" t="s">
        <v>264</v>
      </c>
      <c r="W245" s="120">
        <f t="shared" ca="1" si="27"/>
        <v>0.6875</v>
      </c>
      <c r="X245" s="121">
        <f t="shared" ca="1" si="28"/>
        <v>1</v>
      </c>
      <c r="Y245" s="113" t="s">
        <v>564</v>
      </c>
      <c r="Z245" s="113" t="s">
        <v>24</v>
      </c>
      <c r="AA245" s="113"/>
      <c r="AB245" s="112" t="s">
        <v>759</v>
      </c>
    </row>
    <row r="246" spans="1:29" s="124" customFormat="1" ht="30" customHeight="1">
      <c r="A246" s="3" t="s">
        <v>15</v>
      </c>
      <c r="B246" s="3"/>
      <c r="C246" s="100">
        <v>11</v>
      </c>
      <c r="D246" s="101" t="s">
        <v>90</v>
      </c>
      <c r="E246" s="101" t="s">
        <v>92</v>
      </c>
      <c r="F246" s="101" t="s">
        <v>92</v>
      </c>
      <c r="G246" s="102">
        <v>38</v>
      </c>
      <c r="H246" s="101" t="s">
        <v>290</v>
      </c>
      <c r="I246" s="101" t="s">
        <v>290</v>
      </c>
      <c r="J246" s="103" t="s">
        <v>519</v>
      </c>
      <c r="K246" s="100" t="s">
        <v>507</v>
      </c>
      <c r="L246" s="104">
        <v>316440</v>
      </c>
      <c r="M246" s="105">
        <v>35013</v>
      </c>
      <c r="N246" s="106">
        <f t="shared" ca="1" si="23"/>
        <v>29</v>
      </c>
      <c r="O246" s="107">
        <v>5</v>
      </c>
      <c r="P246" s="107" t="s">
        <v>635</v>
      </c>
      <c r="Q246" s="107">
        <f t="shared" si="24"/>
        <v>16</v>
      </c>
      <c r="R246" s="107">
        <f t="shared" si="25"/>
        <v>21</v>
      </c>
      <c r="S246" s="105">
        <f t="shared" si="26"/>
        <v>40853</v>
      </c>
      <c r="T246" s="7"/>
      <c r="U246" s="8"/>
      <c r="V246" s="9" t="s">
        <v>108</v>
      </c>
      <c r="W246" s="108">
        <f t="shared" ca="1" si="27"/>
        <v>-0.4375</v>
      </c>
      <c r="X246" s="109">
        <f t="shared" ca="1" si="28"/>
        <v>1</v>
      </c>
      <c r="Y246" s="101" t="s">
        <v>564</v>
      </c>
      <c r="Z246" s="101" t="s">
        <v>24</v>
      </c>
      <c r="AA246" s="101"/>
      <c r="AB246" s="100" t="s">
        <v>665</v>
      </c>
      <c r="AC246" s="123"/>
    </row>
    <row r="247" spans="1:29" s="124" customFormat="1" ht="30" customHeight="1">
      <c r="A247" s="3" t="s">
        <v>15</v>
      </c>
      <c r="B247" s="3"/>
      <c r="C247" s="100">
        <v>11</v>
      </c>
      <c r="D247" s="101" t="s">
        <v>90</v>
      </c>
      <c r="E247" s="101" t="s">
        <v>94</v>
      </c>
      <c r="F247" s="101" t="s">
        <v>94</v>
      </c>
      <c r="G247" s="102">
        <v>44</v>
      </c>
      <c r="H247" s="101" t="s">
        <v>291</v>
      </c>
      <c r="I247" s="101" t="s">
        <v>291</v>
      </c>
      <c r="J247" s="103" t="s">
        <v>518</v>
      </c>
      <c r="K247" s="100" t="s">
        <v>506</v>
      </c>
      <c r="L247" s="104">
        <v>221450</v>
      </c>
      <c r="M247" s="105">
        <v>35013</v>
      </c>
      <c r="N247" s="106">
        <f t="shared" ca="1" si="23"/>
        <v>29</v>
      </c>
      <c r="O247" s="107">
        <v>5</v>
      </c>
      <c r="P247" s="107" t="s">
        <v>635</v>
      </c>
      <c r="Q247" s="107">
        <f t="shared" si="24"/>
        <v>16</v>
      </c>
      <c r="R247" s="107">
        <f t="shared" si="25"/>
        <v>21</v>
      </c>
      <c r="S247" s="105">
        <f t="shared" si="26"/>
        <v>42678</v>
      </c>
      <c r="T247" s="7"/>
      <c r="U247" s="3"/>
      <c r="V247" s="8" t="s">
        <v>108</v>
      </c>
      <c r="W247" s="108">
        <f t="shared" ca="1" si="27"/>
        <v>-0.4375</v>
      </c>
      <c r="X247" s="109">
        <f t="shared" ca="1" si="28"/>
        <v>1</v>
      </c>
      <c r="Y247" s="101" t="s">
        <v>564</v>
      </c>
      <c r="Z247" s="101" t="s">
        <v>24</v>
      </c>
      <c r="AA247" s="101"/>
      <c r="AB247" s="100" t="s">
        <v>665</v>
      </c>
      <c r="AC247" s="123"/>
    </row>
    <row r="248" spans="1:29" ht="30" customHeight="1">
      <c r="A248" s="3" t="s">
        <v>15</v>
      </c>
      <c r="B248" s="3"/>
      <c r="C248" s="100">
        <v>11</v>
      </c>
      <c r="D248" s="101" t="s">
        <v>90</v>
      </c>
      <c r="E248" s="101" t="s">
        <v>102</v>
      </c>
      <c r="F248" s="101" t="s">
        <v>102</v>
      </c>
      <c r="G248" s="102">
        <v>39</v>
      </c>
      <c r="H248" s="101" t="s">
        <v>103</v>
      </c>
      <c r="I248" s="101" t="s">
        <v>103</v>
      </c>
      <c r="J248" s="103" t="s">
        <v>518</v>
      </c>
      <c r="K248" s="100" t="s">
        <v>506</v>
      </c>
      <c r="L248" s="104">
        <v>397580</v>
      </c>
      <c r="M248" s="105">
        <v>35013</v>
      </c>
      <c r="N248" s="106">
        <f t="shared" ca="1" si="23"/>
        <v>29</v>
      </c>
      <c r="O248" s="107">
        <v>5</v>
      </c>
      <c r="P248" s="107" t="s">
        <v>635</v>
      </c>
      <c r="Q248" s="107">
        <f t="shared" si="24"/>
        <v>16</v>
      </c>
      <c r="R248" s="107">
        <f t="shared" si="25"/>
        <v>21</v>
      </c>
      <c r="S248" s="105">
        <f t="shared" si="26"/>
        <v>42678</v>
      </c>
      <c r="T248" s="7"/>
      <c r="U248" s="3"/>
      <c r="V248" s="9" t="s">
        <v>108</v>
      </c>
      <c r="W248" s="108">
        <f t="shared" ca="1" si="27"/>
        <v>-0.4375</v>
      </c>
      <c r="X248" s="109">
        <f t="shared" ca="1" si="28"/>
        <v>1</v>
      </c>
      <c r="Y248" s="101" t="s">
        <v>564</v>
      </c>
      <c r="Z248" s="101" t="s">
        <v>24</v>
      </c>
      <c r="AA248" s="101"/>
      <c r="AB248" s="100" t="s">
        <v>665</v>
      </c>
    </row>
    <row r="249" spans="1:29" ht="30" customHeight="1">
      <c r="A249" s="4"/>
      <c r="B249" s="4"/>
      <c r="C249" s="100">
        <v>11</v>
      </c>
      <c r="D249" s="101" t="s">
        <v>119</v>
      </c>
      <c r="E249" s="101" t="s">
        <v>120</v>
      </c>
      <c r="F249" s="101" t="s">
        <v>120</v>
      </c>
      <c r="G249" s="102">
        <v>55</v>
      </c>
      <c r="H249" s="101" t="s">
        <v>306</v>
      </c>
      <c r="I249" s="101" t="s">
        <v>306</v>
      </c>
      <c r="J249" s="103" t="s">
        <v>518</v>
      </c>
      <c r="K249" s="100" t="s">
        <v>506</v>
      </c>
      <c r="L249" s="104">
        <v>396550</v>
      </c>
      <c r="M249" s="105">
        <v>35152</v>
      </c>
      <c r="N249" s="106">
        <f t="shared" ca="1" si="23"/>
        <v>29</v>
      </c>
      <c r="O249" s="107">
        <v>5</v>
      </c>
      <c r="P249" s="107" t="s">
        <v>635</v>
      </c>
      <c r="Q249" s="107">
        <f t="shared" si="24"/>
        <v>16</v>
      </c>
      <c r="R249" s="107">
        <f t="shared" si="25"/>
        <v>21</v>
      </c>
      <c r="S249" s="105">
        <f t="shared" si="26"/>
        <v>42817</v>
      </c>
      <c r="T249" s="1"/>
      <c r="U249" s="3"/>
      <c r="V249" s="8" t="s">
        <v>108</v>
      </c>
      <c r="W249" s="108">
        <f t="shared" ca="1" si="27"/>
        <v>-0.4375</v>
      </c>
      <c r="X249" s="109">
        <f t="shared" ca="1" si="28"/>
        <v>1</v>
      </c>
      <c r="Y249" s="101" t="s">
        <v>564</v>
      </c>
      <c r="Z249" s="101" t="s">
        <v>24</v>
      </c>
      <c r="AA249" s="101"/>
      <c r="AB249" s="100" t="s">
        <v>665</v>
      </c>
    </row>
    <row r="250" spans="1:29" ht="30" customHeight="1">
      <c r="A250" s="4"/>
      <c r="B250" s="4"/>
      <c r="C250" s="100">
        <v>11</v>
      </c>
      <c r="D250" s="101" t="s">
        <v>119</v>
      </c>
      <c r="E250" s="101" t="s">
        <v>120</v>
      </c>
      <c r="F250" s="101" t="s">
        <v>120</v>
      </c>
      <c r="G250" s="102">
        <v>58</v>
      </c>
      <c r="H250" s="101" t="s">
        <v>307</v>
      </c>
      <c r="I250" s="101" t="s">
        <v>307</v>
      </c>
      <c r="J250" s="103" t="s">
        <v>518</v>
      </c>
      <c r="K250" s="100" t="s">
        <v>506</v>
      </c>
      <c r="L250" s="104">
        <v>82400</v>
      </c>
      <c r="M250" s="105">
        <v>35152</v>
      </c>
      <c r="N250" s="106">
        <f t="shared" ca="1" si="23"/>
        <v>29</v>
      </c>
      <c r="O250" s="107">
        <v>5</v>
      </c>
      <c r="P250" s="107" t="s">
        <v>635</v>
      </c>
      <c r="Q250" s="107">
        <f t="shared" si="24"/>
        <v>16</v>
      </c>
      <c r="R250" s="107">
        <f t="shared" si="25"/>
        <v>21</v>
      </c>
      <c r="S250" s="105">
        <f t="shared" si="26"/>
        <v>42817</v>
      </c>
      <c r="T250" s="1"/>
      <c r="U250" s="3"/>
      <c r="V250" s="9" t="s">
        <v>108</v>
      </c>
      <c r="W250" s="108">
        <f t="shared" ca="1" si="27"/>
        <v>-0.4375</v>
      </c>
      <c r="X250" s="109">
        <f t="shared" ca="1" si="28"/>
        <v>1</v>
      </c>
      <c r="Y250" s="101" t="s">
        <v>564</v>
      </c>
      <c r="Z250" s="101" t="s">
        <v>24</v>
      </c>
      <c r="AA250" s="101"/>
      <c r="AB250" s="100" t="s">
        <v>665</v>
      </c>
    </row>
    <row r="251" spans="1:29" ht="30" customHeight="1">
      <c r="A251" s="4"/>
      <c r="B251" s="4"/>
      <c r="C251" s="100">
        <v>11</v>
      </c>
      <c r="D251" s="101" t="s">
        <v>119</v>
      </c>
      <c r="E251" s="101" t="s">
        <v>120</v>
      </c>
      <c r="F251" s="101" t="s">
        <v>120</v>
      </c>
      <c r="G251" s="102">
        <v>70</v>
      </c>
      <c r="H251" s="101" t="s">
        <v>310</v>
      </c>
      <c r="I251" s="101" t="s">
        <v>310</v>
      </c>
      <c r="J251" s="103" t="s">
        <v>518</v>
      </c>
      <c r="K251" s="100" t="s">
        <v>506</v>
      </c>
      <c r="L251" s="104">
        <v>169050</v>
      </c>
      <c r="M251" s="105">
        <v>36357</v>
      </c>
      <c r="N251" s="106">
        <f t="shared" ca="1" si="23"/>
        <v>26</v>
      </c>
      <c r="O251" s="107">
        <v>5</v>
      </c>
      <c r="P251" s="107" t="s">
        <v>635</v>
      </c>
      <c r="Q251" s="107">
        <f t="shared" si="24"/>
        <v>16</v>
      </c>
      <c r="R251" s="107">
        <f t="shared" si="25"/>
        <v>21</v>
      </c>
      <c r="S251" s="105">
        <f t="shared" si="26"/>
        <v>44022</v>
      </c>
      <c r="T251" s="1"/>
      <c r="U251" s="3"/>
      <c r="V251" s="9" t="s">
        <v>108</v>
      </c>
      <c r="W251" s="108">
        <f t="shared" ca="1" si="27"/>
        <v>0.125</v>
      </c>
      <c r="X251" s="109">
        <f t="shared" ca="1" si="28"/>
        <v>1</v>
      </c>
      <c r="Y251" s="101" t="s">
        <v>564</v>
      </c>
      <c r="Z251" s="101" t="s">
        <v>24</v>
      </c>
      <c r="AA251" s="101"/>
      <c r="AB251" s="100" t="s">
        <v>665</v>
      </c>
    </row>
    <row r="252" spans="1:29" ht="30" customHeight="1">
      <c r="A252" s="4"/>
      <c r="B252" s="4"/>
      <c r="C252" s="100">
        <v>11</v>
      </c>
      <c r="D252" s="101" t="s">
        <v>119</v>
      </c>
      <c r="E252" s="101" t="s">
        <v>120</v>
      </c>
      <c r="F252" s="101" t="s">
        <v>120</v>
      </c>
      <c r="G252" s="102">
        <v>75</v>
      </c>
      <c r="H252" s="101" t="s">
        <v>311</v>
      </c>
      <c r="I252" s="101" t="s">
        <v>311</v>
      </c>
      <c r="J252" s="103" t="s">
        <v>518</v>
      </c>
      <c r="K252" s="100" t="s">
        <v>506</v>
      </c>
      <c r="L252" s="104">
        <v>154350</v>
      </c>
      <c r="M252" s="105">
        <v>36682</v>
      </c>
      <c r="N252" s="106">
        <f t="shared" ca="1" si="23"/>
        <v>25</v>
      </c>
      <c r="O252" s="107">
        <v>5</v>
      </c>
      <c r="P252" s="107" t="s">
        <v>635</v>
      </c>
      <c r="Q252" s="107">
        <f t="shared" si="24"/>
        <v>16</v>
      </c>
      <c r="R252" s="107">
        <f t="shared" si="25"/>
        <v>21</v>
      </c>
      <c r="S252" s="105">
        <f t="shared" si="26"/>
        <v>44347</v>
      </c>
      <c r="T252" s="1"/>
      <c r="U252" s="3"/>
      <c r="V252" s="9" t="s">
        <v>108</v>
      </c>
      <c r="W252" s="108">
        <f t="shared" ca="1" si="27"/>
        <v>0.3125</v>
      </c>
      <c r="X252" s="109">
        <f t="shared" ca="1" si="28"/>
        <v>1</v>
      </c>
      <c r="Y252" s="101" t="s">
        <v>564</v>
      </c>
      <c r="Z252" s="101" t="s">
        <v>24</v>
      </c>
      <c r="AA252" s="101"/>
      <c r="AB252" s="100" t="s">
        <v>665</v>
      </c>
    </row>
    <row r="253" spans="1:29" ht="30" customHeight="1">
      <c r="A253" s="4"/>
      <c r="B253" s="4"/>
      <c r="C253" s="3">
        <v>19</v>
      </c>
      <c r="D253" s="11" t="s">
        <v>170</v>
      </c>
      <c r="E253" s="11" t="s">
        <v>171</v>
      </c>
      <c r="F253" s="11" t="s">
        <v>171</v>
      </c>
      <c r="G253" s="4">
        <v>21</v>
      </c>
      <c r="H253" s="11" t="s">
        <v>341</v>
      </c>
      <c r="I253" s="11" t="s">
        <v>341</v>
      </c>
      <c r="J253" s="17" t="s">
        <v>518</v>
      </c>
      <c r="K253" s="3" t="s">
        <v>506</v>
      </c>
      <c r="L253" s="5">
        <v>93135</v>
      </c>
      <c r="M253" s="1">
        <v>41659</v>
      </c>
      <c r="N253" s="60">
        <f t="shared" ca="1" si="23"/>
        <v>11</v>
      </c>
      <c r="O253" s="14">
        <v>7</v>
      </c>
      <c r="P253" s="14" t="s">
        <v>636</v>
      </c>
      <c r="Q253" s="14">
        <f t="shared" si="24"/>
        <v>11.200000000000001</v>
      </c>
      <c r="R253" s="14">
        <f t="shared" si="25"/>
        <v>15</v>
      </c>
      <c r="S253" s="1">
        <f t="shared" si="26"/>
        <v>47134</v>
      </c>
      <c r="T253" s="1"/>
      <c r="U253" s="3"/>
      <c r="V253" s="3"/>
      <c r="W253" s="62">
        <f t="shared" ca="1" si="27"/>
        <v>2.0535714285714288</v>
      </c>
      <c r="X253" s="61">
        <f t="shared" ca="1" si="28"/>
        <v>3</v>
      </c>
      <c r="Y253" s="11" t="s">
        <v>564</v>
      </c>
      <c r="Z253" s="11" t="s">
        <v>24</v>
      </c>
      <c r="AA253" s="11"/>
      <c r="AB253" s="3"/>
    </row>
    <row r="254" spans="1:29" ht="30" customHeight="1">
      <c r="A254" s="4"/>
      <c r="B254" s="4"/>
      <c r="C254" s="3">
        <v>21</v>
      </c>
      <c r="D254" s="11" t="s">
        <v>173</v>
      </c>
      <c r="E254" s="11" t="s">
        <v>174</v>
      </c>
      <c r="F254" s="11" t="s">
        <v>174</v>
      </c>
      <c r="G254" s="4">
        <v>15</v>
      </c>
      <c r="H254" s="11" t="s">
        <v>342</v>
      </c>
      <c r="I254" s="11" t="s">
        <v>342</v>
      </c>
      <c r="J254" s="17" t="s">
        <v>518</v>
      </c>
      <c r="K254" s="3" t="s">
        <v>506</v>
      </c>
      <c r="L254" s="5">
        <v>163976</v>
      </c>
      <c r="M254" s="1">
        <v>35016</v>
      </c>
      <c r="N254" s="60">
        <f t="shared" ca="1" si="23"/>
        <v>29</v>
      </c>
      <c r="O254" s="14">
        <v>5</v>
      </c>
      <c r="P254" s="14" t="s">
        <v>637</v>
      </c>
      <c r="Q254" s="14">
        <f t="shared" si="24"/>
        <v>10.5</v>
      </c>
      <c r="R254" s="14">
        <f t="shared" si="25"/>
        <v>14</v>
      </c>
      <c r="S254" s="1">
        <f t="shared" si="26"/>
        <v>40126</v>
      </c>
      <c r="T254" s="1"/>
      <c r="U254" s="3"/>
      <c r="V254" s="3"/>
      <c r="W254" s="62">
        <f t="shared" ca="1" si="27"/>
        <v>-3.2857142857142847</v>
      </c>
      <c r="X254" s="61">
        <f t="shared" ca="1" si="28"/>
        <v>1</v>
      </c>
      <c r="Y254" s="11" t="s">
        <v>564</v>
      </c>
      <c r="Z254" s="11" t="s">
        <v>234</v>
      </c>
      <c r="AA254" s="11"/>
      <c r="AB254" s="3"/>
    </row>
    <row r="255" spans="1:29" ht="30" customHeight="1">
      <c r="A255" s="4"/>
      <c r="B255" s="4"/>
      <c r="C255" s="3">
        <v>21</v>
      </c>
      <c r="D255" s="11" t="s">
        <v>173</v>
      </c>
      <c r="E255" s="11" t="s">
        <v>174</v>
      </c>
      <c r="F255" s="11" t="s">
        <v>174</v>
      </c>
      <c r="G255" s="4">
        <v>18</v>
      </c>
      <c r="H255" s="11" t="s">
        <v>177</v>
      </c>
      <c r="I255" s="11" t="s">
        <v>177</v>
      </c>
      <c r="J255" s="17" t="s">
        <v>518</v>
      </c>
      <c r="K255" s="3" t="s">
        <v>506</v>
      </c>
      <c r="L255" s="5">
        <v>173250</v>
      </c>
      <c r="M255" s="1">
        <v>37678</v>
      </c>
      <c r="N255" s="60">
        <f t="shared" ca="1" si="23"/>
        <v>22</v>
      </c>
      <c r="O255" s="14">
        <v>5</v>
      </c>
      <c r="P255" s="14" t="s">
        <v>637</v>
      </c>
      <c r="Q255" s="14">
        <f t="shared" si="24"/>
        <v>10.5</v>
      </c>
      <c r="R255" s="14">
        <f t="shared" si="25"/>
        <v>14</v>
      </c>
      <c r="S255" s="1">
        <f t="shared" si="26"/>
        <v>42788</v>
      </c>
      <c r="T255" s="1"/>
      <c r="U255" s="3"/>
      <c r="V255" s="3"/>
      <c r="W255" s="62">
        <f t="shared" ca="1" si="27"/>
        <v>-1.2857142857142856</v>
      </c>
      <c r="X255" s="61">
        <f t="shared" ca="1" si="28"/>
        <v>1</v>
      </c>
      <c r="Y255" s="11" t="s">
        <v>564</v>
      </c>
      <c r="Z255" s="11" t="s">
        <v>24</v>
      </c>
      <c r="AA255" s="11"/>
      <c r="AB255" s="3"/>
    </row>
    <row r="256" spans="1:29" ht="30" customHeight="1">
      <c r="A256" s="4"/>
      <c r="B256" s="4"/>
      <c r="C256" s="3">
        <v>21</v>
      </c>
      <c r="D256" s="11" t="s">
        <v>173</v>
      </c>
      <c r="E256" s="11" t="s">
        <v>343</v>
      </c>
      <c r="F256" s="11" t="s">
        <v>343</v>
      </c>
      <c r="G256" s="4">
        <v>2</v>
      </c>
      <c r="H256" s="11" t="s">
        <v>344</v>
      </c>
      <c r="I256" s="11" t="s">
        <v>344</v>
      </c>
      <c r="J256" s="17" t="s">
        <v>518</v>
      </c>
      <c r="K256" s="3" t="s">
        <v>506</v>
      </c>
      <c r="L256" s="5">
        <v>65920</v>
      </c>
      <c r="M256" s="1">
        <v>35130</v>
      </c>
      <c r="N256" s="60">
        <f t="shared" ca="1" si="23"/>
        <v>29</v>
      </c>
      <c r="O256" s="14">
        <v>5</v>
      </c>
      <c r="P256" s="14" t="s">
        <v>637</v>
      </c>
      <c r="Q256" s="14">
        <f t="shared" si="24"/>
        <v>10.5</v>
      </c>
      <c r="R256" s="14">
        <f t="shared" si="25"/>
        <v>14</v>
      </c>
      <c r="S256" s="1">
        <f t="shared" si="26"/>
        <v>40240</v>
      </c>
      <c r="T256" s="1"/>
      <c r="U256" s="3"/>
      <c r="V256" s="3"/>
      <c r="W256" s="62">
        <f t="shared" ca="1" si="27"/>
        <v>-3.2857142857142847</v>
      </c>
      <c r="X256" s="61">
        <f t="shared" ca="1" si="28"/>
        <v>1</v>
      </c>
      <c r="Y256" s="11" t="s">
        <v>564</v>
      </c>
      <c r="Z256" s="11" t="s">
        <v>345</v>
      </c>
      <c r="AA256" s="11"/>
      <c r="AB256" s="3"/>
    </row>
    <row r="257" spans="1:28" ht="30" customHeight="1">
      <c r="A257" s="4"/>
      <c r="B257" s="4"/>
      <c r="C257" s="3">
        <v>21</v>
      </c>
      <c r="D257" s="11" t="s">
        <v>173</v>
      </c>
      <c r="E257" s="11" t="s">
        <v>178</v>
      </c>
      <c r="F257" s="11" t="s">
        <v>178</v>
      </c>
      <c r="G257" s="4">
        <v>1</v>
      </c>
      <c r="H257" s="11" t="s">
        <v>179</v>
      </c>
      <c r="I257" s="11" t="s">
        <v>179</v>
      </c>
      <c r="J257" s="17" t="s">
        <v>518</v>
      </c>
      <c r="K257" s="3" t="s">
        <v>506</v>
      </c>
      <c r="L257" s="5">
        <v>74130</v>
      </c>
      <c r="M257" s="1">
        <v>36881</v>
      </c>
      <c r="N257" s="60">
        <f t="shared" ca="1" si="23"/>
        <v>24</v>
      </c>
      <c r="O257" s="14">
        <v>5</v>
      </c>
      <c r="P257" s="14" t="s">
        <v>637</v>
      </c>
      <c r="Q257" s="14">
        <f t="shared" si="24"/>
        <v>10.5</v>
      </c>
      <c r="R257" s="14">
        <f t="shared" si="25"/>
        <v>14</v>
      </c>
      <c r="S257" s="1">
        <f t="shared" si="26"/>
        <v>41991</v>
      </c>
      <c r="T257" s="1"/>
      <c r="U257" s="3"/>
      <c r="V257" s="3"/>
      <c r="W257" s="62">
        <f t="shared" ca="1" si="27"/>
        <v>-1.8571428571428568</v>
      </c>
      <c r="X257" s="61">
        <f t="shared" ca="1" si="28"/>
        <v>1</v>
      </c>
      <c r="Y257" s="11" t="s">
        <v>564</v>
      </c>
      <c r="Z257" s="16" t="s">
        <v>244</v>
      </c>
      <c r="AA257" s="16"/>
      <c r="AB257" s="3"/>
    </row>
    <row r="258" spans="1:28" ht="30" customHeight="1">
      <c r="A258" s="4"/>
      <c r="B258" s="4"/>
      <c r="C258" s="3">
        <v>21</v>
      </c>
      <c r="D258" s="11" t="s">
        <v>173</v>
      </c>
      <c r="E258" s="11" t="s">
        <v>184</v>
      </c>
      <c r="F258" s="11" t="s">
        <v>184</v>
      </c>
      <c r="G258" s="4">
        <v>3</v>
      </c>
      <c r="H258" s="11" t="s">
        <v>346</v>
      </c>
      <c r="I258" s="11" t="s">
        <v>346</v>
      </c>
      <c r="J258" s="17" t="s">
        <v>518</v>
      </c>
      <c r="K258" s="3" t="s">
        <v>506</v>
      </c>
      <c r="L258" s="5">
        <v>68289</v>
      </c>
      <c r="M258" s="1">
        <v>35016</v>
      </c>
      <c r="N258" s="60">
        <f t="shared" ca="1" si="23"/>
        <v>29</v>
      </c>
      <c r="O258" s="14">
        <v>6</v>
      </c>
      <c r="P258" s="14" t="s">
        <v>637</v>
      </c>
      <c r="Q258" s="14">
        <f t="shared" si="24"/>
        <v>12.600000000000001</v>
      </c>
      <c r="R258" s="14">
        <f t="shared" si="25"/>
        <v>17</v>
      </c>
      <c r="S258" s="1">
        <f t="shared" si="26"/>
        <v>41221</v>
      </c>
      <c r="T258" s="1"/>
      <c r="U258" s="3"/>
      <c r="V258" s="3"/>
      <c r="W258" s="62">
        <f t="shared" ca="1" si="27"/>
        <v>-1.9047619047619042</v>
      </c>
      <c r="X258" s="61">
        <f t="shared" ca="1" si="28"/>
        <v>1</v>
      </c>
      <c r="Y258" s="11" t="s">
        <v>564</v>
      </c>
      <c r="Z258" s="11" t="s">
        <v>347</v>
      </c>
      <c r="AA258" s="11"/>
      <c r="AB258" s="3"/>
    </row>
    <row r="259" spans="1:28" ht="30" customHeight="1">
      <c r="A259" s="4"/>
      <c r="B259" s="4"/>
      <c r="C259" s="3">
        <v>21</v>
      </c>
      <c r="D259" s="11" t="s">
        <v>173</v>
      </c>
      <c r="E259" s="11" t="s">
        <v>348</v>
      </c>
      <c r="F259" s="11" t="s">
        <v>348</v>
      </c>
      <c r="G259" s="4">
        <v>3</v>
      </c>
      <c r="H259" s="11" t="s">
        <v>349</v>
      </c>
      <c r="I259" s="11" t="s">
        <v>349</v>
      </c>
      <c r="J259" s="17" t="s">
        <v>518</v>
      </c>
      <c r="K259" s="3" t="s">
        <v>506</v>
      </c>
      <c r="L259" s="5">
        <v>82400</v>
      </c>
      <c r="M259" s="1">
        <v>35074</v>
      </c>
      <c r="N259" s="60">
        <f t="shared" ref="N259:N286" ca="1" si="29">DATEDIF(M259,TODAY(),"y")</f>
        <v>29</v>
      </c>
      <c r="O259" s="14">
        <v>6</v>
      </c>
      <c r="P259" s="14" t="s">
        <v>637</v>
      </c>
      <c r="Q259" s="14">
        <f t="shared" si="24"/>
        <v>12.600000000000001</v>
      </c>
      <c r="R259" s="14">
        <f t="shared" si="25"/>
        <v>17</v>
      </c>
      <c r="S259" s="1">
        <f t="shared" si="26"/>
        <v>41279</v>
      </c>
      <c r="T259" s="1"/>
      <c r="U259" s="3"/>
      <c r="V259" s="3"/>
      <c r="W259" s="62">
        <f t="shared" ca="1" si="27"/>
        <v>-1.9047619047619042</v>
      </c>
      <c r="X259" s="61">
        <f t="shared" ca="1" si="28"/>
        <v>1</v>
      </c>
      <c r="Y259" s="11" t="s">
        <v>564</v>
      </c>
      <c r="Z259" s="16" t="s">
        <v>350</v>
      </c>
      <c r="AA259" s="16"/>
      <c r="AB259" s="3"/>
    </row>
    <row r="260" spans="1:28" ht="30" customHeight="1">
      <c r="A260" s="4"/>
      <c r="B260" s="4"/>
      <c r="C260" s="3">
        <v>21</v>
      </c>
      <c r="D260" s="11" t="s">
        <v>173</v>
      </c>
      <c r="E260" s="11" t="s">
        <v>348</v>
      </c>
      <c r="F260" s="11" t="s">
        <v>348</v>
      </c>
      <c r="G260" s="4">
        <v>4</v>
      </c>
      <c r="H260" s="11" t="s">
        <v>351</v>
      </c>
      <c r="I260" s="11" t="s">
        <v>351</v>
      </c>
      <c r="J260" s="17" t="s">
        <v>518</v>
      </c>
      <c r="K260" s="3" t="s">
        <v>506</v>
      </c>
      <c r="L260" s="5">
        <v>78750</v>
      </c>
      <c r="M260" s="1">
        <v>38058</v>
      </c>
      <c r="N260" s="60">
        <f t="shared" ca="1" si="29"/>
        <v>21</v>
      </c>
      <c r="O260" s="14">
        <v>6</v>
      </c>
      <c r="P260" s="14" t="s">
        <v>637</v>
      </c>
      <c r="Q260" s="14">
        <f t="shared" si="24"/>
        <v>12.600000000000001</v>
      </c>
      <c r="R260" s="14">
        <f t="shared" si="25"/>
        <v>17</v>
      </c>
      <c r="S260" s="1">
        <f t="shared" si="26"/>
        <v>44263</v>
      </c>
      <c r="T260" s="1"/>
      <c r="U260" s="3"/>
      <c r="V260" s="3"/>
      <c r="W260" s="62">
        <f t="shared" ca="1" si="27"/>
        <v>0</v>
      </c>
      <c r="X260" s="61">
        <f t="shared" ca="1" si="28"/>
        <v>1</v>
      </c>
      <c r="Y260" s="11" t="s">
        <v>564</v>
      </c>
      <c r="Z260" s="16" t="s">
        <v>350</v>
      </c>
      <c r="AA260" s="16"/>
      <c r="AB260" s="3"/>
    </row>
    <row r="261" spans="1:28" ht="30" customHeight="1">
      <c r="A261" s="4"/>
      <c r="B261" s="4"/>
      <c r="C261" s="3">
        <v>21</v>
      </c>
      <c r="D261" s="11" t="s">
        <v>173</v>
      </c>
      <c r="E261" s="11" t="s">
        <v>352</v>
      </c>
      <c r="F261" s="11" t="s">
        <v>352</v>
      </c>
      <c r="G261" s="4">
        <v>2</v>
      </c>
      <c r="H261" s="11" t="s">
        <v>353</v>
      </c>
      <c r="I261" s="11" t="s">
        <v>353</v>
      </c>
      <c r="J261" s="17" t="s">
        <v>518</v>
      </c>
      <c r="K261" s="3" t="s">
        <v>506</v>
      </c>
      <c r="L261" s="5">
        <v>91876</v>
      </c>
      <c r="M261" s="1">
        <v>34813</v>
      </c>
      <c r="N261" s="60">
        <f t="shared" ca="1" si="29"/>
        <v>30</v>
      </c>
      <c r="O261" s="14">
        <v>5</v>
      </c>
      <c r="P261" s="14" t="s">
        <v>637</v>
      </c>
      <c r="Q261" s="14">
        <f t="shared" si="24"/>
        <v>10.5</v>
      </c>
      <c r="R261" s="14">
        <f t="shared" si="25"/>
        <v>14</v>
      </c>
      <c r="S261" s="1">
        <f t="shared" si="26"/>
        <v>39923</v>
      </c>
      <c r="T261" s="1"/>
      <c r="U261" s="3"/>
      <c r="V261" s="3"/>
      <c r="W261" s="62">
        <f t="shared" ca="1" si="27"/>
        <v>-3.5714285714285712</v>
      </c>
      <c r="X261" s="61">
        <f t="shared" ca="1" si="28"/>
        <v>1</v>
      </c>
      <c r="Y261" s="11" t="s">
        <v>564</v>
      </c>
      <c r="Z261" s="11" t="s">
        <v>234</v>
      </c>
      <c r="AA261" s="11"/>
      <c r="AB261" s="3"/>
    </row>
    <row r="262" spans="1:28" ht="30" customHeight="1">
      <c r="A262" s="4"/>
      <c r="B262" s="4"/>
      <c r="C262" s="3">
        <v>22</v>
      </c>
      <c r="D262" s="11" t="s">
        <v>190</v>
      </c>
      <c r="E262" s="11" t="s">
        <v>191</v>
      </c>
      <c r="F262" s="11" t="s">
        <v>191</v>
      </c>
      <c r="G262" s="4">
        <v>24</v>
      </c>
      <c r="H262" s="11" t="s">
        <v>354</v>
      </c>
      <c r="I262" s="11" t="s">
        <v>354</v>
      </c>
      <c r="J262" s="17" t="s">
        <v>518</v>
      </c>
      <c r="K262" s="3" t="s">
        <v>506</v>
      </c>
      <c r="L262" s="5">
        <v>58710</v>
      </c>
      <c r="M262" s="1">
        <v>35074</v>
      </c>
      <c r="N262" s="60">
        <f t="shared" ca="1" si="29"/>
        <v>29</v>
      </c>
      <c r="O262" s="14">
        <v>5</v>
      </c>
      <c r="P262" s="14" t="s">
        <v>636</v>
      </c>
      <c r="Q262" s="14">
        <f t="shared" si="24"/>
        <v>8</v>
      </c>
      <c r="R262" s="14">
        <f t="shared" si="25"/>
        <v>11</v>
      </c>
      <c r="S262" s="1">
        <f t="shared" si="26"/>
        <v>39089</v>
      </c>
      <c r="T262" s="1"/>
      <c r="U262" s="3"/>
      <c r="V262" s="3"/>
      <c r="W262" s="62">
        <f t="shared" ca="1" si="27"/>
        <v>-5.875</v>
      </c>
      <c r="X262" s="61">
        <f t="shared" ca="1" si="28"/>
        <v>1</v>
      </c>
      <c r="Y262" s="11" t="s">
        <v>564</v>
      </c>
      <c r="Z262" s="11" t="s">
        <v>244</v>
      </c>
      <c r="AA262" s="11"/>
      <c r="AB262" s="3"/>
    </row>
    <row r="263" spans="1:28" ht="30" customHeight="1">
      <c r="A263" s="4"/>
      <c r="B263" s="4"/>
      <c r="C263" s="3">
        <v>22</v>
      </c>
      <c r="D263" s="11" t="s">
        <v>190</v>
      </c>
      <c r="E263" s="11" t="s">
        <v>191</v>
      </c>
      <c r="F263" s="11" t="s">
        <v>191</v>
      </c>
      <c r="G263" s="4">
        <v>15</v>
      </c>
      <c r="H263" s="11" t="s">
        <v>355</v>
      </c>
      <c r="I263" s="11" t="s">
        <v>355</v>
      </c>
      <c r="J263" s="17" t="s">
        <v>518</v>
      </c>
      <c r="K263" s="3" t="s">
        <v>506</v>
      </c>
      <c r="L263" s="5">
        <v>53560</v>
      </c>
      <c r="M263" s="1">
        <v>35074</v>
      </c>
      <c r="N263" s="60">
        <f t="shared" ca="1" si="29"/>
        <v>29</v>
      </c>
      <c r="O263" s="14">
        <v>5</v>
      </c>
      <c r="P263" s="14" t="s">
        <v>636</v>
      </c>
      <c r="Q263" s="14">
        <f t="shared" si="24"/>
        <v>8</v>
      </c>
      <c r="R263" s="14">
        <f t="shared" si="25"/>
        <v>11</v>
      </c>
      <c r="S263" s="1">
        <f t="shared" si="26"/>
        <v>39089</v>
      </c>
      <c r="T263" s="1"/>
      <c r="U263" s="3"/>
      <c r="V263" s="3"/>
      <c r="W263" s="62">
        <f t="shared" ca="1" si="27"/>
        <v>-5.875</v>
      </c>
      <c r="X263" s="61">
        <f t="shared" ca="1" si="28"/>
        <v>1</v>
      </c>
      <c r="Y263" s="11" t="s">
        <v>564</v>
      </c>
      <c r="Z263" s="11" t="s">
        <v>345</v>
      </c>
      <c r="AA263" s="11"/>
      <c r="AB263" s="3"/>
    </row>
    <row r="264" spans="1:28" ht="30" customHeight="1">
      <c r="A264" s="4"/>
      <c r="B264" s="4"/>
      <c r="C264" s="3">
        <v>22</v>
      </c>
      <c r="D264" s="11" t="s">
        <v>190</v>
      </c>
      <c r="E264" s="11" t="s">
        <v>191</v>
      </c>
      <c r="F264" s="11" t="s">
        <v>191</v>
      </c>
      <c r="G264" s="4">
        <v>19</v>
      </c>
      <c r="H264" s="11" t="s">
        <v>356</v>
      </c>
      <c r="I264" s="11" t="s">
        <v>356</v>
      </c>
      <c r="J264" s="17" t="s">
        <v>518</v>
      </c>
      <c r="K264" s="3" t="s">
        <v>506</v>
      </c>
      <c r="L264" s="5">
        <v>86458</v>
      </c>
      <c r="M264" s="1">
        <v>35074</v>
      </c>
      <c r="N264" s="60">
        <f t="shared" ca="1" si="29"/>
        <v>29</v>
      </c>
      <c r="O264" s="14">
        <v>5</v>
      </c>
      <c r="P264" s="14" t="s">
        <v>636</v>
      </c>
      <c r="Q264" s="14">
        <f t="shared" si="24"/>
        <v>8</v>
      </c>
      <c r="R264" s="14">
        <f t="shared" si="25"/>
        <v>11</v>
      </c>
      <c r="S264" s="1">
        <f t="shared" si="26"/>
        <v>39089</v>
      </c>
      <c r="T264" s="1"/>
      <c r="U264" s="3"/>
      <c r="V264" s="3"/>
      <c r="W264" s="62">
        <f t="shared" ca="1" si="27"/>
        <v>-5.875</v>
      </c>
      <c r="X264" s="61">
        <f t="shared" ca="1" si="28"/>
        <v>1</v>
      </c>
      <c r="Y264" s="11" t="s">
        <v>564</v>
      </c>
      <c r="Z264" s="11" t="s">
        <v>345</v>
      </c>
      <c r="AA264" s="11"/>
      <c r="AB264" s="3"/>
    </row>
    <row r="265" spans="1:28" ht="30" customHeight="1">
      <c r="A265" s="4"/>
      <c r="B265" s="4"/>
      <c r="C265" s="3">
        <v>22</v>
      </c>
      <c r="D265" s="11" t="s">
        <v>190</v>
      </c>
      <c r="E265" s="11" t="s">
        <v>191</v>
      </c>
      <c r="F265" s="11" t="s">
        <v>191</v>
      </c>
      <c r="G265" s="4">
        <v>37</v>
      </c>
      <c r="H265" s="11" t="s">
        <v>357</v>
      </c>
      <c r="I265" s="11" t="s">
        <v>357</v>
      </c>
      <c r="J265" s="17" t="s">
        <v>518</v>
      </c>
      <c r="K265" s="3" t="s">
        <v>506</v>
      </c>
      <c r="L265" s="5">
        <v>199500</v>
      </c>
      <c r="M265" s="1">
        <v>38147</v>
      </c>
      <c r="N265" s="60">
        <f t="shared" ca="1" si="29"/>
        <v>21</v>
      </c>
      <c r="O265" s="14">
        <v>5</v>
      </c>
      <c r="P265" s="14" t="s">
        <v>636</v>
      </c>
      <c r="Q265" s="14">
        <f t="shared" si="24"/>
        <v>8</v>
      </c>
      <c r="R265" s="14">
        <f t="shared" si="25"/>
        <v>11</v>
      </c>
      <c r="S265" s="1">
        <f t="shared" si="26"/>
        <v>42162</v>
      </c>
      <c r="T265" s="1"/>
      <c r="U265" s="3"/>
      <c r="V265" s="3"/>
      <c r="W265" s="62">
        <f t="shared" ca="1" si="27"/>
        <v>-2.875</v>
      </c>
      <c r="X265" s="61">
        <f t="shared" ca="1" si="28"/>
        <v>1</v>
      </c>
      <c r="Y265" s="11" t="s">
        <v>564</v>
      </c>
      <c r="Z265" s="11" t="s">
        <v>42</v>
      </c>
      <c r="AA265" s="11"/>
      <c r="AB265" s="3"/>
    </row>
    <row r="266" spans="1:28" s="22" customFormat="1" ht="30" customHeight="1">
      <c r="A266" s="4"/>
      <c r="B266" s="4"/>
      <c r="C266" s="3">
        <v>22</v>
      </c>
      <c r="D266" s="11" t="s">
        <v>190</v>
      </c>
      <c r="E266" s="11" t="s">
        <v>191</v>
      </c>
      <c r="F266" s="11" t="s">
        <v>191</v>
      </c>
      <c r="G266" s="4">
        <v>43</v>
      </c>
      <c r="H266" s="11" t="s">
        <v>358</v>
      </c>
      <c r="I266" s="11" t="s">
        <v>358</v>
      </c>
      <c r="J266" s="17" t="s">
        <v>518</v>
      </c>
      <c r="K266" s="3" t="s">
        <v>506</v>
      </c>
      <c r="L266" s="5">
        <v>123900</v>
      </c>
      <c r="M266" s="1">
        <v>40689</v>
      </c>
      <c r="N266" s="60">
        <f t="shared" ca="1" si="29"/>
        <v>14</v>
      </c>
      <c r="O266" s="14">
        <v>5</v>
      </c>
      <c r="P266" s="14" t="s">
        <v>636</v>
      </c>
      <c r="Q266" s="14">
        <f t="shared" si="24"/>
        <v>8</v>
      </c>
      <c r="R266" s="14">
        <f t="shared" si="25"/>
        <v>11</v>
      </c>
      <c r="S266" s="1">
        <f t="shared" si="26"/>
        <v>44704</v>
      </c>
      <c r="T266" s="1"/>
      <c r="U266" s="3"/>
      <c r="V266" s="3"/>
      <c r="W266" s="62">
        <f t="shared" ca="1" si="27"/>
        <v>-0.25</v>
      </c>
      <c r="X266" s="61">
        <f t="shared" ca="1" si="28"/>
        <v>1</v>
      </c>
      <c r="Y266" s="11" t="s">
        <v>564</v>
      </c>
      <c r="Z266" s="16" t="s">
        <v>42</v>
      </c>
      <c r="AA266" s="16"/>
      <c r="AB266" s="3"/>
    </row>
    <row r="267" spans="1:28" s="22" customFormat="1" ht="30" customHeight="1">
      <c r="A267" s="3" t="s">
        <v>15</v>
      </c>
      <c r="B267" s="3" t="s">
        <v>670</v>
      </c>
      <c r="C267" s="3">
        <v>25</v>
      </c>
      <c r="D267" s="11" t="s">
        <v>205</v>
      </c>
      <c r="E267" s="11" t="s">
        <v>205</v>
      </c>
      <c r="F267" s="11" t="s">
        <v>205</v>
      </c>
      <c r="G267" s="4">
        <v>9</v>
      </c>
      <c r="H267" s="11" t="s">
        <v>206</v>
      </c>
      <c r="I267" s="11" t="s">
        <v>206</v>
      </c>
      <c r="J267" s="17" t="s">
        <v>519</v>
      </c>
      <c r="K267" s="3" t="s">
        <v>507</v>
      </c>
      <c r="L267" s="5">
        <v>515160</v>
      </c>
      <c r="M267" s="1">
        <v>41900</v>
      </c>
      <c r="N267" s="60">
        <f t="shared" ca="1" si="29"/>
        <v>10</v>
      </c>
      <c r="O267" s="14">
        <v>8</v>
      </c>
      <c r="P267" s="14" t="s">
        <v>635</v>
      </c>
      <c r="Q267" s="14">
        <f t="shared" si="24"/>
        <v>25.6</v>
      </c>
      <c r="R267" s="14">
        <f t="shared" si="25"/>
        <v>34</v>
      </c>
      <c r="S267" s="1">
        <f t="shared" si="26"/>
        <v>51244</v>
      </c>
      <c r="T267" s="7"/>
      <c r="U267" s="3"/>
      <c r="V267" s="3"/>
      <c r="W267" s="62">
        <f t="shared" ca="1" si="27"/>
        <v>3.828125</v>
      </c>
      <c r="X267" s="61">
        <f t="shared" ca="1" si="28"/>
        <v>4</v>
      </c>
      <c r="Y267" s="11" t="s">
        <v>564</v>
      </c>
      <c r="Z267" s="11" t="s">
        <v>24</v>
      </c>
      <c r="AA267" s="11"/>
      <c r="AB267" s="3"/>
    </row>
    <row r="268" spans="1:28" s="22" customFormat="1" ht="30" customHeight="1">
      <c r="A268" s="3"/>
      <c r="B268" s="3" t="s">
        <v>670</v>
      </c>
      <c r="C268" s="3">
        <v>25</v>
      </c>
      <c r="D268" s="11" t="s">
        <v>205</v>
      </c>
      <c r="E268" s="11" t="s">
        <v>205</v>
      </c>
      <c r="F268" s="11" t="s">
        <v>205</v>
      </c>
      <c r="G268" s="3" t="s">
        <v>504</v>
      </c>
      <c r="H268" s="11" t="s">
        <v>585</v>
      </c>
      <c r="I268" s="11" t="s">
        <v>585</v>
      </c>
      <c r="J268" s="17" t="s">
        <v>519</v>
      </c>
      <c r="K268" s="3" t="s">
        <v>507</v>
      </c>
      <c r="L268" s="5">
        <v>540168</v>
      </c>
      <c r="M268" s="1">
        <v>35023</v>
      </c>
      <c r="N268" s="60">
        <f t="shared" ca="1" si="29"/>
        <v>29</v>
      </c>
      <c r="O268" s="14">
        <v>8</v>
      </c>
      <c r="P268" s="14" t="s">
        <v>635</v>
      </c>
      <c r="Q268" s="14">
        <f t="shared" si="24"/>
        <v>25.6</v>
      </c>
      <c r="R268" s="14">
        <f t="shared" si="25"/>
        <v>34</v>
      </c>
      <c r="S268" s="1">
        <f t="shared" si="26"/>
        <v>44367</v>
      </c>
      <c r="T268" s="7"/>
      <c r="U268" s="3"/>
      <c r="V268" s="3"/>
      <c r="W268" s="62">
        <f t="shared" ca="1" si="27"/>
        <v>1.6015625</v>
      </c>
      <c r="X268" s="61">
        <f t="shared" ca="1" si="28"/>
        <v>2</v>
      </c>
      <c r="Y268" s="11" t="s">
        <v>564</v>
      </c>
      <c r="Z268" s="11" t="s">
        <v>24</v>
      </c>
      <c r="AA268" s="11"/>
      <c r="AB268" s="8" t="s">
        <v>757</v>
      </c>
    </row>
    <row r="269" spans="1:28" s="22" customFormat="1" ht="30" customHeight="1">
      <c r="A269" s="4"/>
      <c r="B269" s="4"/>
      <c r="C269" s="3">
        <v>25</v>
      </c>
      <c r="D269" s="11" t="s">
        <v>207</v>
      </c>
      <c r="E269" s="11" t="s">
        <v>359</v>
      </c>
      <c r="F269" s="11" t="s">
        <v>359</v>
      </c>
      <c r="G269" s="4">
        <v>4</v>
      </c>
      <c r="H269" s="11" t="s">
        <v>360</v>
      </c>
      <c r="I269" s="11" t="s">
        <v>360</v>
      </c>
      <c r="J269" s="17" t="s">
        <v>518</v>
      </c>
      <c r="K269" s="3" t="s">
        <v>506</v>
      </c>
      <c r="L269" s="5">
        <v>173040</v>
      </c>
      <c r="M269" s="1">
        <v>35153</v>
      </c>
      <c r="N269" s="60">
        <f t="shared" ca="1" si="29"/>
        <v>29</v>
      </c>
      <c r="O269" s="14">
        <v>5</v>
      </c>
      <c r="P269" s="14" t="s">
        <v>636</v>
      </c>
      <c r="Q269" s="14">
        <f t="shared" si="24"/>
        <v>8</v>
      </c>
      <c r="R269" s="14">
        <f t="shared" si="25"/>
        <v>11</v>
      </c>
      <c r="S269" s="1">
        <f t="shared" si="26"/>
        <v>39168</v>
      </c>
      <c r="T269" s="1"/>
      <c r="U269" s="3" t="s">
        <v>361</v>
      </c>
      <c r="V269" s="3"/>
      <c r="W269" s="62">
        <f t="shared" ca="1" si="27"/>
        <v>-5.875</v>
      </c>
      <c r="X269" s="61">
        <f t="shared" ca="1" si="28"/>
        <v>1</v>
      </c>
      <c r="Y269" s="11" t="s">
        <v>564</v>
      </c>
      <c r="Z269" s="11" t="s">
        <v>345</v>
      </c>
      <c r="AA269" s="11"/>
      <c r="AB269" s="3"/>
    </row>
    <row r="270" spans="1:28" s="22" customFormat="1" ht="30" customHeight="1">
      <c r="A270" s="4"/>
      <c r="B270" s="4"/>
      <c r="C270" s="3">
        <v>25</v>
      </c>
      <c r="D270" s="11" t="s">
        <v>207</v>
      </c>
      <c r="E270" s="11" t="s">
        <v>359</v>
      </c>
      <c r="F270" s="11" t="s">
        <v>359</v>
      </c>
      <c r="G270" s="4">
        <v>13</v>
      </c>
      <c r="H270" s="11" t="s">
        <v>362</v>
      </c>
      <c r="I270" s="11" t="s">
        <v>362</v>
      </c>
      <c r="J270" s="17" t="s">
        <v>518</v>
      </c>
      <c r="K270" s="3" t="s">
        <v>506</v>
      </c>
      <c r="L270" s="5">
        <v>71400</v>
      </c>
      <c r="M270" s="1">
        <v>35731</v>
      </c>
      <c r="N270" s="60">
        <f t="shared" ca="1" si="29"/>
        <v>27</v>
      </c>
      <c r="O270" s="14">
        <v>5</v>
      </c>
      <c r="P270" s="14" t="s">
        <v>636</v>
      </c>
      <c r="Q270" s="14">
        <f t="shared" si="24"/>
        <v>8</v>
      </c>
      <c r="R270" s="14">
        <f t="shared" si="25"/>
        <v>11</v>
      </c>
      <c r="S270" s="1">
        <f t="shared" si="26"/>
        <v>39746</v>
      </c>
      <c r="T270" s="1"/>
      <c r="U270" s="3"/>
      <c r="V270" s="3"/>
      <c r="W270" s="62">
        <f t="shared" ca="1" si="27"/>
        <v>-5.125</v>
      </c>
      <c r="X270" s="61">
        <f t="shared" ca="1" si="28"/>
        <v>1</v>
      </c>
      <c r="Y270" s="11" t="s">
        <v>564</v>
      </c>
      <c r="Z270" s="11" t="s">
        <v>345</v>
      </c>
      <c r="AA270" s="11"/>
      <c r="AB270" s="3"/>
    </row>
    <row r="271" spans="1:28" s="22" customFormat="1" ht="30" customHeight="1">
      <c r="A271" s="4"/>
      <c r="B271" s="4"/>
      <c r="C271" s="3">
        <v>25</v>
      </c>
      <c r="D271" s="11" t="s">
        <v>207</v>
      </c>
      <c r="E271" s="11" t="s">
        <v>211</v>
      </c>
      <c r="F271" s="11" t="s">
        <v>211</v>
      </c>
      <c r="G271" s="4">
        <v>5</v>
      </c>
      <c r="H271" s="11" t="s">
        <v>363</v>
      </c>
      <c r="I271" s="11" t="s">
        <v>363</v>
      </c>
      <c r="J271" s="17" t="s">
        <v>518</v>
      </c>
      <c r="K271" s="3" t="s">
        <v>506</v>
      </c>
      <c r="L271" s="5">
        <v>147000</v>
      </c>
      <c r="M271" s="1">
        <v>41254</v>
      </c>
      <c r="N271" s="60">
        <f t="shared" ca="1" si="29"/>
        <v>12</v>
      </c>
      <c r="O271" s="14">
        <v>15</v>
      </c>
      <c r="P271" s="14" t="s">
        <v>636</v>
      </c>
      <c r="Q271" s="14">
        <f t="shared" si="24"/>
        <v>24</v>
      </c>
      <c r="R271" s="14">
        <f t="shared" si="25"/>
        <v>32</v>
      </c>
      <c r="S271" s="1">
        <f t="shared" si="26"/>
        <v>52934</v>
      </c>
      <c r="T271" s="1"/>
      <c r="U271" s="3"/>
      <c r="V271" s="3"/>
      <c r="W271" s="62">
        <f t="shared" ca="1" si="27"/>
        <v>3.5</v>
      </c>
      <c r="X271" s="61">
        <f t="shared" ca="1" si="28"/>
        <v>4</v>
      </c>
      <c r="Y271" s="11" t="s">
        <v>564</v>
      </c>
      <c r="Z271" s="11" t="s">
        <v>364</v>
      </c>
      <c r="AA271" s="11"/>
      <c r="AB271" s="3"/>
    </row>
    <row r="272" spans="1:28" s="22" customFormat="1" ht="30" customHeight="1">
      <c r="A272" s="4"/>
      <c r="B272" s="4"/>
      <c r="C272" s="3">
        <v>25</v>
      </c>
      <c r="D272" s="11" t="s">
        <v>207</v>
      </c>
      <c r="E272" s="11" t="s">
        <v>213</v>
      </c>
      <c r="F272" s="11" t="s">
        <v>213</v>
      </c>
      <c r="G272" s="4">
        <v>5</v>
      </c>
      <c r="H272" s="11" t="s">
        <v>365</v>
      </c>
      <c r="I272" s="11" t="s">
        <v>365</v>
      </c>
      <c r="J272" s="17" t="s">
        <v>518</v>
      </c>
      <c r="K272" s="3" t="s">
        <v>506</v>
      </c>
      <c r="L272" s="5">
        <v>50264</v>
      </c>
      <c r="M272" s="1">
        <v>35074</v>
      </c>
      <c r="N272" s="60">
        <f t="shared" ca="1" si="29"/>
        <v>29</v>
      </c>
      <c r="O272" s="14">
        <v>15</v>
      </c>
      <c r="P272" s="14" t="s">
        <v>636</v>
      </c>
      <c r="Q272" s="14">
        <f t="shared" si="24"/>
        <v>24</v>
      </c>
      <c r="R272" s="14">
        <f t="shared" si="25"/>
        <v>32</v>
      </c>
      <c r="S272" s="1">
        <f t="shared" si="26"/>
        <v>46754</v>
      </c>
      <c r="T272" s="1"/>
      <c r="U272" s="3"/>
      <c r="V272" s="3"/>
      <c r="W272" s="62">
        <f t="shared" ca="1" si="27"/>
        <v>1.375</v>
      </c>
      <c r="X272" s="61">
        <f t="shared" ca="1" si="28"/>
        <v>2</v>
      </c>
      <c r="Y272" s="11" t="s">
        <v>564</v>
      </c>
      <c r="Z272" s="11" t="s">
        <v>345</v>
      </c>
      <c r="AA272" s="11"/>
      <c r="AB272" s="3"/>
    </row>
    <row r="273" spans="1:28" s="22" customFormat="1" ht="30" customHeight="1">
      <c r="A273" s="4"/>
      <c r="B273" s="4"/>
      <c r="C273" s="3">
        <v>25</v>
      </c>
      <c r="D273" s="11" t="s">
        <v>207</v>
      </c>
      <c r="E273" s="11" t="s">
        <v>213</v>
      </c>
      <c r="F273" s="11" t="s">
        <v>213</v>
      </c>
      <c r="G273" s="4">
        <v>6</v>
      </c>
      <c r="H273" s="11" t="s">
        <v>366</v>
      </c>
      <c r="I273" s="11" t="s">
        <v>366</v>
      </c>
      <c r="J273" s="17" t="s">
        <v>518</v>
      </c>
      <c r="K273" s="3" t="s">
        <v>506</v>
      </c>
      <c r="L273" s="5">
        <v>61491</v>
      </c>
      <c r="M273" s="1">
        <v>35074</v>
      </c>
      <c r="N273" s="60">
        <f t="shared" ca="1" si="29"/>
        <v>29</v>
      </c>
      <c r="O273" s="14">
        <v>15</v>
      </c>
      <c r="P273" s="14" t="s">
        <v>636</v>
      </c>
      <c r="Q273" s="14">
        <f t="shared" si="24"/>
        <v>24</v>
      </c>
      <c r="R273" s="14">
        <f t="shared" si="25"/>
        <v>32</v>
      </c>
      <c r="S273" s="1">
        <f t="shared" si="26"/>
        <v>46754</v>
      </c>
      <c r="T273" s="1"/>
      <c r="U273" s="3"/>
      <c r="V273" s="3"/>
      <c r="W273" s="62">
        <f t="shared" ca="1" si="27"/>
        <v>1.375</v>
      </c>
      <c r="X273" s="61">
        <f t="shared" ca="1" si="28"/>
        <v>2</v>
      </c>
      <c r="Y273" s="11" t="s">
        <v>564</v>
      </c>
      <c r="Z273" s="11" t="s">
        <v>345</v>
      </c>
      <c r="AA273" s="11"/>
      <c r="AB273" s="3"/>
    </row>
    <row r="274" spans="1:28" s="22" customFormat="1" ht="30" customHeight="1">
      <c r="A274" s="4"/>
      <c r="B274" s="4"/>
      <c r="C274" s="3">
        <v>25</v>
      </c>
      <c r="D274" s="11" t="s">
        <v>207</v>
      </c>
      <c r="E274" s="11" t="s">
        <v>213</v>
      </c>
      <c r="F274" s="11" t="s">
        <v>213</v>
      </c>
      <c r="G274" s="4">
        <v>16</v>
      </c>
      <c r="H274" s="11" t="s">
        <v>367</v>
      </c>
      <c r="I274" s="11" t="s">
        <v>367</v>
      </c>
      <c r="J274" s="17" t="s">
        <v>518</v>
      </c>
      <c r="K274" s="3" t="s">
        <v>506</v>
      </c>
      <c r="L274" s="5">
        <v>91245</v>
      </c>
      <c r="M274" s="1">
        <v>39647</v>
      </c>
      <c r="N274" s="60">
        <f t="shared" ca="1" si="29"/>
        <v>17</v>
      </c>
      <c r="O274" s="14">
        <v>15</v>
      </c>
      <c r="P274" s="14" t="s">
        <v>636</v>
      </c>
      <c r="Q274" s="14">
        <f t="shared" si="24"/>
        <v>24</v>
      </c>
      <c r="R274" s="14">
        <f t="shared" si="25"/>
        <v>32</v>
      </c>
      <c r="S274" s="1">
        <f t="shared" si="26"/>
        <v>51327</v>
      </c>
      <c r="T274" s="1"/>
      <c r="U274" s="3"/>
      <c r="V274" s="8" t="s">
        <v>108</v>
      </c>
      <c r="W274" s="62">
        <f t="shared" ca="1" si="27"/>
        <v>2.875</v>
      </c>
      <c r="X274" s="61">
        <f t="shared" ca="1" si="28"/>
        <v>3</v>
      </c>
      <c r="Y274" s="11" t="s">
        <v>564</v>
      </c>
      <c r="Z274" s="11" t="s">
        <v>345</v>
      </c>
      <c r="AA274" s="11"/>
      <c r="AB274" s="3"/>
    </row>
    <row r="275" spans="1:28" s="22" customFormat="1" ht="30" customHeight="1">
      <c r="A275" s="4"/>
      <c r="B275" s="4"/>
      <c r="C275" s="3">
        <v>25</v>
      </c>
      <c r="D275" s="11" t="s">
        <v>207</v>
      </c>
      <c r="E275" s="11" t="s">
        <v>213</v>
      </c>
      <c r="F275" s="11" t="s">
        <v>213</v>
      </c>
      <c r="G275" s="4">
        <v>17</v>
      </c>
      <c r="H275" s="11" t="s">
        <v>368</v>
      </c>
      <c r="I275" s="11" t="s">
        <v>368</v>
      </c>
      <c r="J275" s="17" t="s">
        <v>518</v>
      </c>
      <c r="K275" s="3" t="s">
        <v>506</v>
      </c>
      <c r="L275" s="5">
        <v>189000</v>
      </c>
      <c r="M275" s="1">
        <v>39826</v>
      </c>
      <c r="N275" s="60">
        <f t="shared" ca="1" si="29"/>
        <v>16</v>
      </c>
      <c r="O275" s="14">
        <v>15</v>
      </c>
      <c r="P275" s="14" t="s">
        <v>636</v>
      </c>
      <c r="Q275" s="14">
        <f t="shared" si="24"/>
        <v>24</v>
      </c>
      <c r="R275" s="14">
        <f t="shared" si="25"/>
        <v>32</v>
      </c>
      <c r="S275" s="1">
        <f t="shared" si="26"/>
        <v>51506</v>
      </c>
      <c r="T275" s="1"/>
      <c r="U275" s="3"/>
      <c r="V275" s="3"/>
      <c r="W275" s="62">
        <f t="shared" ca="1" si="27"/>
        <v>3</v>
      </c>
      <c r="X275" s="61">
        <f t="shared" ca="1" si="28"/>
        <v>3</v>
      </c>
      <c r="Y275" s="11" t="s">
        <v>564</v>
      </c>
      <c r="Z275" s="11" t="s">
        <v>345</v>
      </c>
      <c r="AA275" s="11"/>
      <c r="AB275" s="3"/>
    </row>
    <row r="276" spans="1:28" s="22" customFormat="1" ht="30" customHeight="1">
      <c r="A276" s="4"/>
      <c r="B276" s="4"/>
      <c r="C276" s="3">
        <v>25</v>
      </c>
      <c r="D276" s="11" t="s">
        <v>207</v>
      </c>
      <c r="E276" s="11" t="s">
        <v>213</v>
      </c>
      <c r="F276" s="11" t="s">
        <v>213</v>
      </c>
      <c r="G276" s="4">
        <v>18</v>
      </c>
      <c r="H276" s="11" t="s">
        <v>369</v>
      </c>
      <c r="I276" s="11" t="s">
        <v>369</v>
      </c>
      <c r="J276" s="17" t="s">
        <v>518</v>
      </c>
      <c r="K276" s="3" t="s">
        <v>506</v>
      </c>
      <c r="L276" s="5">
        <v>147945</v>
      </c>
      <c r="M276" s="1">
        <v>41254</v>
      </c>
      <c r="N276" s="60">
        <f t="shared" ca="1" si="29"/>
        <v>12</v>
      </c>
      <c r="O276" s="14">
        <v>15</v>
      </c>
      <c r="P276" s="14" t="s">
        <v>636</v>
      </c>
      <c r="Q276" s="14">
        <f t="shared" si="24"/>
        <v>24</v>
      </c>
      <c r="R276" s="14">
        <f t="shared" si="25"/>
        <v>32</v>
      </c>
      <c r="S276" s="1">
        <f t="shared" si="26"/>
        <v>52934</v>
      </c>
      <c r="T276" s="1"/>
      <c r="U276" s="3"/>
      <c r="V276" s="3"/>
      <c r="W276" s="62">
        <f t="shared" ca="1" si="27"/>
        <v>3.5</v>
      </c>
      <c r="X276" s="61">
        <f t="shared" ca="1" si="28"/>
        <v>4</v>
      </c>
      <c r="Y276" s="11" t="s">
        <v>564</v>
      </c>
      <c r="Z276" s="11" t="s">
        <v>345</v>
      </c>
      <c r="AA276" s="11"/>
      <c r="AB276" s="3"/>
    </row>
    <row r="277" spans="1:28" s="22" customFormat="1" ht="30" customHeight="1">
      <c r="A277" s="4"/>
      <c r="B277" s="4"/>
      <c r="C277" s="3">
        <v>26</v>
      </c>
      <c r="D277" s="11" t="s">
        <v>216</v>
      </c>
      <c r="E277" s="11" t="s">
        <v>217</v>
      </c>
      <c r="F277" s="11" t="s">
        <v>217</v>
      </c>
      <c r="G277" s="4">
        <v>6</v>
      </c>
      <c r="H277" s="11" t="s">
        <v>370</v>
      </c>
      <c r="I277" s="11" t="s">
        <v>370</v>
      </c>
      <c r="J277" s="17" t="s">
        <v>518</v>
      </c>
      <c r="K277" s="3" t="s">
        <v>506</v>
      </c>
      <c r="L277" s="5">
        <v>309000</v>
      </c>
      <c r="M277" s="1">
        <v>35153</v>
      </c>
      <c r="N277" s="60">
        <f t="shared" ca="1" si="29"/>
        <v>29</v>
      </c>
      <c r="O277" s="14">
        <v>15</v>
      </c>
      <c r="P277" s="14" t="s">
        <v>636</v>
      </c>
      <c r="Q277" s="14">
        <f t="shared" si="24"/>
        <v>24</v>
      </c>
      <c r="R277" s="14">
        <f t="shared" si="25"/>
        <v>32</v>
      </c>
      <c r="S277" s="1">
        <f t="shared" si="26"/>
        <v>46833</v>
      </c>
      <c r="T277" s="1"/>
      <c r="U277" s="3"/>
      <c r="V277" s="3"/>
      <c r="W277" s="62">
        <f t="shared" ca="1" si="27"/>
        <v>1.375</v>
      </c>
      <c r="X277" s="61">
        <f t="shared" ca="1" si="28"/>
        <v>2</v>
      </c>
      <c r="Y277" s="11" t="s">
        <v>564</v>
      </c>
      <c r="Z277" s="11" t="s">
        <v>350</v>
      </c>
      <c r="AA277" s="11"/>
      <c r="AB277" s="3"/>
    </row>
    <row r="278" spans="1:28" s="22" customFormat="1" ht="30" customHeight="1">
      <c r="A278" s="4"/>
      <c r="B278" s="4"/>
      <c r="C278" s="3">
        <v>26</v>
      </c>
      <c r="D278" s="11" t="s">
        <v>216</v>
      </c>
      <c r="E278" s="11" t="s">
        <v>217</v>
      </c>
      <c r="F278" s="11" t="s">
        <v>217</v>
      </c>
      <c r="G278" s="4">
        <v>7</v>
      </c>
      <c r="H278" s="11" t="s">
        <v>371</v>
      </c>
      <c r="I278" s="11" t="s">
        <v>371</v>
      </c>
      <c r="J278" s="17" t="s">
        <v>518</v>
      </c>
      <c r="K278" s="3" t="s">
        <v>506</v>
      </c>
      <c r="L278" s="5">
        <v>103000</v>
      </c>
      <c r="M278" s="1">
        <v>35153</v>
      </c>
      <c r="N278" s="60">
        <f t="shared" ca="1" si="29"/>
        <v>29</v>
      </c>
      <c r="O278" s="14">
        <v>15</v>
      </c>
      <c r="P278" s="14" t="s">
        <v>636</v>
      </c>
      <c r="Q278" s="14">
        <f t="shared" si="24"/>
        <v>24</v>
      </c>
      <c r="R278" s="14">
        <f t="shared" si="25"/>
        <v>32</v>
      </c>
      <c r="S278" s="1">
        <f t="shared" si="26"/>
        <v>46833</v>
      </c>
      <c r="T278" s="1"/>
      <c r="U278" s="3"/>
      <c r="V278" s="3"/>
      <c r="W278" s="62">
        <f t="shared" ca="1" si="27"/>
        <v>1.375</v>
      </c>
      <c r="X278" s="61">
        <f t="shared" ca="1" si="28"/>
        <v>2</v>
      </c>
      <c r="Y278" s="11" t="s">
        <v>564</v>
      </c>
      <c r="Z278" s="16" t="s">
        <v>350</v>
      </c>
      <c r="AA278" s="16"/>
      <c r="AB278" s="3"/>
    </row>
    <row r="279" spans="1:28" s="22" customFormat="1" ht="30" customHeight="1">
      <c r="A279" s="4"/>
      <c r="B279" s="4"/>
      <c r="C279" s="3">
        <v>26</v>
      </c>
      <c r="D279" s="11" t="s">
        <v>216</v>
      </c>
      <c r="E279" s="11" t="s">
        <v>226</v>
      </c>
      <c r="F279" s="11" t="s">
        <v>226</v>
      </c>
      <c r="G279" s="4">
        <v>11</v>
      </c>
      <c r="H279" s="11" t="s">
        <v>372</v>
      </c>
      <c r="I279" s="11" t="s">
        <v>372</v>
      </c>
      <c r="J279" s="17" t="s">
        <v>518</v>
      </c>
      <c r="K279" s="3" t="s">
        <v>506</v>
      </c>
      <c r="L279" s="5">
        <v>57165</v>
      </c>
      <c r="M279" s="1">
        <v>35016</v>
      </c>
      <c r="N279" s="60">
        <f t="shared" ca="1" si="29"/>
        <v>29</v>
      </c>
      <c r="O279" s="14">
        <v>8</v>
      </c>
      <c r="P279" s="14" t="s">
        <v>634</v>
      </c>
      <c r="Q279" s="14">
        <f t="shared" si="24"/>
        <v>16</v>
      </c>
      <c r="R279" s="14">
        <f t="shared" si="25"/>
        <v>21</v>
      </c>
      <c r="S279" s="1">
        <f t="shared" si="26"/>
        <v>42681</v>
      </c>
      <c r="T279" s="1"/>
      <c r="U279" s="3"/>
      <c r="V279" s="3"/>
      <c r="W279" s="62">
        <f t="shared" ca="1" si="27"/>
        <v>-0.4375</v>
      </c>
      <c r="X279" s="61">
        <f t="shared" ca="1" si="28"/>
        <v>1</v>
      </c>
      <c r="Y279" s="11" t="s">
        <v>564</v>
      </c>
      <c r="Z279" s="35" t="s">
        <v>17</v>
      </c>
      <c r="AA279" s="35"/>
      <c r="AB279" s="8"/>
    </row>
    <row r="280" spans="1:28" s="22" customFormat="1" ht="30" customHeight="1">
      <c r="A280" s="4"/>
      <c r="B280" s="4"/>
      <c r="C280" s="3">
        <v>26</v>
      </c>
      <c r="D280" s="11" t="s">
        <v>216</v>
      </c>
      <c r="E280" s="11" t="s">
        <v>226</v>
      </c>
      <c r="F280" s="11" t="s">
        <v>226</v>
      </c>
      <c r="G280" s="4">
        <v>12</v>
      </c>
      <c r="H280" s="11" t="s">
        <v>373</v>
      </c>
      <c r="I280" s="11" t="s">
        <v>373</v>
      </c>
      <c r="J280" s="17" t="s">
        <v>518</v>
      </c>
      <c r="K280" s="3" t="s">
        <v>506</v>
      </c>
      <c r="L280" s="5">
        <v>69525</v>
      </c>
      <c r="M280" s="1">
        <v>35016</v>
      </c>
      <c r="N280" s="60">
        <f t="shared" ca="1" si="29"/>
        <v>29</v>
      </c>
      <c r="O280" s="14">
        <v>8</v>
      </c>
      <c r="P280" s="14" t="s">
        <v>634</v>
      </c>
      <c r="Q280" s="14">
        <f t="shared" si="24"/>
        <v>16</v>
      </c>
      <c r="R280" s="14">
        <f t="shared" si="25"/>
        <v>21</v>
      </c>
      <c r="S280" s="1">
        <f t="shared" si="26"/>
        <v>42681</v>
      </c>
      <c r="T280" s="1"/>
      <c r="U280" s="3"/>
      <c r="V280" s="3"/>
      <c r="W280" s="62">
        <f t="shared" ca="1" si="27"/>
        <v>-0.4375</v>
      </c>
      <c r="X280" s="61">
        <f t="shared" ca="1" si="28"/>
        <v>1</v>
      </c>
      <c r="Y280" s="11" t="s">
        <v>564</v>
      </c>
      <c r="Z280" s="35" t="s">
        <v>17</v>
      </c>
      <c r="AA280" s="35"/>
      <c r="AB280" s="9"/>
    </row>
    <row r="281" spans="1:28" s="22" customFormat="1" ht="30" customHeight="1">
      <c r="A281" s="4"/>
      <c r="B281" s="4"/>
      <c r="C281" s="3">
        <v>26</v>
      </c>
      <c r="D281" s="11" t="s">
        <v>216</v>
      </c>
      <c r="E281" s="11" t="s">
        <v>230</v>
      </c>
      <c r="F281" s="11" t="s">
        <v>230</v>
      </c>
      <c r="G281" s="4">
        <v>33</v>
      </c>
      <c r="H281" s="11" t="s">
        <v>374</v>
      </c>
      <c r="I281" s="11" t="s">
        <v>374</v>
      </c>
      <c r="J281" s="17" t="s">
        <v>518</v>
      </c>
      <c r="K281" s="3" t="s">
        <v>506</v>
      </c>
      <c r="L281" s="5">
        <v>54600</v>
      </c>
      <c r="M281" s="1">
        <v>39385</v>
      </c>
      <c r="N281" s="60">
        <f t="shared" ca="1" si="29"/>
        <v>17</v>
      </c>
      <c r="O281" s="14">
        <v>15</v>
      </c>
      <c r="P281" s="14" t="s">
        <v>636</v>
      </c>
      <c r="Q281" s="14">
        <f t="shared" si="24"/>
        <v>24</v>
      </c>
      <c r="R281" s="14">
        <f t="shared" si="25"/>
        <v>32</v>
      </c>
      <c r="S281" s="1">
        <f t="shared" si="26"/>
        <v>51065</v>
      </c>
      <c r="T281" s="1"/>
      <c r="U281" s="3"/>
      <c r="V281" s="3"/>
      <c r="W281" s="62">
        <f t="shared" ca="1" si="27"/>
        <v>2.875</v>
      </c>
      <c r="X281" s="61">
        <f t="shared" ca="1" si="28"/>
        <v>3</v>
      </c>
      <c r="Y281" s="11" t="s">
        <v>564</v>
      </c>
      <c r="Z281" s="16" t="s">
        <v>249</v>
      </c>
      <c r="AA281" s="16"/>
      <c r="AB281" s="3"/>
    </row>
    <row r="282" spans="1:28" s="22" customFormat="1" ht="30" customHeight="1">
      <c r="A282" s="4"/>
      <c r="B282" s="4"/>
      <c r="C282" s="3">
        <v>26</v>
      </c>
      <c r="D282" s="11" t="s">
        <v>216</v>
      </c>
      <c r="E282" s="11" t="s">
        <v>230</v>
      </c>
      <c r="F282" s="11" t="s">
        <v>230</v>
      </c>
      <c r="G282" s="4">
        <v>16</v>
      </c>
      <c r="H282" s="11" t="s">
        <v>375</v>
      </c>
      <c r="I282" s="11" t="s">
        <v>375</v>
      </c>
      <c r="J282" s="17" t="s">
        <v>518</v>
      </c>
      <c r="K282" s="3" t="s">
        <v>506</v>
      </c>
      <c r="L282" s="5">
        <v>66950</v>
      </c>
      <c r="M282" s="1">
        <v>35016</v>
      </c>
      <c r="N282" s="60">
        <f t="shared" ca="1" si="29"/>
        <v>29</v>
      </c>
      <c r="O282" s="14">
        <v>15</v>
      </c>
      <c r="P282" s="14" t="s">
        <v>634</v>
      </c>
      <c r="Q282" s="14">
        <f t="shared" si="24"/>
        <v>30</v>
      </c>
      <c r="R282" s="14">
        <f t="shared" si="25"/>
        <v>40</v>
      </c>
      <c r="S282" s="1">
        <f t="shared" si="26"/>
        <v>49616</v>
      </c>
      <c r="T282" s="1"/>
      <c r="U282" s="3"/>
      <c r="V282" s="3"/>
      <c r="W282" s="62">
        <f t="shared" ca="1" si="27"/>
        <v>2.0999999999999996</v>
      </c>
      <c r="X282" s="61">
        <f t="shared" ca="1" si="28"/>
        <v>3</v>
      </c>
      <c r="Y282" s="11" t="s">
        <v>564</v>
      </c>
      <c r="Z282" s="11" t="s">
        <v>376</v>
      </c>
      <c r="AA282" s="11"/>
      <c r="AB282" s="3"/>
    </row>
    <row r="283" spans="1:28" s="22" customFormat="1" ht="30" customHeight="1">
      <c r="A283" s="4"/>
      <c r="B283" s="4"/>
      <c r="C283" s="3">
        <v>26</v>
      </c>
      <c r="D283" s="11" t="s">
        <v>216</v>
      </c>
      <c r="E283" s="11" t="s">
        <v>230</v>
      </c>
      <c r="F283" s="11" t="s">
        <v>230</v>
      </c>
      <c r="G283" s="4">
        <v>26</v>
      </c>
      <c r="H283" s="11" t="s">
        <v>377</v>
      </c>
      <c r="I283" s="11" t="s">
        <v>377</v>
      </c>
      <c r="J283" s="17" t="s">
        <v>518</v>
      </c>
      <c r="K283" s="3" t="s">
        <v>506</v>
      </c>
      <c r="L283" s="5">
        <v>87035</v>
      </c>
      <c r="M283" s="1">
        <v>35016</v>
      </c>
      <c r="N283" s="60">
        <f t="shared" ca="1" si="29"/>
        <v>29</v>
      </c>
      <c r="O283" s="14">
        <v>8</v>
      </c>
      <c r="P283" s="14" t="s">
        <v>636</v>
      </c>
      <c r="Q283" s="14">
        <f t="shared" si="24"/>
        <v>12.8</v>
      </c>
      <c r="R283" s="14">
        <f t="shared" si="25"/>
        <v>17</v>
      </c>
      <c r="S283" s="1">
        <f t="shared" si="26"/>
        <v>41221</v>
      </c>
      <c r="T283" s="1"/>
      <c r="U283" s="3"/>
      <c r="V283" s="3"/>
      <c r="W283" s="62">
        <f t="shared" ca="1" si="27"/>
        <v>-1.796875</v>
      </c>
      <c r="X283" s="61">
        <f t="shared" ca="1" si="28"/>
        <v>1</v>
      </c>
      <c r="Y283" s="11" t="s">
        <v>564</v>
      </c>
      <c r="Z283" s="16" t="s">
        <v>255</v>
      </c>
      <c r="AA283" s="16"/>
      <c r="AB283" s="3"/>
    </row>
    <row r="284" spans="1:28" s="22" customFormat="1" ht="30" customHeight="1">
      <c r="A284" s="4"/>
      <c r="B284" s="4"/>
      <c r="C284" s="3">
        <v>26</v>
      </c>
      <c r="D284" s="11" t="s">
        <v>216</v>
      </c>
      <c r="E284" s="11" t="s">
        <v>230</v>
      </c>
      <c r="F284" s="11" t="s">
        <v>230</v>
      </c>
      <c r="G284" s="4">
        <v>22</v>
      </c>
      <c r="H284" s="11" t="s">
        <v>378</v>
      </c>
      <c r="I284" s="11" t="s">
        <v>378</v>
      </c>
      <c r="J284" s="17" t="s">
        <v>518</v>
      </c>
      <c r="K284" s="3" t="s">
        <v>506</v>
      </c>
      <c r="L284" s="5">
        <v>929060</v>
      </c>
      <c r="M284" s="1">
        <v>35074</v>
      </c>
      <c r="N284" s="60">
        <f t="shared" ca="1" si="29"/>
        <v>29</v>
      </c>
      <c r="O284" s="14">
        <v>15</v>
      </c>
      <c r="P284" s="14" t="s">
        <v>636</v>
      </c>
      <c r="Q284" s="14">
        <f t="shared" si="24"/>
        <v>24</v>
      </c>
      <c r="R284" s="14">
        <f t="shared" si="25"/>
        <v>32</v>
      </c>
      <c r="S284" s="1">
        <f t="shared" si="26"/>
        <v>46754</v>
      </c>
      <c r="T284" s="1"/>
      <c r="U284" s="3"/>
      <c r="V284" s="3"/>
      <c r="W284" s="62">
        <f t="shared" ca="1" si="27"/>
        <v>1.375</v>
      </c>
      <c r="X284" s="61">
        <f t="shared" ca="1" si="28"/>
        <v>2</v>
      </c>
      <c r="Y284" s="11" t="s">
        <v>564</v>
      </c>
      <c r="Z284" s="11" t="s">
        <v>345</v>
      </c>
      <c r="AA284" s="11"/>
      <c r="AB284" s="3"/>
    </row>
    <row r="285" spans="1:28" s="22" customFormat="1" ht="30" customHeight="1">
      <c r="A285" s="4"/>
      <c r="B285" s="4"/>
      <c r="C285" s="3">
        <v>26</v>
      </c>
      <c r="D285" s="11" t="s">
        <v>216</v>
      </c>
      <c r="E285" s="11" t="s">
        <v>230</v>
      </c>
      <c r="F285" s="11" t="s">
        <v>230</v>
      </c>
      <c r="G285" s="4">
        <v>32</v>
      </c>
      <c r="H285" s="11" t="s">
        <v>379</v>
      </c>
      <c r="I285" s="11" t="s">
        <v>379</v>
      </c>
      <c r="J285" s="17" t="s">
        <v>518</v>
      </c>
      <c r="K285" s="3" t="s">
        <v>506</v>
      </c>
      <c r="L285" s="5">
        <v>57750</v>
      </c>
      <c r="M285" s="1">
        <v>39314</v>
      </c>
      <c r="N285" s="60">
        <f t="shared" ca="1" si="29"/>
        <v>17</v>
      </c>
      <c r="O285" s="14">
        <v>15</v>
      </c>
      <c r="P285" s="14" t="s">
        <v>636</v>
      </c>
      <c r="Q285" s="14">
        <f t="shared" si="24"/>
        <v>24</v>
      </c>
      <c r="R285" s="14">
        <f t="shared" si="25"/>
        <v>32</v>
      </c>
      <c r="S285" s="1">
        <f t="shared" si="26"/>
        <v>50994</v>
      </c>
      <c r="T285" s="1"/>
      <c r="U285" s="3"/>
      <c r="V285" s="3"/>
      <c r="W285" s="62">
        <f t="shared" ca="1" si="27"/>
        <v>2.875</v>
      </c>
      <c r="X285" s="61">
        <f t="shared" ca="1" si="28"/>
        <v>3</v>
      </c>
      <c r="Y285" s="11" t="s">
        <v>564</v>
      </c>
      <c r="Z285" s="11" t="s">
        <v>380</v>
      </c>
      <c r="AA285" s="11"/>
      <c r="AB285" s="3"/>
    </row>
    <row r="286" spans="1:28" s="22" customFormat="1" ht="30" customHeight="1">
      <c r="A286" s="4"/>
      <c r="B286" s="4"/>
      <c r="C286" s="3">
        <v>26</v>
      </c>
      <c r="D286" s="11" t="s">
        <v>216</v>
      </c>
      <c r="E286" s="11" t="s">
        <v>222</v>
      </c>
      <c r="F286" s="11" t="s">
        <v>222</v>
      </c>
      <c r="G286" s="4">
        <v>15</v>
      </c>
      <c r="H286" s="11" t="s">
        <v>381</v>
      </c>
      <c r="I286" s="11" t="s">
        <v>381</v>
      </c>
      <c r="J286" s="17" t="s">
        <v>518</v>
      </c>
      <c r="K286" s="3" t="s">
        <v>506</v>
      </c>
      <c r="L286" s="5">
        <v>53550</v>
      </c>
      <c r="M286" s="1">
        <v>37333</v>
      </c>
      <c r="N286" s="60">
        <f t="shared" ca="1" si="29"/>
        <v>23</v>
      </c>
      <c r="O286" s="14">
        <v>15</v>
      </c>
      <c r="P286" s="14" t="s">
        <v>636</v>
      </c>
      <c r="Q286" s="14">
        <f t="shared" si="24"/>
        <v>24</v>
      </c>
      <c r="R286" s="14">
        <f t="shared" si="25"/>
        <v>32</v>
      </c>
      <c r="S286" s="1">
        <f t="shared" si="26"/>
        <v>49013</v>
      </c>
      <c r="T286" s="1"/>
      <c r="U286" s="3"/>
      <c r="V286" s="3"/>
      <c r="W286" s="62">
        <f t="shared" ca="1" si="27"/>
        <v>2.125</v>
      </c>
      <c r="X286" s="61">
        <f t="shared" ca="1" si="28"/>
        <v>3</v>
      </c>
      <c r="Y286" s="11" t="s">
        <v>564</v>
      </c>
      <c r="Z286" s="11" t="s">
        <v>382</v>
      </c>
      <c r="AA286" s="11"/>
      <c r="AB286" s="3"/>
    </row>
  </sheetData>
  <autoFilter ref="A2:AB286" xr:uid="{00000000-0009-0000-0000-000006000000}">
    <sortState xmlns:xlrd2="http://schemas.microsoft.com/office/spreadsheetml/2017/richdata2" ref="A4:AB286">
      <sortCondition ref="C2:C286"/>
    </sortState>
  </autoFilter>
  <mergeCells count="17">
    <mergeCell ref="I1:I2"/>
    <mergeCell ref="AB1:AB2"/>
    <mergeCell ref="J1:J2"/>
    <mergeCell ref="K1:K2"/>
    <mergeCell ref="L1:L2"/>
    <mergeCell ref="P1:P2"/>
    <mergeCell ref="T1:U1"/>
    <mergeCell ref="Y1:Z1"/>
    <mergeCell ref="AA1:AA2"/>
    <mergeCell ref="H1:H2"/>
    <mergeCell ref="A1:A2"/>
    <mergeCell ref="C1:C2"/>
    <mergeCell ref="D1:D2"/>
    <mergeCell ref="E1:E2"/>
    <mergeCell ref="G1:G2"/>
    <mergeCell ref="B1:B2"/>
    <mergeCell ref="F1:F2"/>
  </mergeCells>
  <phoneticPr fontId="4"/>
  <dataValidations disablePrompts="1" count="3">
    <dataValidation type="list" allowBlank="1" showInputMessage="1" showErrorMessage="1" sqref="P3:P286" xr:uid="{00000000-0002-0000-0600-000000000000}">
      <formula1>"水質,事務,電子,自動車,機械"</formula1>
    </dataValidation>
    <dataValidation type="list" allowBlank="1" showInputMessage="1" showErrorMessage="1" sqref="J3:J286" xr:uid="{00000000-0002-0000-0600-000001000000}">
      <formula1>"時間,事後"</formula1>
    </dataValidation>
    <dataValidation type="list" allowBlank="1" showInputMessage="1" showErrorMessage="1" sqref="K3:K286" xr:uid="{00000000-0002-0000-0600-000002000000}">
      <formula1>"高,中,低"</formula1>
    </dataValidation>
  </dataValidations>
  <pageMargins left="0.70866141732283472" right="0.39370078740157483" top="0.59055118110236227" bottom="0.59055118110236227" header="0.19685039370078741" footer="0.19685039370078741"/>
  <pageSetup paperSize="9" scale="1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N12"/>
  <sheetViews>
    <sheetView workbookViewId="0">
      <selection activeCell="G15" sqref="G15"/>
    </sheetView>
  </sheetViews>
  <sheetFormatPr defaultRowHeight="20.25" customHeight="1"/>
  <cols>
    <col min="1" max="1" width="3.453125" customWidth="1"/>
    <col min="2" max="2" width="14.6328125" customWidth="1"/>
    <col min="3" max="3" width="7.08984375" bestFit="1" customWidth="1"/>
    <col min="4" max="8" width="7.6328125" customWidth="1"/>
    <col min="9" max="9" width="7.90625" bestFit="1" customWidth="1"/>
    <col min="10" max="14" width="7.6328125" customWidth="1"/>
    <col min="15" max="15" width="12.81640625" customWidth="1"/>
  </cols>
  <sheetData>
    <row r="2" spans="1:14" ht="20.25" customHeight="1">
      <c r="A2" t="s">
        <v>646</v>
      </c>
      <c r="N2" s="64" t="s">
        <v>647</v>
      </c>
    </row>
    <row r="3" spans="1:14" ht="16.5" customHeight="1">
      <c r="B3" s="278" t="s">
        <v>619</v>
      </c>
      <c r="C3" s="280" t="s">
        <v>620</v>
      </c>
      <c r="D3" s="65"/>
      <c r="E3" s="65"/>
      <c r="F3" s="65"/>
      <c r="G3" s="65"/>
      <c r="H3" s="70"/>
      <c r="I3" s="280" t="s">
        <v>621</v>
      </c>
      <c r="J3" s="65"/>
      <c r="K3" s="65"/>
      <c r="L3" s="65"/>
      <c r="M3" s="65"/>
      <c r="N3" s="70"/>
    </row>
    <row r="4" spans="1:14" ht="16.5" customHeight="1" thickBot="1">
      <c r="B4" s="279"/>
      <c r="C4" s="281"/>
      <c r="D4" s="66" t="s">
        <v>648</v>
      </c>
      <c r="E4" s="66" t="s">
        <v>649</v>
      </c>
      <c r="F4" s="66" t="s">
        <v>650</v>
      </c>
      <c r="G4" s="66" t="s">
        <v>651</v>
      </c>
      <c r="H4" s="67">
        <v>1</v>
      </c>
      <c r="I4" s="281"/>
      <c r="J4" s="66" t="s">
        <v>648</v>
      </c>
      <c r="K4" s="66" t="s">
        <v>649</v>
      </c>
      <c r="L4" s="66" t="s">
        <v>650</v>
      </c>
      <c r="M4" s="66" t="s">
        <v>651</v>
      </c>
      <c r="N4" s="67">
        <v>1</v>
      </c>
    </row>
    <row r="5" spans="1:14" ht="20.25" customHeight="1" thickTop="1">
      <c r="B5" s="46" t="s">
        <v>626</v>
      </c>
      <c r="C5" s="47">
        <f>SUM(D5:H5)</f>
        <v>260</v>
      </c>
      <c r="D5" s="47">
        <v>33</v>
      </c>
      <c r="E5" s="47">
        <v>15</v>
      </c>
      <c r="F5" s="47">
        <v>69</v>
      </c>
      <c r="G5" s="47">
        <v>20</v>
      </c>
      <c r="H5" s="47">
        <v>123</v>
      </c>
      <c r="I5" s="47">
        <f>SUM(J5:N5)</f>
        <v>64138</v>
      </c>
      <c r="J5" s="47">
        <v>13942</v>
      </c>
      <c r="K5" s="47">
        <v>33642</v>
      </c>
      <c r="L5" s="47">
        <v>3607</v>
      </c>
      <c r="M5" s="47">
        <v>2862</v>
      </c>
      <c r="N5" s="47">
        <v>10085</v>
      </c>
    </row>
    <row r="6" spans="1:14" ht="20.25" customHeight="1">
      <c r="B6" s="48" t="s">
        <v>627</v>
      </c>
      <c r="C6" s="49">
        <f>SUM(D6:H6)</f>
        <v>223</v>
      </c>
      <c r="D6" s="49">
        <v>28</v>
      </c>
      <c r="E6" s="49">
        <v>10</v>
      </c>
      <c r="F6" s="49">
        <v>14</v>
      </c>
      <c r="G6" s="49">
        <v>142</v>
      </c>
      <c r="H6" s="49">
        <v>29</v>
      </c>
      <c r="I6" s="49">
        <f>SUM(J6:N6)</f>
        <v>23242</v>
      </c>
      <c r="J6" s="49">
        <v>8539</v>
      </c>
      <c r="K6" s="49">
        <v>684</v>
      </c>
      <c r="L6" s="49">
        <v>5688</v>
      </c>
      <c r="M6" s="49">
        <v>5797</v>
      </c>
      <c r="N6" s="49">
        <v>2534</v>
      </c>
    </row>
    <row r="7" spans="1:14" ht="20.25" customHeight="1">
      <c r="B7" s="48" t="s">
        <v>628</v>
      </c>
      <c r="C7" s="49">
        <f>SUM(D7:H7)</f>
        <v>270</v>
      </c>
      <c r="D7" s="49">
        <v>31</v>
      </c>
      <c r="E7" s="49">
        <v>15</v>
      </c>
      <c r="F7" s="49">
        <v>46</v>
      </c>
      <c r="G7" s="49">
        <v>20</v>
      </c>
      <c r="H7" s="49">
        <v>158</v>
      </c>
      <c r="I7" s="49">
        <f>SUM(J7:N7)</f>
        <v>29905</v>
      </c>
      <c r="J7" s="49">
        <v>10480</v>
      </c>
      <c r="K7" s="49">
        <v>1605</v>
      </c>
      <c r="L7" s="49">
        <v>2406</v>
      </c>
      <c r="M7" s="49">
        <v>3529</v>
      </c>
      <c r="N7" s="49">
        <v>11885</v>
      </c>
    </row>
    <row r="8" spans="1:14" ht="20.25" customHeight="1" thickBot="1">
      <c r="B8" s="50" t="s">
        <v>629</v>
      </c>
      <c r="C8" s="51">
        <f>SUM(D8:H8)</f>
        <v>2</v>
      </c>
      <c r="D8" s="51">
        <v>2</v>
      </c>
      <c r="E8" s="51">
        <v>0</v>
      </c>
      <c r="F8" s="51">
        <v>0</v>
      </c>
      <c r="G8" s="51">
        <v>0</v>
      </c>
      <c r="H8" s="51">
        <v>0</v>
      </c>
      <c r="I8" s="51">
        <f>SUM(J8:N8)</f>
        <v>2521</v>
      </c>
      <c r="J8" s="51">
        <v>2521</v>
      </c>
      <c r="K8" s="51">
        <v>0</v>
      </c>
      <c r="L8" s="51">
        <v>0</v>
      </c>
      <c r="M8" s="51">
        <v>0</v>
      </c>
      <c r="N8" s="51">
        <v>0</v>
      </c>
    </row>
    <row r="9" spans="1:14" ht="20.25" customHeight="1" thickTop="1">
      <c r="B9" s="68" t="s">
        <v>630</v>
      </c>
      <c r="C9" s="69">
        <f t="shared" ref="C9:H9" si="0">SUM(C5:C8)</f>
        <v>755</v>
      </c>
      <c r="D9" s="69">
        <f t="shared" si="0"/>
        <v>94</v>
      </c>
      <c r="E9" s="69">
        <f t="shared" si="0"/>
        <v>40</v>
      </c>
      <c r="F9" s="69">
        <f t="shared" si="0"/>
        <v>129</v>
      </c>
      <c r="G9" s="69">
        <f t="shared" si="0"/>
        <v>182</v>
      </c>
      <c r="H9" s="69">
        <f t="shared" si="0"/>
        <v>310</v>
      </c>
      <c r="I9" s="69">
        <f t="shared" ref="I9:N9" si="1">SUM(I5:I8)</f>
        <v>119806</v>
      </c>
      <c r="J9" s="69">
        <f t="shared" si="1"/>
        <v>35482</v>
      </c>
      <c r="K9" s="69">
        <f t="shared" si="1"/>
        <v>35931</v>
      </c>
      <c r="L9" s="69">
        <f t="shared" si="1"/>
        <v>11701</v>
      </c>
      <c r="M9" s="69">
        <f t="shared" si="1"/>
        <v>12188</v>
      </c>
      <c r="N9" s="69">
        <f t="shared" si="1"/>
        <v>24504</v>
      </c>
    </row>
    <row r="10" spans="1:14" ht="20.25" customHeight="1"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</row>
    <row r="12" spans="1:14" ht="20.25" customHeight="1">
      <c r="A12" t="s">
        <v>631</v>
      </c>
    </row>
  </sheetData>
  <mergeCells count="3">
    <mergeCell ref="B3:B4"/>
    <mergeCell ref="C3:C4"/>
    <mergeCell ref="I3:I4"/>
  </mergeCells>
  <phoneticPr fontId="4"/>
  <pageMargins left="0.7" right="0.7" top="0.75" bottom="0.75" header="0.3" footer="0.3"/>
  <ignoredErrors>
    <ignoredError sqref="H9 N9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25"/>
  <sheetViews>
    <sheetView zoomScale="85" zoomScaleNormal="85" workbookViewId="0">
      <selection activeCell="L25" sqref="L25"/>
    </sheetView>
  </sheetViews>
  <sheetFormatPr defaultColWidth="9" defaultRowHeight="23.25" customHeight="1"/>
  <cols>
    <col min="1" max="1" width="2" style="72" customWidth="1"/>
    <col min="2" max="2" width="9.453125" style="72" bestFit="1" customWidth="1"/>
    <col min="3" max="3" width="7.453125" style="72" bestFit="1" customWidth="1"/>
    <col min="4" max="11" width="8.08984375" style="72" customWidth="1"/>
    <col min="12" max="12" width="12.81640625" style="72" customWidth="1"/>
    <col min="13" max="16384" width="9" style="72"/>
  </cols>
  <sheetData>
    <row r="2" spans="1:11" ht="23.25" customHeight="1">
      <c r="A2" s="71" t="s">
        <v>646</v>
      </c>
      <c r="K2" s="73" t="s">
        <v>647</v>
      </c>
    </row>
    <row r="3" spans="1:11" ht="23.25" customHeight="1">
      <c r="B3" s="288" t="s">
        <v>619</v>
      </c>
      <c r="C3" s="288" t="s">
        <v>638</v>
      </c>
      <c r="D3" s="282" t="s">
        <v>620</v>
      </c>
      <c r="E3" s="283"/>
      <c r="F3" s="283"/>
      <c r="G3" s="284"/>
      <c r="H3" s="282" t="s">
        <v>621</v>
      </c>
      <c r="I3" s="283"/>
      <c r="J3" s="283"/>
      <c r="K3" s="284"/>
    </row>
    <row r="4" spans="1:11" ht="23.25" customHeight="1" thickBot="1">
      <c r="B4" s="289"/>
      <c r="C4" s="289"/>
      <c r="D4" s="74" t="s">
        <v>656</v>
      </c>
      <c r="E4" s="74" t="s">
        <v>657</v>
      </c>
      <c r="F4" s="74" t="s">
        <v>658</v>
      </c>
      <c r="G4" s="74" t="s">
        <v>630</v>
      </c>
      <c r="H4" s="74" t="s">
        <v>656</v>
      </c>
      <c r="I4" s="74" t="s">
        <v>657</v>
      </c>
      <c r="J4" s="74" t="s">
        <v>658</v>
      </c>
      <c r="K4" s="75" t="s">
        <v>630</v>
      </c>
    </row>
    <row r="5" spans="1:11" ht="23.25" customHeight="1" thickTop="1">
      <c r="B5" s="285" t="s">
        <v>626</v>
      </c>
      <c r="C5" s="76" t="s">
        <v>652</v>
      </c>
      <c r="D5" s="77">
        <v>14</v>
      </c>
      <c r="E5" s="77">
        <v>8</v>
      </c>
      <c r="F5" s="77">
        <v>11</v>
      </c>
      <c r="G5" s="78">
        <f t="shared" ref="G5:G23" si="0">SUM(D5:F5)</f>
        <v>33</v>
      </c>
      <c r="H5" s="77">
        <v>9797</v>
      </c>
      <c r="I5" s="77">
        <v>2502</v>
      </c>
      <c r="J5" s="77">
        <v>1643</v>
      </c>
      <c r="K5" s="78">
        <f t="shared" ref="K5:K23" si="1">SUM(H5:J5)</f>
        <v>13942</v>
      </c>
    </row>
    <row r="6" spans="1:11" ht="23.25" customHeight="1">
      <c r="B6" s="286"/>
      <c r="C6" s="79" t="s">
        <v>653</v>
      </c>
      <c r="D6" s="80">
        <v>7</v>
      </c>
      <c r="E6" s="80">
        <v>3</v>
      </c>
      <c r="F6" s="80">
        <v>4</v>
      </c>
      <c r="G6" s="81">
        <f t="shared" si="0"/>
        <v>14</v>
      </c>
      <c r="H6" s="80">
        <v>32905</v>
      </c>
      <c r="I6" s="80">
        <v>301</v>
      </c>
      <c r="J6" s="80">
        <v>340</v>
      </c>
      <c r="K6" s="81">
        <f t="shared" si="1"/>
        <v>33546</v>
      </c>
    </row>
    <row r="7" spans="1:11" ht="23.25" customHeight="1">
      <c r="B7" s="286"/>
      <c r="C7" s="79" t="s">
        <v>654</v>
      </c>
      <c r="D7" s="80">
        <v>0</v>
      </c>
      <c r="E7" s="80">
        <v>0</v>
      </c>
      <c r="F7" s="80">
        <v>69</v>
      </c>
      <c r="G7" s="81">
        <f t="shared" si="0"/>
        <v>69</v>
      </c>
      <c r="H7" s="80">
        <v>0</v>
      </c>
      <c r="I7" s="80">
        <v>0</v>
      </c>
      <c r="J7" s="80">
        <v>3607</v>
      </c>
      <c r="K7" s="81">
        <f t="shared" si="1"/>
        <v>3607</v>
      </c>
    </row>
    <row r="8" spans="1:11" ht="23.25" customHeight="1">
      <c r="B8" s="286"/>
      <c r="C8" s="79" t="s">
        <v>655</v>
      </c>
      <c r="D8" s="80">
        <v>0</v>
      </c>
      <c r="E8" s="80">
        <v>4</v>
      </c>
      <c r="F8" s="80">
        <v>15</v>
      </c>
      <c r="G8" s="81">
        <f t="shared" si="0"/>
        <v>19</v>
      </c>
      <c r="H8" s="80">
        <v>0</v>
      </c>
      <c r="I8" s="80">
        <v>404</v>
      </c>
      <c r="J8" s="80">
        <v>830</v>
      </c>
      <c r="K8" s="81">
        <f t="shared" si="1"/>
        <v>1234</v>
      </c>
    </row>
    <row r="9" spans="1:11" ht="23.25" customHeight="1">
      <c r="B9" s="286"/>
      <c r="C9" s="82">
        <v>1</v>
      </c>
      <c r="D9" s="83">
        <v>7</v>
      </c>
      <c r="E9" s="83">
        <v>7</v>
      </c>
      <c r="F9" s="83">
        <v>109</v>
      </c>
      <c r="G9" s="84">
        <f t="shared" si="0"/>
        <v>123</v>
      </c>
      <c r="H9" s="83">
        <v>4438</v>
      </c>
      <c r="I9" s="83">
        <v>1927</v>
      </c>
      <c r="J9" s="83">
        <v>3720</v>
      </c>
      <c r="K9" s="84">
        <f t="shared" si="1"/>
        <v>10085</v>
      </c>
    </row>
    <row r="10" spans="1:11" ht="23.25" customHeight="1" thickBot="1">
      <c r="B10" s="287"/>
      <c r="C10" s="85" t="s">
        <v>630</v>
      </c>
      <c r="D10" s="86">
        <f>SUM(D5:D9)</f>
        <v>28</v>
      </c>
      <c r="E10" s="86">
        <f>SUM(E5:E9)</f>
        <v>22</v>
      </c>
      <c r="F10" s="86">
        <f>SUM(F5:F9)</f>
        <v>208</v>
      </c>
      <c r="G10" s="86">
        <f t="shared" si="0"/>
        <v>258</v>
      </c>
      <c r="H10" s="86">
        <f>SUM(H5:H9)</f>
        <v>47140</v>
      </c>
      <c r="I10" s="86">
        <f>SUM(I5:I9)</f>
        <v>5134</v>
      </c>
      <c r="J10" s="86">
        <f>SUM(J5:J9)</f>
        <v>10140</v>
      </c>
      <c r="K10" s="86">
        <f t="shared" si="1"/>
        <v>62414</v>
      </c>
    </row>
    <row r="11" spans="1:11" ht="23.25" customHeight="1">
      <c r="B11" s="292" t="s">
        <v>627</v>
      </c>
      <c r="C11" s="79" t="s">
        <v>652</v>
      </c>
      <c r="D11" s="80">
        <v>10</v>
      </c>
      <c r="E11" s="80">
        <v>9</v>
      </c>
      <c r="F11" s="80">
        <v>9</v>
      </c>
      <c r="G11" s="81">
        <f t="shared" si="0"/>
        <v>28</v>
      </c>
      <c r="H11" s="80">
        <v>4274</v>
      </c>
      <c r="I11" s="80">
        <v>2909</v>
      </c>
      <c r="J11" s="80">
        <v>1356</v>
      </c>
      <c r="K11" s="81">
        <f t="shared" si="1"/>
        <v>8539</v>
      </c>
    </row>
    <row r="12" spans="1:11" ht="23.25" customHeight="1">
      <c r="B12" s="286"/>
      <c r="C12" s="79" t="s">
        <v>653</v>
      </c>
      <c r="D12" s="80">
        <v>1</v>
      </c>
      <c r="E12" s="80">
        <v>0</v>
      </c>
      <c r="F12" s="80">
        <v>9</v>
      </c>
      <c r="G12" s="81">
        <f t="shared" si="0"/>
        <v>10</v>
      </c>
      <c r="H12" s="80">
        <v>347</v>
      </c>
      <c r="I12" s="80">
        <v>0</v>
      </c>
      <c r="J12" s="80">
        <v>337</v>
      </c>
      <c r="K12" s="81">
        <f t="shared" si="1"/>
        <v>684</v>
      </c>
    </row>
    <row r="13" spans="1:11" ht="23.25" customHeight="1">
      <c r="B13" s="286"/>
      <c r="C13" s="79" t="s">
        <v>654</v>
      </c>
      <c r="D13" s="80">
        <v>0</v>
      </c>
      <c r="E13" s="80">
        <v>0</v>
      </c>
      <c r="F13" s="80">
        <v>14</v>
      </c>
      <c r="G13" s="81">
        <f t="shared" si="0"/>
        <v>14</v>
      </c>
      <c r="H13" s="80">
        <v>0</v>
      </c>
      <c r="I13" s="80">
        <v>0</v>
      </c>
      <c r="J13" s="80">
        <v>5688</v>
      </c>
      <c r="K13" s="81">
        <f t="shared" si="1"/>
        <v>5688</v>
      </c>
    </row>
    <row r="14" spans="1:11" ht="23.25" customHeight="1">
      <c r="B14" s="286"/>
      <c r="C14" s="79" t="s">
        <v>655</v>
      </c>
      <c r="D14" s="80">
        <v>2</v>
      </c>
      <c r="E14" s="80">
        <v>4</v>
      </c>
      <c r="F14" s="80">
        <v>136</v>
      </c>
      <c r="G14" s="81">
        <f t="shared" si="0"/>
        <v>142</v>
      </c>
      <c r="H14" s="80">
        <v>311</v>
      </c>
      <c r="I14" s="80">
        <v>1223</v>
      </c>
      <c r="J14" s="80">
        <v>4263</v>
      </c>
      <c r="K14" s="81">
        <f t="shared" si="1"/>
        <v>5797</v>
      </c>
    </row>
    <row r="15" spans="1:11" ht="23.25" customHeight="1">
      <c r="B15" s="286"/>
      <c r="C15" s="82">
        <v>1</v>
      </c>
      <c r="D15" s="83">
        <v>0</v>
      </c>
      <c r="E15" s="83">
        <v>1</v>
      </c>
      <c r="F15" s="83">
        <v>28</v>
      </c>
      <c r="G15" s="84">
        <f t="shared" si="0"/>
        <v>29</v>
      </c>
      <c r="H15" s="83">
        <v>0</v>
      </c>
      <c r="I15" s="83">
        <v>74</v>
      </c>
      <c r="J15" s="83">
        <v>2460</v>
      </c>
      <c r="K15" s="84">
        <f t="shared" si="1"/>
        <v>2534</v>
      </c>
    </row>
    <row r="16" spans="1:11" ht="23.25" customHeight="1" thickBot="1">
      <c r="B16" s="287"/>
      <c r="C16" s="85" t="s">
        <v>630</v>
      </c>
      <c r="D16" s="86">
        <f>SUM(D11:D15)</f>
        <v>13</v>
      </c>
      <c r="E16" s="86">
        <f>SUM(E11:E15)</f>
        <v>14</v>
      </c>
      <c r="F16" s="86">
        <f>SUM(F11:F15)</f>
        <v>196</v>
      </c>
      <c r="G16" s="86">
        <f t="shared" si="0"/>
        <v>223</v>
      </c>
      <c r="H16" s="86">
        <f>SUM(H11:H15)</f>
        <v>4932</v>
      </c>
      <c r="I16" s="86">
        <f>SUM(I11:I15)</f>
        <v>4206</v>
      </c>
      <c r="J16" s="86">
        <f>SUM(J11:J15)</f>
        <v>14104</v>
      </c>
      <c r="K16" s="86">
        <f t="shared" si="1"/>
        <v>23242</v>
      </c>
    </row>
    <row r="17" spans="2:11" ht="23.25" customHeight="1">
      <c r="B17" s="292" t="s">
        <v>628</v>
      </c>
      <c r="C17" s="79" t="s">
        <v>652</v>
      </c>
      <c r="D17" s="80">
        <v>13</v>
      </c>
      <c r="E17" s="80">
        <v>6</v>
      </c>
      <c r="F17" s="80">
        <v>12</v>
      </c>
      <c r="G17" s="81">
        <f t="shared" si="0"/>
        <v>31</v>
      </c>
      <c r="H17" s="80">
        <v>6107</v>
      </c>
      <c r="I17" s="80">
        <v>2027</v>
      </c>
      <c r="J17" s="80">
        <v>2346</v>
      </c>
      <c r="K17" s="81">
        <f t="shared" si="1"/>
        <v>10480</v>
      </c>
    </row>
    <row r="18" spans="2:11" ht="23.25" customHeight="1">
      <c r="B18" s="286"/>
      <c r="C18" s="79" t="s">
        <v>653</v>
      </c>
      <c r="D18" s="80">
        <v>2</v>
      </c>
      <c r="E18" s="80">
        <v>2</v>
      </c>
      <c r="F18" s="80">
        <v>11</v>
      </c>
      <c r="G18" s="81">
        <f t="shared" si="0"/>
        <v>15</v>
      </c>
      <c r="H18" s="80">
        <v>211</v>
      </c>
      <c r="I18" s="80">
        <v>311</v>
      </c>
      <c r="J18" s="80">
        <v>1083</v>
      </c>
      <c r="K18" s="81">
        <f t="shared" si="1"/>
        <v>1605</v>
      </c>
    </row>
    <row r="19" spans="2:11" ht="23.25" customHeight="1">
      <c r="B19" s="286"/>
      <c r="C19" s="79" t="s">
        <v>654</v>
      </c>
      <c r="D19" s="80">
        <v>1</v>
      </c>
      <c r="E19" s="80">
        <v>0</v>
      </c>
      <c r="F19" s="80">
        <v>45</v>
      </c>
      <c r="G19" s="81">
        <f t="shared" si="0"/>
        <v>46</v>
      </c>
      <c r="H19" s="80">
        <v>540</v>
      </c>
      <c r="I19" s="80">
        <v>0</v>
      </c>
      <c r="J19" s="80">
        <v>1866</v>
      </c>
      <c r="K19" s="81">
        <f t="shared" si="1"/>
        <v>2406</v>
      </c>
    </row>
    <row r="20" spans="2:11" ht="23.25" customHeight="1">
      <c r="B20" s="286"/>
      <c r="C20" s="79" t="s">
        <v>655</v>
      </c>
      <c r="D20" s="80">
        <v>1</v>
      </c>
      <c r="E20" s="80">
        <v>2</v>
      </c>
      <c r="F20" s="80">
        <v>17</v>
      </c>
      <c r="G20" s="81">
        <f t="shared" si="0"/>
        <v>20</v>
      </c>
      <c r="H20" s="80">
        <v>341</v>
      </c>
      <c r="I20" s="80">
        <v>316</v>
      </c>
      <c r="J20" s="80">
        <v>2872</v>
      </c>
      <c r="K20" s="81">
        <f t="shared" si="1"/>
        <v>3529</v>
      </c>
    </row>
    <row r="21" spans="2:11" ht="23.25" customHeight="1">
      <c r="B21" s="286"/>
      <c r="C21" s="82">
        <v>1</v>
      </c>
      <c r="D21" s="83">
        <v>6</v>
      </c>
      <c r="E21" s="83">
        <v>8</v>
      </c>
      <c r="F21" s="83">
        <v>144</v>
      </c>
      <c r="G21" s="84">
        <f t="shared" si="0"/>
        <v>158</v>
      </c>
      <c r="H21" s="83">
        <v>2259</v>
      </c>
      <c r="I21" s="83">
        <v>1614</v>
      </c>
      <c r="J21" s="83">
        <v>8012</v>
      </c>
      <c r="K21" s="84">
        <f t="shared" si="1"/>
        <v>11885</v>
      </c>
    </row>
    <row r="22" spans="2:11" ht="23.25" customHeight="1" thickBot="1">
      <c r="B22" s="287"/>
      <c r="C22" s="87" t="s">
        <v>630</v>
      </c>
      <c r="D22" s="88">
        <f>SUM(D17:D21)</f>
        <v>23</v>
      </c>
      <c r="E22" s="88">
        <f>SUM(E17:E21)</f>
        <v>18</v>
      </c>
      <c r="F22" s="88">
        <f>SUM(F17:F21)</f>
        <v>229</v>
      </c>
      <c r="G22" s="88">
        <f t="shared" si="0"/>
        <v>270</v>
      </c>
      <c r="H22" s="88">
        <f>SUM(H17:H21)</f>
        <v>9458</v>
      </c>
      <c r="I22" s="88">
        <f>SUM(I17:I21)</f>
        <v>4268</v>
      </c>
      <c r="J22" s="88">
        <f>SUM(J17:J21)</f>
        <v>16179</v>
      </c>
      <c r="K22" s="88">
        <f t="shared" si="1"/>
        <v>29905</v>
      </c>
    </row>
    <row r="23" spans="2:11" ht="23.25" customHeight="1" thickBot="1">
      <c r="B23" s="89" t="s">
        <v>629</v>
      </c>
      <c r="C23" s="90" t="s">
        <v>648</v>
      </c>
      <c r="D23" s="91">
        <v>0</v>
      </c>
      <c r="E23" s="91">
        <v>0</v>
      </c>
      <c r="F23" s="91">
        <v>2</v>
      </c>
      <c r="G23" s="97">
        <f t="shared" si="0"/>
        <v>2</v>
      </c>
      <c r="H23" s="91">
        <v>0</v>
      </c>
      <c r="I23" s="91">
        <v>0</v>
      </c>
      <c r="J23" s="91">
        <v>2521</v>
      </c>
      <c r="K23" s="97">
        <f t="shared" si="1"/>
        <v>2521</v>
      </c>
    </row>
    <row r="24" spans="2:11" ht="23.25" customHeight="1" thickTop="1" thickBot="1">
      <c r="B24" s="290" t="s">
        <v>630</v>
      </c>
      <c r="C24" s="291"/>
      <c r="D24" s="92">
        <f t="shared" ref="D24:K24" si="2">D10+D16+D22+D23</f>
        <v>64</v>
      </c>
      <c r="E24" s="92">
        <f t="shared" si="2"/>
        <v>54</v>
      </c>
      <c r="F24" s="93">
        <f t="shared" si="2"/>
        <v>635</v>
      </c>
      <c r="G24" s="96">
        <f t="shared" si="2"/>
        <v>753</v>
      </c>
      <c r="H24" s="94">
        <f t="shared" si="2"/>
        <v>61530</v>
      </c>
      <c r="I24" s="92">
        <f t="shared" si="2"/>
        <v>13608</v>
      </c>
      <c r="J24" s="93">
        <f t="shared" si="2"/>
        <v>42944</v>
      </c>
      <c r="K24" s="96">
        <f t="shared" si="2"/>
        <v>118082</v>
      </c>
    </row>
    <row r="25" spans="2:11" ht="23.25" customHeight="1">
      <c r="F25" s="95"/>
      <c r="G25" s="95"/>
      <c r="H25" s="95"/>
      <c r="J25" s="95"/>
      <c r="K25" s="95"/>
    </row>
  </sheetData>
  <mergeCells count="8">
    <mergeCell ref="H3:K3"/>
    <mergeCell ref="D3:G3"/>
    <mergeCell ref="B5:B10"/>
    <mergeCell ref="C3:C4"/>
    <mergeCell ref="B24:C24"/>
    <mergeCell ref="B11:B16"/>
    <mergeCell ref="B17:B22"/>
    <mergeCell ref="B3:B4"/>
  </mergeCells>
  <phoneticPr fontId="4"/>
  <pageMargins left="0.7" right="0.7" top="0.75" bottom="0.75" header="0.3" footer="0.3"/>
  <ignoredErrors>
    <ignoredError sqref="G21 G15 G9" formulaRange="1"/>
    <ignoredError sqref="G22 G16 G10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14</vt:i4>
      </vt:variant>
    </vt:vector>
  </HeadingPairs>
  <TitlesOfParts>
    <vt:vector size="24" baseType="lpstr">
      <vt:lpstr>更新計画</vt:lpstr>
      <vt:lpstr>更新計画用台帳(原本)</vt:lpstr>
      <vt:lpstr>犀川 </vt:lpstr>
      <vt:lpstr>旧犀川</vt:lpstr>
      <vt:lpstr>旧梯川</vt:lpstr>
      <vt:lpstr>梯川 </vt:lpstr>
      <vt:lpstr>旧大聖寺川</vt:lpstr>
      <vt:lpstr>健全度表</vt:lpstr>
      <vt:lpstr>重要度別健全度</vt:lpstr>
      <vt:lpstr>細分類code</vt:lpstr>
      <vt:lpstr>'梯川 '!Criteria</vt:lpstr>
      <vt:lpstr>旧犀川!Print_Area</vt:lpstr>
      <vt:lpstr>旧大聖寺川!Print_Area</vt:lpstr>
      <vt:lpstr>旧梯川!Print_Area</vt:lpstr>
      <vt:lpstr>'更新計画用台帳(原本)'!Print_Area</vt:lpstr>
      <vt:lpstr>'犀川 '!Print_Area</vt:lpstr>
      <vt:lpstr>細分類code!Print_Area</vt:lpstr>
      <vt:lpstr>'梯川 '!Print_Area</vt:lpstr>
      <vt:lpstr>旧犀川!Print_Titles</vt:lpstr>
      <vt:lpstr>旧大聖寺川!Print_Titles</vt:lpstr>
      <vt:lpstr>旧梯川!Print_Titles</vt:lpstr>
      <vt:lpstr>'更新計画用台帳(原本)'!Print_Titles</vt:lpstr>
      <vt:lpstr>'犀川 '!Print_Titles</vt:lpstr>
      <vt:lpstr>'梯川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西本　駿也</dc:creator>
  <cp:lastModifiedBy>柿澤　隆一</cp:lastModifiedBy>
  <cp:lastPrinted>2024-03-05T00:21:15Z</cp:lastPrinted>
  <dcterms:created xsi:type="dcterms:W3CDTF">2018-11-28T04:53:33Z</dcterms:created>
  <dcterms:modified xsi:type="dcterms:W3CDTF">2025-08-07T07:22:20Z</dcterms:modified>
</cp:coreProperties>
</file>