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903000_経営支援課\12_経営支援G\★R7年度\★電気ガス\★公募要領\26.4月公募分(R8.1-3)\"/>
    </mc:Choice>
  </mc:AlternateContent>
  <xr:revisionPtr revIDLastSave="0" documentId="13_ncr:1_{59B33529-827F-430A-A652-0F3F27F4EDEE}" xr6:coauthVersionLast="47" xr6:coauthVersionMax="47" xr10:uidLastSave="{00000000-0000-0000-0000-000000000000}"/>
  <bookViews>
    <workbookView xWindow="-120" yWindow="-120" windowWidth="21840" windowHeight="13020" xr2:uid="{C9FD7EE9-F28A-418B-8BC1-2E603CCBD1B9}"/>
  </bookViews>
  <sheets>
    <sheet name="高圧(初)" sheetId="5" r:id="rId1"/>
    <sheet name="高圧(既)" sheetId="9" r:id="rId2"/>
    <sheet name="特別高圧(施設)" sheetId="4" r:id="rId3"/>
    <sheet name="特別高圧(テナント)" sheetId="1" r:id="rId4"/>
    <sheet name="工業用LP" sheetId="3" r:id="rId5"/>
    <sheet name="リスト" sheetId="6" state="hidden" r:id="rId6"/>
  </sheets>
  <definedNames>
    <definedName name="_xlnm._FilterDatabase" localSheetId="1" hidden="1">'高圧(既)'!$A$18:$C$42</definedName>
    <definedName name="_xlnm._FilterDatabase" localSheetId="0" hidden="1">'高圧(初)'!$A$18:$C$42</definedName>
    <definedName name="_xlnm.Print_Area" localSheetId="4">工業用LP!$A$1:$K$41</definedName>
    <definedName name="_xlnm.Print_Area" localSheetId="1">'高圧(既)'!$A$1:$K$48</definedName>
    <definedName name="_xlnm.Print_Area" localSheetId="0">'高圧(初)'!$A$1:$K$48</definedName>
    <definedName name="_xlnm.Print_Area" localSheetId="3">'特別高圧(テナント)'!$A$1:$H$43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9" l="1"/>
  <c r="F38" i="9" s="1"/>
  <c r="F39" i="9"/>
  <c r="J30" i="9"/>
  <c r="B33" i="9"/>
  <c r="B18" i="9" s="1"/>
  <c r="J29" i="3"/>
  <c r="J28" i="3"/>
  <c r="J27" i="3"/>
  <c r="J38" i="9" l="1"/>
  <c r="J39" i="9" l="1"/>
  <c r="J37" i="9"/>
  <c r="J41" i="9" s="1"/>
  <c r="E20" i="3"/>
  <c r="J20" i="3" s="1"/>
  <c r="E19" i="3"/>
  <c r="J19" i="3" s="1"/>
  <c r="E18" i="3"/>
  <c r="J18" i="3" s="1"/>
  <c r="G30" i="1"/>
  <c r="G29" i="1"/>
  <c r="G28" i="1"/>
  <c r="G32" i="1" l="1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23" i="1"/>
  <c r="A22" i="1"/>
  <c r="A21" i="1"/>
  <c r="A20" i="1"/>
  <c r="B33" i="5"/>
  <c r="B18" i="5" s="1"/>
  <c r="J18" i="5" l="1"/>
  <c r="J30" i="5" s="1"/>
  <c r="H27" i="4"/>
  <c r="M27" i="4" s="1"/>
  <c r="H26" i="4"/>
  <c r="M26" i="4" s="1"/>
  <c r="H25" i="4"/>
  <c r="M25" i="4" s="1"/>
  <c r="M29" i="4" l="1"/>
  <c r="F37" i="5"/>
  <c r="F39" i="5"/>
  <c r="J39" i="5" s="1"/>
  <c r="J22" i="3"/>
  <c r="J25" i="5"/>
  <c r="J31" i="3"/>
  <c r="F38" i="5" l="1"/>
  <c r="J38" i="5" s="1"/>
  <c r="J37" i="5"/>
  <c r="J41" i="5" s="1"/>
  <c r="J34" i="3"/>
</calcChain>
</file>

<file path=xl/sharedStrings.xml><?xml version="1.0" encoding="utf-8"?>
<sst xmlns="http://schemas.openxmlformats.org/spreadsheetml/2006/main" count="271" uniqueCount="87">
  <si>
    <t>〔使用電力量〕</t>
    <rPh sb="1" eb="3">
      <t>シヨウ</t>
    </rPh>
    <rPh sb="3" eb="5">
      <t>デンリョク</t>
    </rPh>
    <rPh sb="5" eb="6">
      <t>リョウ</t>
    </rPh>
    <phoneticPr fontId="1"/>
  </si>
  <si>
    <t>kWh</t>
    <phoneticPr fontId="1"/>
  </si>
  <si>
    <t>〔単価〕</t>
    <rPh sb="1" eb="3">
      <t>タンカ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</si>
  <si>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</si>
  <si>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</si>
  <si>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</si>
  <si>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〔給付額算定〕</t>
    <rPh sb="1" eb="4">
      <t>キュウフガク</t>
    </rPh>
    <rPh sb="4" eb="6">
      <t>サンテイ</t>
    </rPh>
    <phoneticPr fontId="1"/>
  </si>
  <si>
    <t>〔給付額合計〕</t>
    <rPh sb="1" eb="4">
      <t>キュウフガク</t>
    </rPh>
    <rPh sb="4" eb="6">
      <t>ゴウケイ</t>
    </rPh>
    <phoneticPr fontId="1"/>
  </si>
  <si>
    <t>※千円未満切捨</t>
    <rPh sb="1" eb="3">
      <t>センエン</t>
    </rPh>
    <rPh sb="3" eb="5">
      <t>ミマン</t>
    </rPh>
    <rPh sb="5" eb="6">
      <t>キ</t>
    </rPh>
    <rPh sb="6" eb="7">
      <t>ス</t>
    </rPh>
    <phoneticPr fontId="1"/>
  </si>
  <si>
    <t>【工業用LPガス】</t>
    <rPh sb="1" eb="4">
      <t>コウギョウヨウ</t>
    </rPh>
    <phoneticPr fontId="1"/>
  </si>
  <si>
    <t>〔申請事業者名〕</t>
    <rPh sb="1" eb="3">
      <t>シンセイ</t>
    </rPh>
    <rPh sb="3" eb="6">
      <t>ジギョウシャ</t>
    </rPh>
    <rPh sb="6" eb="7">
      <t>メイ</t>
    </rPh>
    <phoneticPr fontId="1"/>
  </si>
  <si>
    <t>㎥</t>
    <phoneticPr fontId="1"/>
  </si>
  <si>
    <t>〔ガス使用(購入)量〕</t>
    <rPh sb="3" eb="5">
      <t>シヨウ</t>
    </rPh>
    <rPh sb="6" eb="8">
      <t>コウニュウ</t>
    </rPh>
    <rPh sb="9" eb="10">
      <t>リョウ</t>
    </rPh>
    <phoneticPr fontId="1"/>
  </si>
  <si>
    <t>→</t>
    <phoneticPr fontId="1"/>
  </si>
  <si>
    <t>kg</t>
    <phoneticPr fontId="1"/>
  </si>
  <si>
    <t>※小数点未満切捨</t>
    <rPh sb="1" eb="4">
      <t>ショウスウテン</t>
    </rPh>
    <rPh sb="4" eb="6">
      <t>ミマン</t>
    </rPh>
    <rPh sb="6" eb="7">
      <t>キ</t>
    </rPh>
    <rPh sb="7" eb="8">
      <t>ス</t>
    </rPh>
    <phoneticPr fontId="1"/>
  </si>
  <si>
    <t>※少数点未満切捨</t>
    <rPh sb="1" eb="3">
      <t>ショウスウ</t>
    </rPh>
    <rPh sb="3" eb="4">
      <t>テン</t>
    </rPh>
    <rPh sb="4" eb="6">
      <t>ミマン</t>
    </rPh>
    <rPh sb="6" eb="8">
      <t>キリス</t>
    </rPh>
    <phoneticPr fontId="1"/>
  </si>
  <si>
    <t>〔給付額小計〕</t>
    <rPh sb="1" eb="4">
      <t>キュウフガク</t>
    </rPh>
    <rPh sb="4" eb="6">
      <t>ショウケイ</t>
    </rPh>
    <phoneticPr fontId="1"/>
  </si>
  <si>
    <t>【特別高圧電力】施設向け</t>
    <rPh sb="1" eb="3">
      <t>トクベツ</t>
    </rPh>
    <rPh sb="3" eb="5">
      <t>コウアツ</t>
    </rPh>
    <rPh sb="5" eb="7">
      <t>デンリョク</t>
    </rPh>
    <rPh sb="8" eb="10">
      <t>シセツ</t>
    </rPh>
    <rPh sb="10" eb="11">
      <t>ム</t>
    </rPh>
    <phoneticPr fontId="1"/>
  </si>
  <si>
    <t>〔施設名〕</t>
    <rPh sb="1" eb="3">
      <t>シセツ</t>
    </rPh>
    <rPh sb="3" eb="4">
      <t>メイ</t>
    </rPh>
    <phoneticPr fontId="1"/>
  </si>
  <si>
    <t>〔使用電力量〕</t>
    <rPh sb="1" eb="3">
      <t>シヨウ</t>
    </rPh>
    <rPh sb="3" eb="6">
      <t>デンリョクリョウ</t>
    </rPh>
    <phoneticPr fontId="1"/>
  </si>
  <si>
    <t>【テナント負担分を除く共用部分】</t>
    <rPh sb="5" eb="8">
      <t>フタンブン</t>
    </rPh>
    <rPh sb="9" eb="10">
      <t>ノゾ</t>
    </rPh>
    <rPh sb="11" eb="13">
      <t>キョウヨウ</t>
    </rPh>
    <rPh sb="13" eb="15">
      <t>ブブン</t>
    </rPh>
    <phoneticPr fontId="1"/>
  </si>
  <si>
    <t>-</t>
    <phoneticPr fontId="1"/>
  </si>
  <si>
    <t>テナント分</t>
    <rPh sb="4" eb="5">
      <t>ブン</t>
    </rPh>
    <phoneticPr fontId="1"/>
  </si>
  <si>
    <t>施設全体分</t>
    <rPh sb="0" eb="2">
      <t>シセツ</t>
    </rPh>
    <rPh sb="2" eb="4">
      <t>ゼンタイ</t>
    </rPh>
    <rPh sb="4" eb="5">
      <t>ブン</t>
    </rPh>
    <phoneticPr fontId="1"/>
  </si>
  <si>
    <t>共用部分</t>
    <rPh sb="0" eb="2">
      <t>キョウヨウ</t>
    </rPh>
    <rPh sb="2" eb="4">
      <t>ブブン</t>
    </rPh>
    <phoneticPr fontId="1"/>
  </si>
  <si>
    <t>【特別高圧電力】テナント向け</t>
    <rPh sb="1" eb="3">
      <t>トクベツ</t>
    </rPh>
    <rPh sb="3" eb="5">
      <t>コウアツ</t>
    </rPh>
    <rPh sb="5" eb="7">
      <t>デンリョク</t>
    </rPh>
    <rPh sb="12" eb="13">
      <t>ム</t>
    </rPh>
    <phoneticPr fontId="1"/>
  </si>
  <si>
    <t>【売上に占める電気代】</t>
    <rPh sb="1" eb="3">
      <t>ウリアゲ</t>
    </rPh>
    <rPh sb="4" eb="5">
      <t>シ</t>
    </rPh>
    <rPh sb="7" eb="10">
      <t>デンキダイ</t>
    </rPh>
    <phoneticPr fontId="1"/>
  </si>
  <si>
    <t>〔売上に占める電気代〕</t>
    <rPh sb="1" eb="3">
      <t>ウリアゲ</t>
    </rPh>
    <rPh sb="4" eb="5">
      <t>シ</t>
    </rPh>
    <rPh sb="7" eb="10">
      <t>デンキダイ</t>
    </rPh>
    <phoneticPr fontId="1"/>
  </si>
  <si>
    <t>〔直近売上高〕</t>
    <rPh sb="1" eb="3">
      <t>チョッキン</t>
    </rPh>
    <rPh sb="3" eb="5">
      <t>ウリアゲ</t>
    </rPh>
    <rPh sb="5" eb="6">
      <t>ダカ</t>
    </rPh>
    <phoneticPr fontId="1"/>
  </si>
  <si>
    <t>〔電気代〕</t>
    <rPh sb="1" eb="4">
      <t>デンキダイ</t>
    </rPh>
    <phoneticPr fontId="1"/>
  </si>
  <si>
    <t>①</t>
    <phoneticPr fontId="1"/>
  </si>
  <si>
    <t>②</t>
    <phoneticPr fontId="1"/>
  </si>
  <si>
    <t>③</t>
    <phoneticPr fontId="1"/>
  </si>
  <si>
    <t>％</t>
    <phoneticPr fontId="1"/>
  </si>
  <si>
    <t>※①÷②にて算出</t>
    <rPh sb="6" eb="8">
      <t>サンシュツ</t>
    </rPh>
    <phoneticPr fontId="1"/>
  </si>
  <si>
    <t>※少数点第2位切捨</t>
    <rPh sb="1" eb="3">
      <t>ショウスウ</t>
    </rPh>
    <rPh sb="3" eb="4">
      <t>テン</t>
    </rPh>
    <rPh sb="4" eb="5">
      <t>ダイ</t>
    </rPh>
    <rPh sb="6" eb="7">
      <t>クライ</t>
    </rPh>
    <rPh sb="7" eb="8">
      <t>キ</t>
    </rPh>
    <rPh sb="8" eb="9">
      <t>シャ</t>
    </rPh>
    <phoneticPr fontId="1"/>
  </si>
  <si>
    <t>〔電気代(12カ月内訳)〕</t>
    <rPh sb="1" eb="4">
      <t>デンキダイ</t>
    </rPh>
    <rPh sb="8" eb="9">
      <t>ゲツ</t>
    </rPh>
    <rPh sb="9" eb="11">
      <t>ウチワケ</t>
    </rPh>
    <phoneticPr fontId="1"/>
  </si>
  <si>
    <t>↓</t>
    <phoneticPr fontId="1"/>
  </si>
  <si>
    <t>【給付金額】</t>
    <rPh sb="1" eb="5">
      <t>キュウフキンガク</t>
    </rPh>
    <phoneticPr fontId="1"/>
  </si>
  <si>
    <t>給付上限額（円）</t>
    <rPh sb="0" eb="2">
      <t>キュウフ</t>
    </rPh>
    <rPh sb="2" eb="5">
      <t>ジョウゲンガク</t>
    </rPh>
    <rPh sb="6" eb="7">
      <t>エン</t>
    </rPh>
    <phoneticPr fontId="1"/>
  </si>
  <si>
    <t>〔使用電力量〕</t>
    <rPh sb="1" eb="6">
      <t>シヨウデンリョクリョウ</t>
    </rPh>
    <phoneticPr fontId="1"/>
  </si>
  <si>
    <t>円/kWh</t>
    <rPh sb="0" eb="1">
      <t>エン</t>
    </rPh>
    <phoneticPr fontId="1"/>
  </si>
  <si>
    <t>＜申請にあたって＞</t>
    <rPh sb="1" eb="3">
      <t>シンセイ</t>
    </rPh>
    <phoneticPr fontId="1"/>
  </si>
  <si>
    <t>売上に占める電気代（給付分類）</t>
    <rPh sb="0" eb="2">
      <t>ウリアゲ</t>
    </rPh>
    <rPh sb="3" eb="4">
      <t>シ</t>
    </rPh>
    <rPh sb="6" eb="9">
      <t>デンキダイ</t>
    </rPh>
    <rPh sb="10" eb="12">
      <t>キュウフ</t>
    </rPh>
    <rPh sb="12" eb="14">
      <t>ブンルイ</t>
    </rPh>
    <phoneticPr fontId="1"/>
  </si>
  <si>
    <t>〔特別高圧契約電力会社名〕※複数社と契約している場合は、適宜記載してください</t>
    <rPh sb="1" eb="3">
      <t>トクベツ</t>
    </rPh>
    <rPh sb="3" eb="5">
      <t>コウアツ</t>
    </rPh>
    <rPh sb="5" eb="7">
      <t>ケイヤク</t>
    </rPh>
    <rPh sb="7" eb="9">
      <t>デンリョク</t>
    </rPh>
    <rPh sb="9" eb="11">
      <t>カイシャ</t>
    </rPh>
    <rPh sb="11" eb="12">
      <t>メイ</t>
    </rPh>
    <rPh sb="14" eb="16">
      <t>フクスウ</t>
    </rPh>
    <rPh sb="16" eb="17">
      <t>シャ</t>
    </rPh>
    <rPh sb="18" eb="20">
      <t>ケイヤク</t>
    </rPh>
    <rPh sb="24" eb="26">
      <t>バアイ</t>
    </rPh>
    <rPh sb="28" eb="30">
      <t>テキギ</t>
    </rPh>
    <rPh sb="30" eb="32">
      <t>キサイ</t>
    </rPh>
    <phoneticPr fontId="1"/>
  </si>
  <si>
    <t>〔工業用LPガス販売契約会社名〕※複数社と契約している場合は、適宜記載してください</t>
    <rPh sb="1" eb="3">
      <t>コウギョウ</t>
    </rPh>
    <rPh sb="3" eb="4">
      <t>ヨウ</t>
    </rPh>
    <rPh sb="8" eb="10">
      <t>ハンバイ</t>
    </rPh>
    <rPh sb="10" eb="12">
      <t>ケイヤク</t>
    </rPh>
    <rPh sb="12" eb="14">
      <t>カイシャ</t>
    </rPh>
    <rPh sb="14" eb="15">
      <t>メイ</t>
    </rPh>
    <rPh sb="17" eb="19">
      <t>フクスウ</t>
    </rPh>
    <rPh sb="19" eb="20">
      <t>シャ</t>
    </rPh>
    <rPh sb="21" eb="23">
      <t>ケイヤク</t>
    </rPh>
    <rPh sb="27" eb="29">
      <t>バアイ</t>
    </rPh>
    <rPh sb="31" eb="33">
      <t>テキギ</t>
    </rPh>
    <rPh sb="33" eb="35">
      <t>キサイ</t>
    </rPh>
    <phoneticPr fontId="1"/>
  </si>
  <si>
    <t>【テナント使用電力量】</t>
    <rPh sb="5" eb="7">
      <t>シヨウ</t>
    </rPh>
    <rPh sb="7" eb="10">
      <t>デンリョクリョウ</t>
    </rPh>
    <phoneticPr fontId="1"/>
  </si>
  <si>
    <t>※㎥＝kg÷2にて換算</t>
    <rPh sb="9" eb="11">
      <t>カンサン</t>
    </rPh>
    <phoneticPr fontId="1"/>
  </si>
  <si>
    <t>・施設におけるサービス等の提供を直接的に行っていない部分を指します
　階段、エスカレーター、エレベータ、施設間の連絡通路、休憩室、トイレ、公衆電話室駐車場や一般消費者が立ち入ることが
　想定されていない事務室や倉庫等施設におけるサービス等の提供を直接的に行っていない部分　等</t>
    <rPh sb="29" eb="30">
      <t>サ</t>
    </rPh>
    <rPh sb="136" eb="137">
      <t>ナド</t>
    </rPh>
    <phoneticPr fontId="1"/>
  </si>
  <si>
    <t>・施設管理会社が直営で供与する部分のテナント部分については、こちらの共用部分に含めて申請してください</t>
    <rPh sb="1" eb="3">
      <t>シセツ</t>
    </rPh>
    <rPh sb="3" eb="5">
      <t>カンリ</t>
    </rPh>
    <rPh sb="5" eb="7">
      <t>カイシャ</t>
    </rPh>
    <rPh sb="8" eb="10">
      <t>チョクエイ</t>
    </rPh>
    <rPh sb="11" eb="13">
      <t>キョウヨ</t>
    </rPh>
    <rPh sb="15" eb="17">
      <t>ブブン</t>
    </rPh>
    <rPh sb="22" eb="24">
      <t>ブブン</t>
    </rPh>
    <rPh sb="34" eb="36">
      <t>キョウヨウ</t>
    </rPh>
    <rPh sb="36" eb="38">
      <t>ブブン</t>
    </rPh>
    <rPh sb="39" eb="40">
      <t>フク</t>
    </rPh>
    <rPh sb="42" eb="44">
      <t>シンセイ</t>
    </rPh>
    <phoneticPr fontId="1"/>
  </si>
  <si>
    <t>・施設管理者が直接供与するテナントの電気使用分については、「特別高圧(施設)」にて申請してください。</t>
    <rPh sb="1" eb="3">
      <t>シセツ</t>
    </rPh>
    <rPh sb="3" eb="6">
      <t>カンリシャ</t>
    </rPh>
    <rPh sb="7" eb="9">
      <t>チョクセツ</t>
    </rPh>
    <rPh sb="9" eb="11">
      <t>キョウヨ</t>
    </rPh>
    <rPh sb="18" eb="23">
      <t>デンキシヨウブン</t>
    </rPh>
    <rPh sb="30" eb="32">
      <t>トクベツ</t>
    </rPh>
    <rPh sb="32" eb="34">
      <t>コウアツ</t>
    </rPh>
    <rPh sb="35" eb="37">
      <t>シセツ</t>
    </rPh>
    <rPh sb="41" eb="43">
      <t>シンセイ</t>
    </rPh>
    <phoneticPr fontId="1"/>
  </si>
  <si>
    <t>＜テナントについて＞</t>
    <phoneticPr fontId="1"/>
  </si>
  <si>
    <t>＜共用部分について＞</t>
    <rPh sb="1" eb="3">
      <t>キョウヨウ</t>
    </rPh>
    <rPh sb="3" eb="5">
      <t>ブブン</t>
    </rPh>
    <phoneticPr fontId="1"/>
  </si>
  <si>
    <t>〔申請テナント運営事業者名〕</t>
    <rPh sb="1" eb="3">
      <t>シンセイ</t>
    </rPh>
    <rPh sb="7" eb="9">
      <t>ウンエイ</t>
    </rPh>
    <rPh sb="9" eb="12">
      <t>ジギョウシャ</t>
    </rPh>
    <rPh sb="12" eb="13">
      <t>メイ</t>
    </rPh>
    <phoneticPr fontId="1"/>
  </si>
  <si>
    <t>〔入居する施設名および屋号〕※複数施設に入居している場合は、適宜記載してください</t>
    <rPh sb="1" eb="3">
      <t>ニュウキョ</t>
    </rPh>
    <rPh sb="5" eb="8">
      <t>シセツメイ</t>
    </rPh>
    <rPh sb="11" eb="13">
      <t>ヤゴウ</t>
    </rPh>
    <rPh sb="17" eb="19">
      <t>シセツ</t>
    </rPh>
    <rPh sb="20" eb="22">
      <t>ニュウキョ</t>
    </rPh>
    <phoneticPr fontId="1"/>
  </si>
  <si>
    <t>〔入居する施設名称〕</t>
    <rPh sb="1" eb="3">
      <t>ニュウキョ</t>
    </rPh>
    <rPh sb="5" eb="7">
      <t>シセツ</t>
    </rPh>
    <rPh sb="7" eb="9">
      <t>メイショウ</t>
    </rPh>
    <phoneticPr fontId="1"/>
  </si>
  <si>
    <t>〔電力会社名〕</t>
    <rPh sb="1" eb="3">
      <t>デンリョク</t>
    </rPh>
    <rPh sb="3" eb="5">
      <t>カイシャ</t>
    </rPh>
    <rPh sb="5" eb="6">
      <t>メイ</t>
    </rPh>
    <phoneticPr fontId="1"/>
  </si>
  <si>
    <t>〔当施設に入居するテナント屋号〕</t>
    <rPh sb="1" eb="2">
      <t>トウ</t>
    </rPh>
    <rPh sb="2" eb="4">
      <t>シセツ</t>
    </rPh>
    <rPh sb="5" eb="7">
      <t>ニュウキョ</t>
    </rPh>
    <rPh sb="13" eb="15">
      <t>ヤゴウ</t>
    </rPh>
    <phoneticPr fontId="1"/>
  </si>
  <si>
    <t>・施設の区画を賃借又は分譲を受けて自己名義で出店し、事業を営むテナント事業者をさします。</t>
    <phoneticPr fontId="1"/>
  </si>
  <si>
    <t>・申請は1事業者につき、1回となります。申請後に給付上限額に到達するなどして、追加給付の申請を行う
　ことはできません。</t>
    <rPh sb="1" eb="3">
      <t>シンセイ</t>
    </rPh>
    <rPh sb="5" eb="8">
      <t>ジギョウシャ</t>
    </rPh>
    <rPh sb="13" eb="14">
      <t>カイ</t>
    </rPh>
    <rPh sb="20" eb="22">
      <t>シンセイ</t>
    </rPh>
    <rPh sb="22" eb="23">
      <t>ノチ</t>
    </rPh>
    <rPh sb="24" eb="26">
      <t>キュウフ</t>
    </rPh>
    <rPh sb="26" eb="28">
      <t>ジョウゲン</t>
    </rPh>
    <rPh sb="28" eb="29">
      <t>ガク</t>
    </rPh>
    <rPh sb="30" eb="32">
      <t>トウタツ</t>
    </rPh>
    <rPh sb="39" eb="41">
      <t>ツイカ</t>
    </rPh>
    <rPh sb="41" eb="43">
      <t>キュウフ</t>
    </rPh>
    <rPh sb="47" eb="48">
      <t>オコナ</t>
    </rPh>
    <phoneticPr fontId="1"/>
  </si>
  <si>
    <t>〔高圧電力契約会社名〕※複数社と契約している場合は、適宜記載してください</t>
    <rPh sb="1" eb="3">
      <t>コウアツ</t>
    </rPh>
    <rPh sb="5" eb="7">
      <t>ケイヤク</t>
    </rPh>
    <rPh sb="7" eb="9">
      <t>カイシャ</t>
    </rPh>
    <rPh sb="9" eb="10">
      <t>メイ</t>
    </rPh>
    <rPh sb="12" eb="14">
      <t>フクスウ</t>
    </rPh>
    <rPh sb="14" eb="15">
      <t>シャ</t>
    </rPh>
    <rPh sb="16" eb="18">
      <t>ケイヤク</t>
    </rPh>
    <rPh sb="22" eb="24">
      <t>バアイ</t>
    </rPh>
    <rPh sb="26" eb="28">
      <t>テキギ</t>
    </rPh>
    <rPh sb="28" eb="30">
      <t>キサイ</t>
    </rPh>
    <phoneticPr fontId="1"/>
  </si>
  <si>
    <t>〔特別高圧電力契約会社名〕※複数社と契約している場合は、適宜記載してください</t>
    <rPh sb="1" eb="3">
      <t>トクベツ</t>
    </rPh>
    <rPh sb="3" eb="5">
      <t>コウアツ</t>
    </rPh>
    <rPh sb="7" eb="9">
      <t>ケイヤク</t>
    </rPh>
    <rPh sb="9" eb="11">
      <t>カイシャ</t>
    </rPh>
    <rPh sb="11" eb="12">
      <t>メイ</t>
    </rPh>
    <rPh sb="14" eb="16">
      <t>フクスウ</t>
    </rPh>
    <rPh sb="16" eb="17">
      <t>シャ</t>
    </rPh>
    <rPh sb="18" eb="20">
      <t>ケイヤク</t>
    </rPh>
    <rPh sb="24" eb="26">
      <t>バアイ</t>
    </rPh>
    <rPh sb="28" eb="30">
      <t>テキギ</t>
    </rPh>
    <rPh sb="30" eb="32">
      <t>キサイ</t>
    </rPh>
    <phoneticPr fontId="1"/>
  </si>
  <si>
    <t>・工業用ガス会社との取引単位がkg、㎥のいずれもある場合は、本様式にまとめて申請してください</t>
    <rPh sb="1" eb="3">
      <t>コウギョウ</t>
    </rPh>
    <rPh sb="3" eb="4">
      <t>ヨウ</t>
    </rPh>
    <rPh sb="6" eb="8">
      <t>カイシャ</t>
    </rPh>
    <rPh sb="10" eb="14">
      <t>トリヒキタンイ</t>
    </rPh>
    <rPh sb="26" eb="28">
      <t>バアイ</t>
    </rPh>
    <rPh sb="30" eb="33">
      <t>ホンヨウシキ</t>
    </rPh>
    <rPh sb="38" eb="40">
      <t>シンセイ</t>
    </rPh>
    <phoneticPr fontId="1"/>
  </si>
  <si>
    <t>【取引単位がkg分】</t>
    <rPh sb="1" eb="3">
      <t>トリヒキ</t>
    </rPh>
    <rPh sb="3" eb="5">
      <t>タンイ</t>
    </rPh>
    <rPh sb="8" eb="9">
      <t>ワ</t>
    </rPh>
    <phoneticPr fontId="1"/>
  </si>
  <si>
    <r>
      <t>【取引単位が</t>
    </r>
    <r>
      <rPr>
        <sz val="11"/>
        <color theme="1"/>
        <rFont val="Segoe UI Symbol"/>
        <family val="2"/>
      </rPr>
      <t>㎥</t>
    </r>
    <r>
      <rPr>
        <sz val="11"/>
        <color theme="1"/>
        <rFont val="HGｺﾞｼｯｸE"/>
        <family val="3"/>
        <charset val="128"/>
      </rPr>
      <t>分】</t>
    </r>
    <rPh sb="1" eb="3">
      <t>トリヒキ</t>
    </rPh>
    <rPh sb="3" eb="5">
      <t>タンイ</t>
    </rPh>
    <rPh sb="7" eb="8">
      <t>ブン</t>
    </rPh>
    <phoneticPr fontId="1"/>
  </si>
  <si>
    <t>2022年10月</t>
    <rPh sb="4" eb="5">
      <t>ネン</t>
    </rPh>
    <rPh sb="7" eb="8">
      <t>ツキ</t>
    </rPh>
    <phoneticPr fontId="1"/>
  </si>
  <si>
    <t>2022年1月</t>
    <rPh sb="4" eb="5">
      <t>ネン</t>
    </rPh>
    <rPh sb="6" eb="7">
      <t>ツキ</t>
    </rPh>
    <phoneticPr fontId="1"/>
  </si>
  <si>
    <t>2022年2月</t>
    <rPh sb="4" eb="5">
      <t>ネン</t>
    </rPh>
    <rPh sb="6" eb="7">
      <t>ツキ</t>
    </rPh>
    <phoneticPr fontId="1"/>
  </si>
  <si>
    <t>2022年3月</t>
    <rPh sb="4" eb="5">
      <t>ネン</t>
    </rPh>
    <rPh sb="6" eb="7">
      <t>ツキ</t>
    </rPh>
    <phoneticPr fontId="1"/>
  </si>
  <si>
    <t>2022年4月</t>
    <rPh sb="4" eb="5">
      <t>ネン</t>
    </rPh>
    <rPh sb="6" eb="7">
      <t>ツキ</t>
    </rPh>
    <phoneticPr fontId="1"/>
  </si>
  <si>
    <t>2022年5月</t>
    <rPh sb="4" eb="5">
      <t>ネン</t>
    </rPh>
    <rPh sb="6" eb="7">
      <t>ツキ</t>
    </rPh>
    <phoneticPr fontId="1"/>
  </si>
  <si>
    <t>2022年6月</t>
    <rPh sb="4" eb="5">
      <t>ネン</t>
    </rPh>
    <rPh sb="6" eb="7">
      <t>ツキ</t>
    </rPh>
    <phoneticPr fontId="1"/>
  </si>
  <si>
    <t>2022年7月</t>
    <rPh sb="4" eb="5">
      <t>ネン</t>
    </rPh>
    <rPh sb="6" eb="7">
      <t>ツキ</t>
    </rPh>
    <phoneticPr fontId="1"/>
  </si>
  <si>
    <t>2022年8月</t>
    <rPh sb="4" eb="5">
      <t>ネン</t>
    </rPh>
    <rPh sb="6" eb="7">
      <t>ツキ</t>
    </rPh>
    <phoneticPr fontId="1"/>
  </si>
  <si>
    <t>2022年9月</t>
    <rPh sb="4" eb="5">
      <t>ネン</t>
    </rPh>
    <rPh sb="6" eb="7">
      <t>ツキ</t>
    </rPh>
    <phoneticPr fontId="1"/>
  </si>
  <si>
    <t>リスト</t>
    <phoneticPr fontId="1"/>
  </si>
  <si>
    <t>〔入居する施設名称〕※上記から自動転記されます</t>
    <rPh sb="1" eb="3">
      <t>ニュウキョ</t>
    </rPh>
    <rPh sb="5" eb="7">
      <t>シセツ</t>
    </rPh>
    <rPh sb="7" eb="9">
      <t>メイショウ</t>
    </rPh>
    <rPh sb="11" eb="13">
      <t>ジョウキ</t>
    </rPh>
    <rPh sb="15" eb="17">
      <t>ジドウ</t>
    </rPh>
    <rPh sb="17" eb="19">
      <t>テンキ</t>
    </rPh>
    <phoneticPr fontId="1"/>
  </si>
  <si>
    <t>・本申請は、工業用ガスを使用する事業者への支援となります。申請にあたっては、申請受付要項及び工業用のガス販売証明書をご確認の上、手続きのほどお願いします。</t>
    <rPh sb="1" eb="2">
      <t>ホン</t>
    </rPh>
    <rPh sb="2" eb="4">
      <t>シンセイ</t>
    </rPh>
    <rPh sb="6" eb="8">
      <t>コウギョウ</t>
    </rPh>
    <rPh sb="8" eb="9">
      <t>ヨウ</t>
    </rPh>
    <rPh sb="12" eb="14">
      <t>シヨウ</t>
    </rPh>
    <rPh sb="16" eb="19">
      <t>ジギョウシャ</t>
    </rPh>
    <rPh sb="21" eb="23">
      <t>シエン</t>
    </rPh>
    <rPh sb="29" eb="31">
      <t>シンセイ</t>
    </rPh>
    <rPh sb="38" eb="40">
      <t>シンセイ</t>
    </rPh>
    <rPh sb="40" eb="42">
      <t>ウケツケ</t>
    </rPh>
    <rPh sb="42" eb="44">
      <t>ヨウコウ</t>
    </rPh>
    <rPh sb="44" eb="45">
      <t>オヨ</t>
    </rPh>
    <rPh sb="46" eb="48">
      <t>コウギョウ</t>
    </rPh>
    <rPh sb="48" eb="49">
      <t>ヨウ</t>
    </rPh>
    <rPh sb="52" eb="54">
      <t>ハンバイ</t>
    </rPh>
    <rPh sb="54" eb="57">
      <t>ショウメイショ</t>
    </rPh>
    <rPh sb="59" eb="61">
      <t>カクニン</t>
    </rPh>
    <rPh sb="62" eb="63">
      <t>ウエ</t>
    </rPh>
    <rPh sb="64" eb="66">
      <t>テツヅ</t>
    </rPh>
    <rPh sb="71" eb="72">
      <t>ネガ</t>
    </rPh>
    <phoneticPr fontId="1"/>
  </si>
  <si>
    <t>※申請時点の直近決算書</t>
    <rPh sb="1" eb="3">
      <t>シンセイ</t>
    </rPh>
    <rPh sb="3" eb="5">
      <t>ジテン</t>
    </rPh>
    <rPh sb="6" eb="8">
      <t>チョッキン</t>
    </rPh>
    <rPh sb="8" eb="11">
      <t>ケッサンショ</t>
    </rPh>
    <phoneticPr fontId="1"/>
  </si>
  <si>
    <t>　 での売上高</t>
    <phoneticPr fontId="1"/>
  </si>
  <si>
    <t>(税込)</t>
    <rPh sb="1" eb="3">
      <t>ゼイコ</t>
    </rPh>
    <phoneticPr fontId="1"/>
  </si>
  <si>
    <t>(税込）</t>
    <phoneticPr fontId="1"/>
  </si>
  <si>
    <t>2022年11月</t>
    <rPh sb="4" eb="5">
      <t>ネン</t>
    </rPh>
    <rPh sb="7" eb="8">
      <t>ツキ</t>
    </rPh>
    <phoneticPr fontId="1"/>
  </si>
  <si>
    <t>2022年12月</t>
    <rPh sb="4" eb="5">
      <t>ネン</t>
    </rPh>
    <rPh sb="7" eb="8">
      <t>ツキ</t>
    </rPh>
    <phoneticPr fontId="1"/>
  </si>
  <si>
    <t xml:space="preserve">【高圧電力】 </t>
    <phoneticPr fontId="1"/>
  </si>
  <si>
    <t>〔給付額計〕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</si>
</sst>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円/kWh&quot;"/>
    <numFmt numFmtId="177" formatCode="#,##0.0"/>
    <numFmt numFmtId="178" formatCode="0.0&quot;円/㎥&quot;"/>
    <numFmt numFmtId="179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4"/>
      <color theme="1"/>
      <name val="HGｺﾞｼｯｸE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Segoe UI Symbol"/>
      <family val="2"/>
    </font>
    <font>
      <b/>
      <sz val="11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fgColor theme="0"/>
        <bgColor rgb="FFFF0000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55" fontId="2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55" fontId="2" fillId="0" borderId="12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55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55" fontId="2" fillId="0" borderId="18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10" xfId="0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 applyAlignment="1">
      <alignment horizontal="centerContinuous" vertical="center"/>
    </xf>
    <xf numFmtId="0" fontId="2" fillId="0" borderId="35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3" fontId="2" fillId="0" borderId="36" xfId="0" applyNumberFormat="1" applyFont="1" applyBorder="1" applyAlignment="1">
      <alignment vertical="center" shrinkToFit="1"/>
    </xf>
    <xf numFmtId="3" fontId="2" fillId="0" borderId="38" xfId="0" applyNumberFormat="1" applyFont="1" applyBorder="1" applyAlignment="1">
      <alignment vertical="center" shrinkToFit="1"/>
    </xf>
    <xf numFmtId="3" fontId="2" fillId="0" borderId="34" xfId="0" applyNumberFormat="1" applyFont="1" applyBorder="1" applyAlignment="1">
      <alignment vertical="center" shrinkToFit="1"/>
    </xf>
    <xf numFmtId="3" fontId="2" fillId="0" borderId="12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3" fontId="2" fillId="0" borderId="18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0" fontId="2" fillId="0" borderId="19" xfId="0" applyFont="1" applyBorder="1" applyAlignment="1">
      <alignment horizontal="centerContinuous" vertical="center"/>
    </xf>
    <xf numFmtId="0" fontId="9" fillId="0" borderId="14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5" xfId="0" applyFont="1" applyBorder="1">
      <alignment vertical="center"/>
    </xf>
    <xf numFmtId="3" fontId="2" fillId="0" borderId="13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3" fontId="2" fillId="0" borderId="19" xfId="0" applyNumberFormat="1" applyFont="1" applyBorder="1" applyAlignment="1">
      <alignment vertical="center" shrinkToFit="1"/>
    </xf>
    <xf numFmtId="3" fontId="2" fillId="0" borderId="24" xfId="0" applyNumberFormat="1" applyFont="1" applyBorder="1" applyAlignment="1">
      <alignment vertical="center" shrinkToFit="1"/>
    </xf>
    <xf numFmtId="3" fontId="2" fillId="0" borderId="0" xfId="0" applyNumberFormat="1" applyFont="1" applyAlignment="1">
      <alignment horizontal="center" vertical="center"/>
    </xf>
    <xf numFmtId="0" fontId="2" fillId="0" borderId="42" xfId="0" applyFont="1" applyBorder="1" applyAlignment="1">
      <alignment horizontal="centerContinuous" vertical="center"/>
    </xf>
    <xf numFmtId="177" fontId="2" fillId="0" borderId="0" xfId="0" applyNumberFormat="1" applyFont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55" fontId="2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5" borderId="0" xfId="0" applyFont="1" applyFill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10" fillId="0" borderId="42" xfId="0" applyFont="1" applyBorder="1" applyAlignment="1">
      <alignment horizontal="centerContinuous" vertical="center"/>
    </xf>
    <xf numFmtId="0" fontId="10" fillId="0" borderId="43" xfId="0" applyFont="1" applyBorder="1" applyAlignment="1">
      <alignment horizontal="centerContinuous" vertical="center"/>
    </xf>
    <xf numFmtId="3" fontId="2" fillId="6" borderId="40" xfId="0" applyNumberFormat="1" applyFont="1" applyFill="1" applyBorder="1" applyAlignment="1">
      <alignment horizontal="centerContinuous" vertical="center"/>
    </xf>
    <xf numFmtId="0" fontId="2" fillId="6" borderId="41" xfId="0" applyFont="1" applyFill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Continuous" vertical="center"/>
    </xf>
    <xf numFmtId="3" fontId="3" fillId="0" borderId="24" xfId="0" applyNumberFormat="1" applyFont="1" applyBorder="1" applyAlignment="1">
      <alignment vertical="center" shrinkToFit="1"/>
    </xf>
    <xf numFmtId="0" fontId="4" fillId="0" borderId="25" xfId="0" applyFont="1" applyBorder="1">
      <alignment vertical="center"/>
    </xf>
    <xf numFmtId="0" fontId="8" fillId="0" borderId="25" xfId="0" applyFont="1" applyBorder="1">
      <alignment vertical="center"/>
    </xf>
    <xf numFmtId="0" fontId="2" fillId="0" borderId="2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9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3" fontId="2" fillId="0" borderId="2" xfId="0" applyNumberFormat="1" applyFont="1" applyBorder="1" applyAlignment="1">
      <alignment vertical="center" shrinkToFit="1"/>
    </xf>
    <xf numFmtId="3" fontId="2" fillId="0" borderId="0" xfId="0" applyNumberFormat="1" applyFont="1" applyAlignment="1">
      <alignment vertical="center" shrinkToFit="1"/>
    </xf>
    <xf numFmtId="55" fontId="2" fillId="0" borderId="15" xfId="0" applyNumberFormat="1" applyFont="1" applyBorder="1" applyAlignment="1">
      <alignment vertical="center" shrinkToFit="1"/>
    </xf>
    <xf numFmtId="55" fontId="2" fillId="0" borderId="18" xfId="0" applyNumberFormat="1" applyFont="1" applyBorder="1" applyAlignment="1">
      <alignment vertical="center" shrinkToFit="1"/>
    </xf>
    <xf numFmtId="3" fontId="2" fillId="0" borderId="13" xfId="0" applyNumberFormat="1" applyFont="1" applyBorder="1" applyAlignment="1">
      <alignment horizontal="right" vertical="center" shrinkToFit="1"/>
    </xf>
    <xf numFmtId="3" fontId="2" fillId="0" borderId="16" xfId="0" applyNumberFormat="1" applyFont="1" applyBorder="1" applyAlignment="1">
      <alignment horizontal="right" vertical="center" shrinkToFit="1"/>
    </xf>
    <xf numFmtId="3" fontId="2" fillId="0" borderId="19" xfId="0" applyNumberFormat="1" applyFont="1" applyBorder="1" applyAlignment="1">
      <alignment horizontal="right" vertical="center" shrinkToFit="1"/>
    </xf>
    <xf numFmtId="3" fontId="7" fillId="0" borderId="24" xfId="0" applyNumberFormat="1" applyFont="1" applyBorder="1" applyAlignment="1">
      <alignment vertical="center" shrinkToFit="1"/>
    </xf>
    <xf numFmtId="55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horizontal="centerContinuous" vertical="center"/>
    </xf>
    <xf numFmtId="176" fontId="2" fillId="0" borderId="47" xfId="0" applyNumberFormat="1" applyFont="1" applyBorder="1">
      <alignment vertical="center"/>
    </xf>
    <xf numFmtId="176" fontId="2" fillId="0" borderId="48" xfId="0" applyNumberFormat="1" applyFont="1" applyBorder="1">
      <alignment vertical="center"/>
    </xf>
    <xf numFmtId="176" fontId="2" fillId="0" borderId="49" xfId="0" applyNumberFormat="1" applyFont="1" applyBorder="1">
      <alignment vertical="center"/>
    </xf>
    <xf numFmtId="178" fontId="2" fillId="0" borderId="13" xfId="0" applyNumberFormat="1" applyFont="1" applyBorder="1">
      <alignment vertical="center"/>
    </xf>
    <xf numFmtId="178" fontId="2" fillId="0" borderId="16" xfId="0" applyNumberFormat="1" applyFont="1" applyBorder="1">
      <alignment vertical="center"/>
    </xf>
    <xf numFmtId="178" fontId="2" fillId="0" borderId="19" xfId="0" applyNumberFormat="1" applyFont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7" borderId="0" xfId="0" applyFont="1" applyFill="1">
      <alignment vertical="center"/>
    </xf>
    <xf numFmtId="55" fontId="2" fillId="3" borderId="12" xfId="0" applyNumberFormat="1" applyFont="1" applyFill="1" applyBorder="1" applyAlignment="1" applyProtection="1">
      <alignment horizontal="right" vertical="center" shrinkToFit="1"/>
      <protection locked="0"/>
    </xf>
    <xf numFmtId="3" fontId="2" fillId="3" borderId="13" xfId="0" applyNumberFormat="1" applyFont="1" applyFill="1" applyBorder="1" applyAlignment="1" applyProtection="1">
      <alignment vertical="center" shrinkToFit="1"/>
      <protection locked="0"/>
    </xf>
    <xf numFmtId="3" fontId="2" fillId="3" borderId="16" xfId="0" applyNumberFormat="1" applyFont="1" applyFill="1" applyBorder="1" applyAlignment="1" applyProtection="1">
      <alignment vertical="center" shrinkToFit="1"/>
      <protection locked="0"/>
    </xf>
    <xf numFmtId="3" fontId="2" fillId="3" borderId="19" xfId="0" applyNumberFormat="1" applyFont="1" applyFill="1" applyBorder="1" applyAlignment="1" applyProtection="1">
      <alignment vertical="center" shrinkToFit="1"/>
      <protection locked="0"/>
    </xf>
    <xf numFmtId="3" fontId="2" fillId="3" borderId="0" xfId="0" applyNumberFormat="1" applyFont="1" applyFill="1" applyAlignment="1" applyProtection="1">
      <alignment vertical="center" shrinkToFit="1"/>
      <protection locked="0"/>
    </xf>
    <xf numFmtId="3" fontId="2" fillId="3" borderId="36" xfId="0" applyNumberFormat="1" applyFont="1" applyFill="1" applyBorder="1" applyAlignment="1" applyProtection="1">
      <alignment vertical="center" shrinkToFit="1"/>
      <protection locked="0"/>
    </xf>
    <xf numFmtId="3" fontId="2" fillId="3" borderId="38" xfId="0" applyNumberFormat="1" applyFont="1" applyFill="1" applyBorder="1" applyAlignment="1" applyProtection="1">
      <alignment vertical="center" shrinkToFit="1"/>
      <protection locked="0"/>
    </xf>
    <xf numFmtId="3" fontId="2" fillId="3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55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55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Continuous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Alignment="1" applyProtection="1">
      <alignment horizontal="left" vertical="center"/>
    </xf>
    <xf numFmtId="0" fontId="2" fillId="0" borderId="0" xfId="0" applyFont="1" applyFill="1" applyBorder="1">
      <alignment vertical="center"/>
    </xf>
    <xf numFmtId="3" fontId="2" fillId="0" borderId="13" xfId="0" applyNumberFormat="1" applyFont="1" applyFill="1" applyBorder="1" applyAlignment="1" applyProtection="1">
      <alignment vertical="center" shrinkToFit="1"/>
    </xf>
    <xf numFmtId="0" fontId="2" fillId="0" borderId="13" xfId="0" applyFont="1" applyBorder="1" applyProtection="1">
      <alignment vertical="center"/>
    </xf>
    <xf numFmtId="3" fontId="2" fillId="0" borderId="16" xfId="0" applyNumberFormat="1" applyFont="1" applyFill="1" applyBorder="1" applyAlignment="1" applyProtection="1">
      <alignment vertical="center" shrinkToFit="1"/>
    </xf>
    <xf numFmtId="0" fontId="2" fillId="0" borderId="16" xfId="0" applyFont="1" applyBorder="1" applyProtection="1">
      <alignment vertical="center"/>
    </xf>
    <xf numFmtId="3" fontId="2" fillId="0" borderId="19" xfId="0" applyNumberFormat="1" applyFont="1" applyFill="1" applyBorder="1" applyAlignment="1" applyProtection="1">
      <alignment vertical="center" shrinkToFit="1"/>
    </xf>
    <xf numFmtId="0" fontId="2" fillId="0" borderId="19" xfId="0" applyFont="1" applyBorder="1" applyProtection="1">
      <alignment vertical="center"/>
    </xf>
    <xf numFmtId="0" fontId="8" fillId="0" borderId="52" xfId="0" applyFont="1" applyBorder="1" applyAlignment="1">
      <alignment horizontal="right" vertical="center"/>
    </xf>
    <xf numFmtId="179" fontId="8" fillId="0" borderId="24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55" fontId="2" fillId="0" borderId="0" xfId="0" applyNumberFormat="1" applyFont="1" applyFill="1" applyBorder="1">
      <alignment vertical="center"/>
    </xf>
    <xf numFmtId="3" fontId="2" fillId="0" borderId="0" xfId="0" applyNumberFormat="1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shrinkToFit="1"/>
    </xf>
    <xf numFmtId="0" fontId="2" fillId="8" borderId="7" xfId="0" applyFont="1" applyFill="1" applyBorder="1" applyAlignment="1" applyProtection="1">
      <alignment horizontal="centerContinuous" vertical="center"/>
    </xf>
    <xf numFmtId="0" fontId="2" fillId="8" borderId="0" xfId="0" applyFont="1" applyFill="1" applyAlignment="1" applyProtection="1">
      <alignment horizontal="centerContinuous" vertical="center"/>
    </xf>
    <xf numFmtId="0" fontId="2" fillId="8" borderId="0" xfId="0" applyFont="1" applyFill="1" applyProtection="1">
      <alignment vertical="center"/>
    </xf>
    <xf numFmtId="0" fontId="2" fillId="8" borderId="0" xfId="0" applyFont="1" applyFill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Continuous" vertical="center"/>
    </xf>
    <xf numFmtId="0" fontId="2" fillId="8" borderId="0" xfId="0" applyFont="1" applyFill="1" applyAlignment="1" applyProtection="1">
      <alignment horizontal="right" vertical="center"/>
    </xf>
    <xf numFmtId="0" fontId="2" fillId="8" borderId="7" xfId="0" applyFont="1" applyFill="1" applyBorder="1" applyAlignment="1" applyProtection="1">
      <alignment horizontal="right" vertical="center"/>
    </xf>
    <xf numFmtId="3" fontId="2" fillId="8" borderId="0" xfId="0" applyNumberFormat="1" applyFont="1" applyFill="1" applyAlignment="1" applyProtection="1">
      <alignment vertical="center" shrinkToFit="1"/>
    </xf>
    <xf numFmtId="0" fontId="2" fillId="8" borderId="0" xfId="0" applyFont="1" applyFill="1" applyAlignment="1" applyProtection="1">
      <alignment horizontal="left" vertical="center"/>
    </xf>
    <xf numFmtId="177" fontId="2" fillId="8" borderId="0" xfId="0" applyNumberFormat="1" applyFont="1" applyFill="1" applyProtection="1">
      <alignment vertical="center"/>
    </xf>
    <xf numFmtId="0" fontId="2" fillId="8" borderId="8" xfId="0" applyFont="1" applyFill="1" applyBorder="1" applyProtection="1">
      <alignment vertical="center"/>
    </xf>
    <xf numFmtId="0" fontId="12" fillId="8" borderId="0" xfId="0" applyFont="1" applyFill="1" applyAlignment="1" applyProtection="1">
      <alignment horizontal="right" vertical="center"/>
    </xf>
    <xf numFmtId="0" fontId="2" fillId="8" borderId="4" xfId="0" applyFont="1" applyFill="1" applyBorder="1" applyAlignment="1" applyProtection="1">
      <alignment horizontal="centerContinuous" vertical="center"/>
    </xf>
    <xf numFmtId="0" fontId="2" fillId="8" borderId="5" xfId="0" applyFont="1" applyFill="1" applyBorder="1" applyAlignment="1" applyProtection="1">
      <alignment horizontal="centerContinuous" vertical="center"/>
    </xf>
    <xf numFmtId="0" fontId="2" fillId="8" borderId="6" xfId="0" applyFont="1" applyFill="1" applyBorder="1" applyAlignment="1" applyProtection="1">
      <alignment horizontal="centerContinuous" vertical="center"/>
    </xf>
    <xf numFmtId="0" fontId="2" fillId="8" borderId="7" xfId="0" applyFont="1" applyFill="1" applyBorder="1" applyProtection="1">
      <alignment vertical="center"/>
    </xf>
    <xf numFmtId="176" fontId="2" fillId="8" borderId="0" xfId="0" applyNumberFormat="1" applyFont="1" applyFill="1" applyAlignment="1" applyProtection="1">
      <alignment horizontal="centerContinuous" vertical="center"/>
    </xf>
    <xf numFmtId="3" fontId="2" fillId="8" borderId="0" xfId="0" applyNumberFormat="1" applyFont="1" applyFill="1" applyProtection="1">
      <alignment vertical="center"/>
    </xf>
    <xf numFmtId="55" fontId="2" fillId="8" borderId="12" xfId="0" applyNumberFormat="1" applyFont="1" applyFill="1" applyBorder="1" applyAlignment="1" applyProtection="1">
      <alignment horizontal="right" vertical="center" shrinkToFit="1"/>
    </xf>
    <xf numFmtId="3" fontId="2" fillId="8" borderId="13" xfId="0" applyNumberFormat="1" applyFont="1" applyFill="1" applyBorder="1" applyAlignment="1" applyProtection="1">
      <alignment vertical="center" shrinkToFit="1"/>
    </xf>
    <xf numFmtId="0" fontId="2" fillId="8" borderId="14" xfId="0" applyFont="1" applyFill="1" applyBorder="1" applyProtection="1">
      <alignment vertical="center"/>
    </xf>
    <xf numFmtId="55" fontId="2" fillId="8" borderId="15" xfId="0" applyNumberFormat="1" applyFont="1" applyFill="1" applyBorder="1" applyAlignment="1" applyProtection="1">
      <alignment vertical="center" shrinkToFit="1"/>
    </xf>
    <xf numFmtId="3" fontId="2" fillId="8" borderId="16" xfId="0" applyNumberFormat="1" applyFont="1" applyFill="1" applyBorder="1" applyAlignment="1" applyProtection="1">
      <alignment vertical="center" shrinkToFit="1"/>
    </xf>
    <xf numFmtId="0" fontId="2" fillId="8" borderId="17" xfId="0" applyFont="1" applyFill="1" applyBorder="1" applyProtection="1">
      <alignment vertical="center"/>
    </xf>
    <xf numFmtId="55" fontId="2" fillId="8" borderId="18" xfId="0" applyNumberFormat="1" applyFont="1" applyFill="1" applyBorder="1" applyAlignment="1" applyProtection="1">
      <alignment vertical="center" shrinkToFit="1"/>
    </xf>
    <xf numFmtId="3" fontId="2" fillId="8" borderId="19" xfId="0" applyNumberFormat="1" applyFont="1" applyFill="1" applyBorder="1" applyAlignment="1" applyProtection="1">
      <alignment vertical="center" shrinkToFit="1"/>
    </xf>
    <xf numFmtId="0" fontId="2" fillId="8" borderId="20" xfId="0" applyFont="1" applyFill="1" applyBorder="1" applyProtection="1">
      <alignment vertical="center"/>
    </xf>
    <xf numFmtId="55" fontId="2" fillId="8" borderId="1" xfId="0" applyNumberFormat="1" applyFont="1" applyFill="1" applyBorder="1" applyAlignment="1" applyProtection="1">
      <alignment horizontal="right" vertical="center"/>
    </xf>
    <xf numFmtId="3" fontId="2" fillId="8" borderId="2" xfId="0" applyNumberFormat="1" applyFont="1" applyFill="1" applyBorder="1" applyAlignment="1" applyProtection="1">
      <alignment vertical="center" shrinkToFit="1"/>
    </xf>
    <xf numFmtId="0" fontId="2" fillId="8" borderId="3" xfId="0" applyFont="1" applyFill="1" applyBorder="1" applyProtection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3" fontId="8" fillId="0" borderId="24" xfId="0" applyNumberFormat="1" applyFont="1" applyBorder="1" applyAlignment="1">
      <alignment horizontal="right" vertical="center" shrinkToFit="1"/>
    </xf>
    <xf numFmtId="0" fontId="2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30" xfId="0" applyFont="1" applyBorder="1" applyAlignment="1">
      <alignment horizontal="left" vertical="center" wrapText="1" indent="1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3" fontId="2" fillId="3" borderId="50" xfId="0" applyNumberFormat="1" applyFont="1" applyFill="1" applyBorder="1" applyAlignment="1" applyProtection="1">
      <alignment horizontal="center" vertical="center"/>
      <protection locked="0"/>
    </xf>
    <xf numFmtId="3" fontId="2" fillId="3" borderId="51" xfId="0" applyNumberFormat="1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>
      <alignment horizontal="left" vertical="center" indent="1" shrinkToFit="1"/>
    </xf>
    <xf numFmtId="0" fontId="2" fillId="0" borderId="45" xfId="0" applyFont="1" applyBorder="1" applyAlignment="1">
      <alignment horizontal="left" vertical="center" indent="1" shrinkToFit="1"/>
    </xf>
    <xf numFmtId="0" fontId="2" fillId="0" borderId="46" xfId="0" applyFont="1" applyBorder="1" applyAlignment="1">
      <alignment horizontal="left" vertical="center" indent="1" shrinkToFit="1"/>
    </xf>
    <xf numFmtId="0" fontId="2" fillId="3" borderId="1" xfId="0" applyFont="1" applyFill="1" applyBorder="1" applyAlignment="1" applyProtection="1">
      <alignment horizontal="left" vertical="center" indent="1" shrinkToFit="1"/>
      <protection locked="0"/>
    </xf>
    <xf numFmtId="0" fontId="2" fillId="3" borderId="2" xfId="0" applyFont="1" applyFill="1" applyBorder="1" applyAlignment="1" applyProtection="1">
      <alignment horizontal="left" vertical="center" indent="1" shrinkToFit="1"/>
      <protection locked="0"/>
    </xf>
    <xf numFmtId="0" fontId="2" fillId="3" borderId="3" xfId="0" applyFont="1" applyFill="1" applyBorder="1" applyAlignment="1" applyProtection="1">
      <alignment horizontal="left" vertical="center" indent="1" shrinkToFit="1"/>
      <protection locked="0"/>
    </xf>
    <xf numFmtId="0" fontId="2" fillId="0" borderId="31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vertical="center" wrapText="1" indent="1"/>
    </xf>
    <xf numFmtId="0" fontId="2" fillId="0" borderId="33" xfId="0" applyFont="1" applyBorder="1" applyAlignment="1">
      <alignment horizontal="left" vertical="center" wrapText="1" indent="1"/>
    </xf>
  </cellXfs>
  <cellStyles count="1">
    <cellStyle name="標準" xfId="0" builtinId="0"/>
  </cellStyles>
  <dxfs count="2">
    <dxf>
      <numFmt numFmtId="46" formatCode="yyyy&quot;年&quot;m&quot;月&quot;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838200</xdr:colOff>
      <xdr:row>0</xdr:row>
      <xdr:rowOff>71157</xdr:rowOff>
    </xdr:from>
    <xdr:to>
      <xdr:col>10</xdr:col>
      <xdr:colOff>523875</xdr:colOff>
      <xdr:row>1</xdr:row>
      <xdr:rowOff>168088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DA9626-2725-917F-5648-B6BDAC8CB44F}"/>
            </a:ext>
          </a:extLst>
        </xdr:cNvPr>
        <xdr:cNvSpPr/>
      </xdr:nvSpPr>
      <xdr:spPr>
        <a:xfrm>
          <a:off x="5623112" y="71157"/>
          <a:ext cx="660587" cy="29863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様式１</a:t>
          </a:r>
        </a:p>
      </xdr:txBody>
    </xdr:sp>
    <xdr:clientData/>
  </xdr:twoCellAnchor>
  <xdr:twoCellAnchor>
    <xdr:from>
      <xdr:col>5</xdr:col>
      <xdr:colOff>247650</xdr:colOff>
      <xdr:row>2</xdr:row>
      <xdr:rowOff>28575</xdr:rowOff>
    </xdr:from>
    <xdr:to>
      <xdr:col>10</xdr:col>
      <xdr:colOff>514349</xdr:colOff>
      <xdr:row>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21B3F2-1CD5-A4B7-B74E-308D0DA80CC4}"/>
            </a:ext>
          </a:extLst>
        </xdr:cNvPr>
        <xdr:cNvSpPr/>
      </xdr:nvSpPr>
      <xdr:spPr>
        <a:xfrm>
          <a:off x="3028950" y="428625"/>
          <a:ext cx="3219449" cy="8191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本支援金を</a:t>
          </a:r>
          <a:r>
            <a:rPr kumimoji="1" lang="ja-JP" altLang="en-US" sz="1050" b="1">
              <a:solidFill>
                <a:srgbClr val="C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初めて申請 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</a:t>
          </a:r>
          <a:b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支援金を受給したことのある方で前回申請時点から</a:t>
          </a:r>
          <a:b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50" b="1">
              <a:solidFill>
                <a:srgbClr val="C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売上に占める電気代が「７％以上」へ変更のある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838200</xdr:colOff>
      <xdr:row>0</xdr:row>
      <xdr:rowOff>71157</xdr:rowOff>
    </xdr:from>
    <xdr:to>
      <xdr:col>10</xdr:col>
      <xdr:colOff>523875</xdr:colOff>
      <xdr:row>1</xdr:row>
      <xdr:rowOff>168088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3252A2-E4F1-4AE4-9FDC-045911FBCEBA}"/>
            </a:ext>
          </a:extLst>
        </xdr:cNvPr>
        <xdr:cNvSpPr/>
      </xdr:nvSpPr>
      <xdr:spPr>
        <a:xfrm>
          <a:off x="5600700" y="71157"/>
          <a:ext cx="657225" cy="29695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様式１</a:t>
          </a:r>
        </a:p>
      </xdr:txBody>
    </xdr:sp>
    <xdr:clientData/>
  </xdr:twoCellAnchor>
  <xdr:twoCellAnchor>
    <xdr:from>
      <xdr:col>2</xdr:col>
      <xdr:colOff>209550</xdr:colOff>
      <xdr:row>2</xdr:row>
      <xdr:rowOff>76200</xdr:rowOff>
    </xdr:from>
    <xdr:to>
      <xdr:col>10</xdr:col>
      <xdr:colOff>556931</xdr:colOff>
      <xdr:row>5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DDB5411-2FEA-489A-BA9D-4E381A682FD1}"/>
            </a:ext>
          </a:extLst>
        </xdr:cNvPr>
        <xdr:cNvSpPr/>
      </xdr:nvSpPr>
      <xdr:spPr>
        <a:xfrm>
          <a:off x="2133600" y="476250"/>
          <a:ext cx="4157381" cy="6667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本支援金をこれまでに受給したことのある方で、</a:t>
          </a:r>
          <a:r>
            <a:rPr kumimoji="1" lang="ja-JP" altLang="en-US" sz="1050" b="1">
              <a:solidFill>
                <a:srgbClr val="00B05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売上に占める電気代が「７％以上」または</a:t>
          </a:r>
          <a:r>
            <a:rPr kumimoji="1" lang="ja-JP" altLang="ja-JP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「</a:t>
          </a:r>
          <a:r>
            <a:rPr kumimoji="1" lang="en-US" altLang="ja-JP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3.5</a:t>
          </a:r>
          <a:r>
            <a:rPr kumimoji="1" lang="ja-JP" altLang="ja-JP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％以上</a:t>
          </a:r>
          <a:r>
            <a:rPr kumimoji="1" lang="en-US" altLang="ja-JP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7%</a:t>
          </a:r>
          <a:r>
            <a:rPr kumimoji="1" lang="ja-JP" altLang="en-US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未満</a:t>
          </a:r>
          <a:r>
            <a:rPr kumimoji="1" lang="ja-JP" altLang="ja-JP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」</a:t>
          </a:r>
          <a:r>
            <a:rPr kumimoji="1" lang="ja-JP" altLang="en-US" sz="1100" b="1">
              <a:solidFill>
                <a:srgbClr val="00B050"/>
              </a:solidFill>
              <a:effectLst/>
              <a:latin typeface="HGｺﾞｼｯｸE" panose="020B0909000000000000" pitchFamily="49" charset="-128"/>
              <a:ea typeface="HGｺﾞｼｯｸE" panose="020B0909000000000000" pitchFamily="49" charset="-128"/>
              <a:cs typeface="+mn-cs"/>
            </a:rPr>
            <a:t>から</a:t>
          </a:r>
          <a:r>
            <a:rPr kumimoji="1" lang="ja-JP" altLang="en-US" sz="1050" b="1">
              <a:solidFill>
                <a:srgbClr val="00B05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変更のない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方</a:t>
          </a:r>
        </a:p>
      </xdr:txBody>
    </xdr:sp>
    <xdr:clientData/>
  </xdr:twoCellAnchor>
  <xdr:twoCellAnchor>
    <xdr:from>
      <xdr:col>0</xdr:col>
      <xdr:colOff>762000</xdr:colOff>
      <xdr:row>16</xdr:row>
      <xdr:rowOff>47625</xdr:rowOff>
    </xdr:from>
    <xdr:to>
      <xdr:col>10</xdr:col>
      <xdr:colOff>178174</xdr:colOff>
      <xdr:row>22</xdr:row>
      <xdr:rowOff>29136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19004C-36F3-4CC8-9BC0-01AEF9906547}"/>
            </a:ext>
          </a:extLst>
        </xdr:cNvPr>
        <xdr:cNvSpPr/>
      </xdr:nvSpPr>
      <xdr:spPr>
        <a:xfrm>
          <a:off x="762000" y="3314700"/>
          <a:ext cx="5150224" cy="1181661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lvl="0" algn="l"/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2022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までの連続する任意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カ月において、</a:t>
          </a:r>
          <a:endParaRPr kumimoji="1" lang="en-US" altLang="ja-JP" sz="14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前回申請時と比べ、申請区分に変更がなければ記載不要</a:t>
          </a:r>
          <a:b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ex)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売上高に占める電気代が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3.5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％以上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7%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未満のまま</a:t>
          </a:r>
          <a:endParaRPr kumimoji="1" lang="en-US" altLang="ja-JP" sz="14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276225</xdr:colOff>
      <xdr:row>23</xdr:row>
      <xdr:rowOff>19050</xdr:rowOff>
    </xdr:from>
    <xdr:to>
      <xdr:col>7</xdr:col>
      <xdr:colOff>354666</xdr:colOff>
      <xdr:row>30</xdr:row>
      <xdr:rowOff>69477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818A0F1-612B-4BF7-907C-7D4E6F495F91}"/>
            </a:ext>
          </a:extLst>
        </xdr:cNvPr>
        <xdr:cNvSpPr/>
      </xdr:nvSpPr>
      <xdr:spPr>
        <a:xfrm>
          <a:off x="2486025" y="4695825"/>
          <a:ext cx="1983441" cy="147917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これまでに本支援金を申請した際の売上に占める電気代のパーセントを選択</a:t>
          </a:r>
          <a:endParaRPr kumimoji="1" lang="en-US" altLang="ja-JP" sz="105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3.5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％以上</a:t>
          </a:r>
          <a: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7.0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％未満</a:t>
          </a:r>
          <a:endParaRPr kumimoji="1" lang="en-US" altLang="ja-JP" sz="105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7.0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％以上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0</xdr:row>
      <xdr:rowOff>104775</xdr:rowOff>
    </xdr:from>
    <xdr:to>
      <xdr:col>13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2CF1E9-D394-44F4-8112-B8311B2927EC}"/>
            </a:ext>
          </a:extLst>
        </xdr:cNvPr>
        <xdr:cNvSpPr/>
      </xdr:nvSpPr>
      <xdr:spPr>
        <a:xfrm>
          <a:off x="6400800" y="104775"/>
          <a:ext cx="67627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104775</xdr:rowOff>
    </xdr:from>
    <xdr:to>
      <xdr:col>7</xdr:col>
      <xdr:colOff>390525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5D8707-ACC9-4C10-9DE0-CD536CD7D34E}"/>
            </a:ext>
          </a:extLst>
        </xdr:cNvPr>
        <xdr:cNvSpPr/>
      </xdr:nvSpPr>
      <xdr:spPr>
        <a:xfrm>
          <a:off x="5267325" y="104775"/>
          <a:ext cx="67627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628650</xdr:colOff>
      <xdr:row>0</xdr:row>
      <xdr:rowOff>104775</xdr:rowOff>
    </xdr:from>
    <xdr:to>
      <xdr:col>10</xdr:col>
      <xdr:colOff>333375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2625CF-8757-469F-A4DF-8E5ED02C4C3B}"/>
            </a:ext>
          </a:extLst>
        </xdr:cNvPr>
        <xdr:cNvSpPr/>
      </xdr:nvSpPr>
      <xdr:spPr>
        <a:xfrm>
          <a:off x="5495925" y="104775"/>
          <a:ext cx="67627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03712E-2DB8-4D40-8348-9F7939158FF6}" name="テーブル1" displayName="テーブル1" ref="B3:B43" totalsRowShown="0" dataDxfId="1">
  <autoFilter ref="B3:B43" xr:uid="{6103712E-2DB8-4D40-8348-9F7939158FF6}"/>
  <tableColumns count="1">
    <tableColumn id="1" xr3:uid="{4FC0CA87-CEB4-4E40-9C1C-1AD27DC5B84A}" name="リスト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B352-7762-485B-8CD2-6CCFDE515F05}">
  <sheetPr>
    <tabColor rgb="FF0000FF"/>
    <pageSetUpPr fitToPage="1"/>
  </sheetPr>
  <dimension ref="A2:K48"/>
  <sheetViews>
    <sheetView tabSelected="1" view="pageBreakPreview" topLeftCell="A24" zoomScaleNormal="100" zoomScaleSheetLayoutView="100" workbookViewId="0"/>
  </sheetViews>
  <sheetFormatPr defaultColWidth="8.75" defaultRowHeight="15.75" x14ac:dyDescent="0.4"/>
  <cols>
    <col min="1" max="1" width="12.5" style="1" bestFit="1" customWidth="1"/>
    <col min="2" max="2" width="12.75" style="1" customWidth="1"/>
    <col min="3" max="5" width="3.75" style="1" customWidth="1"/>
    <col min="6" max="6" width="12.75" style="1" bestFit="1" customWidth="1"/>
    <col min="7" max="8" width="4.75" style="1" customWidth="1"/>
    <col min="9" max="9" width="3.75" style="1" customWidth="1"/>
    <col min="10" max="10" width="12.75" style="1" customWidth="1"/>
    <col min="11" max="16384" width="8.75" style="1"/>
  </cols>
  <sheetData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x14ac:dyDescent="0.4">
      <c r="A3" s="147" t="s">
        <v>85</v>
      </c>
      <c r="B3" s="146"/>
      <c r="C3" s="3"/>
      <c r="D3" s="3"/>
      <c r="E3" s="3"/>
      <c r="F3" s="3"/>
      <c r="G3" s="3"/>
      <c r="H3" s="3"/>
      <c r="I3" s="3"/>
      <c r="J3" s="3"/>
      <c r="K3" s="3"/>
    </row>
    <row r="4" spans="1:1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x14ac:dyDescent="0.4">
      <c r="A6" s="1" t="s">
        <v>10</v>
      </c>
    </row>
    <row r="7" spans="1:11" x14ac:dyDescent="0.4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3"/>
    </row>
    <row r="9" spans="1:11" x14ac:dyDescent="0.4">
      <c r="A9" s="1" t="s">
        <v>61</v>
      </c>
    </row>
    <row r="10" spans="1:11" x14ac:dyDescent="0.4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x14ac:dyDescent="0.4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3"/>
    </row>
    <row r="12" spans="1:11" x14ac:dyDescent="0.4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4" spans="1:11" x14ac:dyDescent="0.4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x14ac:dyDescent="0.4">
      <c r="A15" s="51" t="s">
        <v>27</v>
      </c>
      <c r="K15" s="13"/>
    </row>
    <row r="16" spans="1:11" x14ac:dyDescent="0.4">
      <c r="A16" s="9" t="s">
        <v>30</v>
      </c>
      <c r="B16" s="3"/>
      <c r="C16" s="3"/>
      <c r="D16" s="3"/>
      <c r="F16" s="10" t="s">
        <v>29</v>
      </c>
      <c r="J16" s="3" t="s">
        <v>28</v>
      </c>
      <c r="K16" s="11"/>
    </row>
    <row r="17" spans="1:11" x14ac:dyDescent="0.4">
      <c r="A17" s="9"/>
      <c r="B17" s="3"/>
      <c r="C17" s="32"/>
      <c r="D17" s="3"/>
      <c r="F17" s="10"/>
      <c r="J17" s="3"/>
      <c r="K17" s="11"/>
    </row>
    <row r="18" spans="1:11" x14ac:dyDescent="0.4">
      <c r="A18" s="92" t="s">
        <v>31</v>
      </c>
      <c r="B18" s="116">
        <f>B33</f>
        <v>0</v>
      </c>
      <c r="C18" s="47" t="s">
        <v>3</v>
      </c>
      <c r="D18" s="3"/>
      <c r="E18" s="32" t="s">
        <v>32</v>
      </c>
      <c r="F18" s="139"/>
      <c r="G18" s="10" t="s">
        <v>3</v>
      </c>
      <c r="H18" s="10"/>
      <c r="I18" s="10" t="s">
        <v>33</v>
      </c>
      <c r="J18" s="83" t="e">
        <f>$B$18/$F$18*100</f>
        <v>#DIV/0!</v>
      </c>
      <c r="K18" s="13" t="s">
        <v>34</v>
      </c>
    </row>
    <row r="19" spans="1:11" x14ac:dyDescent="0.4">
      <c r="A19" s="9"/>
      <c r="B19" s="3"/>
      <c r="C19" s="144" t="s">
        <v>81</v>
      </c>
      <c r="D19" s="3"/>
      <c r="G19" s="144" t="s">
        <v>82</v>
      </c>
      <c r="H19" s="10"/>
      <c r="I19" s="10"/>
      <c r="K19" s="13"/>
    </row>
    <row r="20" spans="1:11" x14ac:dyDescent="0.4">
      <c r="A20" s="33" t="s">
        <v>37</v>
      </c>
      <c r="B20" s="34"/>
      <c r="C20" s="35"/>
      <c r="D20" s="12"/>
      <c r="E20" s="124" t="s">
        <v>79</v>
      </c>
      <c r="F20" s="3"/>
      <c r="G20" s="3"/>
      <c r="I20" s="16" t="s">
        <v>35</v>
      </c>
      <c r="J20" s="3"/>
      <c r="K20" s="11"/>
    </row>
    <row r="21" spans="1:11" x14ac:dyDescent="0.4">
      <c r="A21" s="135"/>
      <c r="B21" s="136"/>
      <c r="C21" s="23" t="s">
        <v>3</v>
      </c>
      <c r="D21" s="12"/>
      <c r="E21" s="47" t="s">
        <v>80</v>
      </c>
      <c r="F21" s="15"/>
      <c r="G21" s="10"/>
      <c r="H21" s="10"/>
      <c r="I21" s="16" t="s">
        <v>36</v>
      </c>
      <c r="J21" s="81"/>
      <c r="K21" s="13"/>
    </row>
    <row r="22" spans="1:11" x14ac:dyDescent="0.4">
      <c r="A22" s="117" t="str">
        <f t="shared" ref="A22:A32" si="0">IF(A21="","",EDATE(A21,1))</f>
        <v/>
      </c>
      <c r="B22" s="137"/>
      <c r="C22" s="27" t="s">
        <v>3</v>
      </c>
      <c r="D22" s="12"/>
      <c r="E22" s="32"/>
      <c r="F22" s="15"/>
      <c r="G22" s="10"/>
      <c r="H22" s="10"/>
      <c r="I22" s="10"/>
      <c r="J22" s="3" t="s">
        <v>38</v>
      </c>
      <c r="K22" s="11"/>
    </row>
    <row r="23" spans="1:11" ht="16.5" thickBot="1" x14ac:dyDescent="0.45">
      <c r="A23" s="117" t="str">
        <f t="shared" si="0"/>
        <v/>
      </c>
      <c r="B23" s="137"/>
      <c r="C23" s="27" t="s">
        <v>3</v>
      </c>
      <c r="D23" s="12"/>
      <c r="E23" s="143"/>
      <c r="G23" s="10"/>
      <c r="H23" s="10"/>
      <c r="I23" s="10"/>
      <c r="K23" s="13"/>
    </row>
    <row r="24" spans="1:11" x14ac:dyDescent="0.4">
      <c r="A24" s="117" t="str">
        <f t="shared" si="0"/>
        <v/>
      </c>
      <c r="B24" s="137"/>
      <c r="C24" s="27" t="s">
        <v>3</v>
      </c>
      <c r="D24" s="12"/>
      <c r="E24" s="47"/>
      <c r="F24" s="15"/>
      <c r="G24" s="10"/>
      <c r="H24" s="10"/>
      <c r="I24" s="10"/>
      <c r="J24" s="97" t="s">
        <v>44</v>
      </c>
      <c r="K24" s="98"/>
    </row>
    <row r="25" spans="1:11" ht="16.5" thickBot="1" x14ac:dyDescent="0.45">
      <c r="A25" s="117" t="str">
        <f t="shared" si="0"/>
        <v/>
      </c>
      <c r="B25" s="137"/>
      <c r="C25" s="27" t="s">
        <v>3</v>
      </c>
      <c r="D25" s="12"/>
      <c r="E25" s="10"/>
      <c r="F25" s="15"/>
      <c r="G25" s="10"/>
      <c r="H25" s="10"/>
      <c r="I25" s="10"/>
      <c r="J25" s="99" t="e">
        <f>IF(AND(3.5&lt;=$J$18,$J$18&lt;7),"3.5％以上7％未満",IF(7&lt;=$J$18,"7%以上","申請対象外"))</f>
        <v>#DIV/0!</v>
      </c>
      <c r="K25" s="100"/>
    </row>
    <row r="26" spans="1:11" x14ac:dyDescent="0.4">
      <c r="A26" s="117" t="str">
        <f t="shared" si="0"/>
        <v/>
      </c>
      <c r="B26" s="137"/>
      <c r="C26" s="27" t="s">
        <v>3</v>
      </c>
      <c r="D26" s="12"/>
      <c r="E26" s="10"/>
      <c r="F26" s="15"/>
      <c r="G26" s="10"/>
      <c r="H26" s="10"/>
      <c r="I26" s="10"/>
      <c r="K26" s="11"/>
    </row>
    <row r="27" spans="1:11" x14ac:dyDescent="0.4">
      <c r="A27" s="117" t="str">
        <f t="shared" si="0"/>
        <v/>
      </c>
      <c r="B27" s="137"/>
      <c r="C27" s="27" t="s">
        <v>3</v>
      </c>
      <c r="D27" s="12"/>
      <c r="E27" s="10"/>
      <c r="F27" s="15"/>
      <c r="G27" s="10"/>
      <c r="H27" s="10"/>
      <c r="I27" s="10"/>
      <c r="J27" s="3" t="s">
        <v>38</v>
      </c>
      <c r="K27" s="11"/>
    </row>
    <row r="28" spans="1:11" ht="16.5" thickBot="1" x14ac:dyDescent="0.45">
      <c r="A28" s="117" t="str">
        <f t="shared" si="0"/>
        <v/>
      </c>
      <c r="B28" s="137"/>
      <c r="C28" s="27" t="s">
        <v>3</v>
      </c>
      <c r="D28" s="12"/>
      <c r="E28" s="10"/>
      <c r="F28" s="15"/>
      <c r="G28" s="10"/>
      <c r="H28" s="10"/>
      <c r="I28" s="10"/>
      <c r="K28" s="13"/>
    </row>
    <row r="29" spans="1:11" x14ac:dyDescent="0.4">
      <c r="A29" s="117" t="str">
        <f t="shared" si="0"/>
        <v/>
      </c>
      <c r="B29" s="137"/>
      <c r="C29" s="27" t="s">
        <v>3</v>
      </c>
      <c r="D29" s="12"/>
      <c r="E29" s="10"/>
      <c r="F29" s="15"/>
      <c r="G29" s="10"/>
      <c r="H29" s="10"/>
      <c r="I29" s="10"/>
      <c r="J29" s="82" t="s">
        <v>40</v>
      </c>
      <c r="K29" s="106"/>
    </row>
    <row r="30" spans="1:11" ht="16.5" thickBot="1" x14ac:dyDescent="0.45">
      <c r="A30" s="117" t="str">
        <f t="shared" si="0"/>
        <v/>
      </c>
      <c r="B30" s="137"/>
      <c r="C30" s="27" t="s">
        <v>3</v>
      </c>
      <c r="D30" s="12"/>
      <c r="E30" s="10"/>
      <c r="F30" s="15"/>
      <c r="G30" s="10"/>
      <c r="H30" s="10"/>
      <c r="I30" s="10"/>
      <c r="J30" s="99" t="e">
        <f>IF(AND(3.5&lt;=$J$18,$J$18&lt;7),"200,000",IF(7&lt;=$J$18,"400,000","-"))</f>
        <v>#DIV/0!</v>
      </c>
      <c r="K30" s="100"/>
    </row>
    <row r="31" spans="1:11" x14ac:dyDescent="0.4">
      <c r="A31" s="117" t="str">
        <f t="shared" si="0"/>
        <v/>
      </c>
      <c r="B31" s="137"/>
      <c r="C31" s="27" t="s">
        <v>3</v>
      </c>
      <c r="D31" s="12"/>
      <c r="E31" s="10"/>
      <c r="F31" s="15"/>
      <c r="G31" s="10"/>
      <c r="H31" s="10"/>
      <c r="I31" s="10"/>
      <c r="J31" s="16"/>
      <c r="K31" s="13"/>
    </row>
    <row r="32" spans="1:11" x14ac:dyDescent="0.4">
      <c r="A32" s="118" t="str">
        <f t="shared" si="0"/>
        <v/>
      </c>
      <c r="B32" s="138"/>
      <c r="C32" s="31" t="s">
        <v>3</v>
      </c>
      <c r="D32" s="12"/>
      <c r="E32" s="10"/>
      <c r="F32" s="15"/>
      <c r="G32" s="10"/>
      <c r="H32" s="10"/>
      <c r="I32" s="10"/>
      <c r="J32" s="16"/>
      <c r="K32" s="13"/>
    </row>
    <row r="33" spans="1:11" x14ac:dyDescent="0.4">
      <c r="A33" s="86" t="s">
        <v>31</v>
      </c>
      <c r="B33" s="115">
        <f>SUM(B21:B32)</f>
        <v>0</v>
      </c>
      <c r="C33" s="5" t="s">
        <v>3</v>
      </c>
      <c r="D33" s="12"/>
      <c r="E33" s="10"/>
      <c r="F33" s="15"/>
      <c r="G33" s="10"/>
      <c r="H33" s="10"/>
      <c r="I33" s="10"/>
      <c r="J33" s="16"/>
      <c r="K33" s="13"/>
    </row>
    <row r="34" spans="1:11" x14ac:dyDescent="0.4">
      <c r="A34" s="12"/>
      <c r="C34" s="32" t="s">
        <v>81</v>
      </c>
      <c r="K34" s="13"/>
    </row>
    <row r="35" spans="1:11" x14ac:dyDescent="0.4">
      <c r="A35" s="51" t="s">
        <v>39</v>
      </c>
      <c r="K35" s="13"/>
    </row>
    <row r="36" spans="1:11" x14ac:dyDescent="0.4">
      <c r="A36" s="9" t="s">
        <v>41</v>
      </c>
      <c r="B36" s="3"/>
      <c r="C36" s="3"/>
      <c r="D36" s="3"/>
      <c r="F36" s="10" t="s">
        <v>2</v>
      </c>
      <c r="J36" s="3" t="s">
        <v>6</v>
      </c>
      <c r="K36" s="11"/>
    </row>
    <row r="37" spans="1:11" x14ac:dyDescent="0.4">
      <c r="A37" s="20">
        <v>46023</v>
      </c>
      <c r="B37" s="136"/>
      <c r="C37" s="21" t="s">
        <v>1</v>
      </c>
      <c r="D37" s="23"/>
      <c r="E37" s="87" t="s">
        <v>4</v>
      </c>
      <c r="F37" s="94" t="e">
        <f>IF(AND(3.5&lt;=$J$18,$J$18&lt;7),"0.6",IF(7&lt;=$J$18,"1.2","-"))</f>
        <v>#DIV/0!</v>
      </c>
      <c r="G37" s="84" t="s">
        <v>42</v>
      </c>
      <c r="H37" s="85"/>
      <c r="I37" s="103" t="s">
        <v>5</v>
      </c>
      <c r="J37" s="119" t="e">
        <f>B37*F37</f>
        <v>#DIV/0!</v>
      </c>
      <c r="K37" s="89" t="s">
        <v>3</v>
      </c>
    </row>
    <row r="38" spans="1:11" x14ac:dyDescent="0.4">
      <c r="A38" s="24">
        <v>46054</v>
      </c>
      <c r="B38" s="137"/>
      <c r="C38" s="25" t="s">
        <v>1</v>
      </c>
      <c r="D38" s="27"/>
      <c r="E38" s="88" t="s">
        <v>4</v>
      </c>
      <c r="F38" s="95" t="e">
        <f>F37</f>
        <v>#DIV/0!</v>
      </c>
      <c r="G38" s="101" t="s">
        <v>42</v>
      </c>
      <c r="H38" s="102"/>
      <c r="I38" s="104" t="s">
        <v>5</v>
      </c>
      <c r="J38" s="120" t="e">
        <f>B38*F38</f>
        <v>#DIV/0!</v>
      </c>
      <c r="K38" s="90" t="s">
        <v>3</v>
      </c>
    </row>
    <row r="39" spans="1:11" x14ac:dyDescent="0.4">
      <c r="A39" s="28">
        <v>46082</v>
      </c>
      <c r="B39" s="138"/>
      <c r="C39" s="29" t="s">
        <v>1</v>
      </c>
      <c r="D39" s="31"/>
      <c r="E39" s="153" t="s">
        <v>4</v>
      </c>
      <c r="F39" s="96" t="e">
        <f>IF(AND(3.5&lt;=$J$18,$J$18&lt;7),"0.2",IF(7&lt;=$J$18,"0.4","-"))</f>
        <v>#DIV/0!</v>
      </c>
      <c r="G39" s="70" t="s">
        <v>42</v>
      </c>
      <c r="H39" s="62"/>
      <c r="I39" s="105" t="s">
        <v>5</v>
      </c>
      <c r="J39" s="121" t="e">
        <f>B39*F39</f>
        <v>#DIV/0!</v>
      </c>
      <c r="K39" s="91" t="s">
        <v>3</v>
      </c>
    </row>
    <row r="40" spans="1:11" ht="16.5" thickBot="1" x14ac:dyDescent="0.45">
      <c r="A40" s="148"/>
      <c r="B40" s="155" t="s">
        <v>16</v>
      </c>
      <c r="C40" s="149"/>
      <c r="D40" s="149"/>
      <c r="E40" s="150"/>
      <c r="F40" s="151"/>
      <c r="G40" s="152"/>
      <c r="H40" s="152"/>
      <c r="I40" s="165"/>
      <c r="J40" s="166"/>
      <c r="K40" s="167"/>
    </row>
    <row r="41" spans="1:11" ht="18" thickBot="1" x14ac:dyDescent="0.45">
      <c r="A41" s="148"/>
      <c r="C41" s="149"/>
      <c r="D41" s="149"/>
      <c r="E41" s="150"/>
      <c r="F41" s="151"/>
      <c r="G41" s="152"/>
      <c r="H41" s="152"/>
      <c r="I41" s="163" t="s">
        <v>86</v>
      </c>
      <c r="J41" s="164" t="e">
        <f>IF(AND($J$25="3.5％以上7％未満",ROUNDDOWN(SUM($J$37:$J$39),-3)&gt;200000),"200,000",IF(AND($J$25="7%以上",ROUNDDOWN(SUM($J$37:$J$39),-3)&gt;400000),"400,000",ROUNDDOWN(SUM($J$37:$J$39),-3)))</f>
        <v>#DIV/0!</v>
      </c>
      <c r="K41" s="109" t="s">
        <v>3</v>
      </c>
    </row>
    <row r="42" spans="1:11" x14ac:dyDescent="0.4">
      <c r="A42" s="168"/>
      <c r="B42" s="169"/>
      <c r="C42" s="156"/>
      <c r="D42" s="156"/>
      <c r="E42" s="170"/>
      <c r="F42" s="171"/>
      <c r="G42" s="172"/>
      <c r="H42" s="172"/>
      <c r="I42" s="173"/>
      <c r="J42" s="174"/>
      <c r="K42" s="154" t="s">
        <v>8</v>
      </c>
    </row>
    <row r="43" spans="1:11" ht="16.5" thickBot="1" x14ac:dyDescent="0.4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x14ac:dyDescent="0.4">
      <c r="A44" s="114" t="s">
        <v>43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</row>
    <row r="45" spans="1:11" x14ac:dyDescent="0.4">
      <c r="A45" s="55"/>
      <c r="K45" s="56"/>
    </row>
    <row r="46" spans="1:11" x14ac:dyDescent="0.4">
      <c r="A46" s="208" t="s">
        <v>60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10"/>
    </row>
    <row r="47" spans="1:11" x14ac:dyDescent="0.4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6.5" thickBot="1" x14ac:dyDescent="0.4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9"/>
    </row>
  </sheetData>
  <sheetProtection sheet="1" objects="1" scenarios="1"/>
  <mergeCells count="5">
    <mergeCell ref="A46:K47"/>
    <mergeCell ref="A7:K7"/>
    <mergeCell ref="A10:K10"/>
    <mergeCell ref="A11:K11"/>
    <mergeCell ref="A12:K12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3E93E3-C184-411C-9DDE-7DBF453766FC}">
          <x14:formula1>
            <xm:f>リスト!$B$4:$B$43</xm:f>
          </x14:formula1>
          <xm:sqref>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7B02-1930-48DD-9DF9-597ADED2B8F6}">
  <sheetPr>
    <tabColor rgb="FF0000FF"/>
    <pageSetUpPr fitToPage="1"/>
  </sheetPr>
  <dimension ref="A2:K48"/>
  <sheetViews>
    <sheetView view="pageBreakPreview" zoomScale="85" zoomScaleNormal="100" zoomScaleSheetLayoutView="85" workbookViewId="0"/>
  </sheetViews>
  <sheetFormatPr defaultColWidth="8.75" defaultRowHeight="15.75" x14ac:dyDescent="0.4"/>
  <cols>
    <col min="1" max="1" width="12.5" style="1" bestFit="1" customWidth="1"/>
    <col min="2" max="2" width="12.75" style="1" customWidth="1"/>
    <col min="3" max="5" width="3.75" style="1" customWidth="1"/>
    <col min="6" max="6" width="12.75" style="1" bestFit="1" customWidth="1"/>
    <col min="7" max="8" width="4.75" style="1" customWidth="1"/>
    <col min="9" max="9" width="3.75" style="1" customWidth="1"/>
    <col min="10" max="10" width="12.75" style="1" customWidth="1"/>
    <col min="11" max="16384" width="8.75" style="1"/>
  </cols>
  <sheetData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x14ac:dyDescent="0.4">
      <c r="A3" s="147" t="s">
        <v>85</v>
      </c>
      <c r="B3" s="146"/>
      <c r="C3" s="3"/>
      <c r="D3" s="3"/>
      <c r="E3" s="3"/>
      <c r="F3" s="3"/>
      <c r="G3" s="3"/>
      <c r="H3" s="3"/>
      <c r="I3" s="3"/>
      <c r="J3" s="3"/>
      <c r="K3" s="3"/>
    </row>
    <row r="4" spans="1:1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x14ac:dyDescent="0.4">
      <c r="A6" s="1" t="s">
        <v>10</v>
      </c>
    </row>
    <row r="7" spans="1:11" x14ac:dyDescent="0.4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3"/>
    </row>
    <row r="9" spans="1:11" x14ac:dyDescent="0.4">
      <c r="A9" s="1" t="s">
        <v>61</v>
      </c>
    </row>
    <row r="10" spans="1:11" x14ac:dyDescent="0.4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x14ac:dyDescent="0.4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3"/>
    </row>
    <row r="12" spans="1:11" x14ac:dyDescent="0.4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4" spans="1:11" x14ac:dyDescent="0.4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x14ac:dyDescent="0.4">
      <c r="A15" s="51" t="s">
        <v>27</v>
      </c>
      <c r="K15" s="13"/>
    </row>
    <row r="16" spans="1:11" x14ac:dyDescent="0.4">
      <c r="A16" s="175" t="s">
        <v>30</v>
      </c>
      <c r="B16" s="176"/>
      <c r="C16" s="176"/>
      <c r="D16" s="176"/>
      <c r="E16" s="177"/>
      <c r="F16" s="178" t="s">
        <v>29</v>
      </c>
      <c r="G16" s="177"/>
      <c r="H16" s="177"/>
      <c r="I16" s="177"/>
      <c r="J16" s="176" t="s">
        <v>28</v>
      </c>
      <c r="K16" s="179"/>
    </row>
    <row r="17" spans="1:11" x14ac:dyDescent="0.4">
      <c r="A17" s="175"/>
      <c r="B17" s="176"/>
      <c r="C17" s="180"/>
      <c r="D17" s="176"/>
      <c r="E17" s="177"/>
      <c r="F17" s="178"/>
      <c r="G17" s="177"/>
      <c r="H17" s="177"/>
      <c r="I17" s="177"/>
      <c r="J17" s="176"/>
      <c r="K17" s="179"/>
    </row>
    <row r="18" spans="1:11" x14ac:dyDescent="0.4">
      <c r="A18" s="181" t="s">
        <v>31</v>
      </c>
      <c r="B18" s="182">
        <f>B33</f>
        <v>0</v>
      </c>
      <c r="C18" s="183" t="s">
        <v>3</v>
      </c>
      <c r="D18" s="176"/>
      <c r="E18" s="180" t="s">
        <v>32</v>
      </c>
      <c r="F18" s="182"/>
      <c r="G18" s="178" t="s">
        <v>3</v>
      </c>
      <c r="H18" s="178"/>
      <c r="I18" s="178" t="s">
        <v>33</v>
      </c>
      <c r="J18" s="184"/>
      <c r="K18" s="185" t="s">
        <v>34</v>
      </c>
    </row>
    <row r="19" spans="1:11" x14ac:dyDescent="0.4">
      <c r="A19" s="175"/>
      <c r="B19" s="176"/>
      <c r="C19" s="186" t="s">
        <v>81</v>
      </c>
      <c r="D19" s="176"/>
      <c r="E19" s="177"/>
      <c r="F19" s="177"/>
      <c r="G19" s="186" t="s">
        <v>82</v>
      </c>
      <c r="H19" s="178"/>
      <c r="I19" s="178"/>
      <c r="J19" s="177"/>
      <c r="K19" s="185"/>
    </row>
    <row r="20" spans="1:11" x14ac:dyDescent="0.4">
      <c r="A20" s="187" t="s">
        <v>37</v>
      </c>
      <c r="B20" s="188"/>
      <c r="C20" s="189"/>
      <c r="D20" s="190"/>
      <c r="E20" s="191" t="s">
        <v>79</v>
      </c>
      <c r="F20" s="176"/>
      <c r="G20" s="176"/>
      <c r="H20" s="177"/>
      <c r="I20" s="192" t="s">
        <v>35</v>
      </c>
      <c r="J20" s="176"/>
      <c r="K20" s="179"/>
    </row>
    <row r="21" spans="1:11" x14ac:dyDescent="0.4">
      <c r="A21" s="193"/>
      <c r="B21" s="194"/>
      <c r="C21" s="195" t="s">
        <v>3</v>
      </c>
      <c r="D21" s="12"/>
      <c r="E21" s="47" t="s">
        <v>80</v>
      </c>
      <c r="F21" s="15"/>
      <c r="G21" s="10"/>
      <c r="H21" s="10"/>
      <c r="I21" s="16" t="s">
        <v>36</v>
      </c>
      <c r="J21" s="81"/>
      <c r="K21" s="13"/>
    </row>
    <row r="22" spans="1:11" x14ac:dyDescent="0.4">
      <c r="A22" s="196"/>
      <c r="B22" s="197"/>
      <c r="C22" s="198" t="s">
        <v>3</v>
      </c>
      <c r="D22" s="12"/>
      <c r="E22" s="32"/>
      <c r="F22" s="15"/>
      <c r="G22" s="10"/>
      <c r="H22" s="10"/>
      <c r="I22" s="10"/>
      <c r="J22" s="3" t="s">
        <v>38</v>
      </c>
      <c r="K22" s="11"/>
    </row>
    <row r="23" spans="1:11" ht="16.5" thickBot="1" x14ac:dyDescent="0.45">
      <c r="A23" s="196"/>
      <c r="B23" s="197"/>
      <c r="C23" s="198" t="s">
        <v>3</v>
      </c>
      <c r="D23" s="12"/>
      <c r="E23" s="143"/>
      <c r="G23" s="10"/>
      <c r="H23" s="10"/>
      <c r="I23" s="10"/>
      <c r="K23" s="13"/>
    </row>
    <row r="24" spans="1:11" x14ac:dyDescent="0.4">
      <c r="A24" s="196"/>
      <c r="B24" s="197"/>
      <c r="C24" s="198" t="s">
        <v>3</v>
      </c>
      <c r="D24" s="12"/>
      <c r="E24" s="47"/>
      <c r="F24" s="15"/>
      <c r="G24" s="10"/>
      <c r="H24" s="10"/>
      <c r="I24" s="10"/>
      <c r="J24" s="97" t="s">
        <v>44</v>
      </c>
      <c r="K24" s="98"/>
    </row>
    <row r="25" spans="1:11" ht="19.5" customHeight="1" thickBot="1" x14ac:dyDescent="0.45">
      <c r="A25" s="196"/>
      <c r="B25" s="197"/>
      <c r="C25" s="198" t="s">
        <v>3</v>
      </c>
      <c r="D25" s="12"/>
      <c r="E25" s="10"/>
      <c r="F25" s="15"/>
      <c r="G25" s="10"/>
      <c r="H25" s="10"/>
      <c r="I25" s="10"/>
      <c r="J25" s="214"/>
      <c r="K25" s="215"/>
    </row>
    <row r="26" spans="1:11" x14ac:dyDescent="0.4">
      <c r="A26" s="196"/>
      <c r="B26" s="197"/>
      <c r="C26" s="198" t="s">
        <v>3</v>
      </c>
      <c r="D26" s="12"/>
      <c r="E26" s="10"/>
      <c r="F26" s="15"/>
      <c r="G26" s="10"/>
      <c r="H26" s="10"/>
      <c r="I26" s="10"/>
      <c r="K26" s="11"/>
    </row>
    <row r="27" spans="1:11" x14ac:dyDescent="0.4">
      <c r="A27" s="196"/>
      <c r="B27" s="197"/>
      <c r="C27" s="198" t="s">
        <v>3</v>
      </c>
      <c r="D27" s="12"/>
      <c r="E27" s="10"/>
      <c r="F27" s="15"/>
      <c r="G27" s="10"/>
      <c r="H27" s="10"/>
      <c r="I27" s="10"/>
      <c r="J27" s="3" t="s">
        <v>38</v>
      </c>
      <c r="K27" s="11"/>
    </row>
    <row r="28" spans="1:11" ht="16.5" thickBot="1" x14ac:dyDescent="0.45">
      <c r="A28" s="196"/>
      <c r="B28" s="197"/>
      <c r="C28" s="198" t="s">
        <v>3</v>
      </c>
      <c r="D28" s="12"/>
      <c r="E28" s="10"/>
      <c r="F28" s="15"/>
      <c r="G28" s="10"/>
      <c r="H28" s="10"/>
      <c r="I28" s="10"/>
      <c r="K28" s="13"/>
    </row>
    <row r="29" spans="1:11" x14ac:dyDescent="0.4">
      <c r="A29" s="196"/>
      <c r="B29" s="197"/>
      <c r="C29" s="198" t="s">
        <v>3</v>
      </c>
      <c r="D29" s="12"/>
      <c r="E29" s="10"/>
      <c r="F29" s="15"/>
      <c r="G29" s="10"/>
      <c r="H29" s="10"/>
      <c r="I29" s="10"/>
      <c r="J29" s="82" t="s">
        <v>40</v>
      </c>
      <c r="K29" s="106"/>
    </row>
    <row r="30" spans="1:11" ht="16.5" thickBot="1" x14ac:dyDescent="0.45">
      <c r="A30" s="196"/>
      <c r="B30" s="197"/>
      <c r="C30" s="198" t="s">
        <v>3</v>
      </c>
      <c r="D30" s="12"/>
      <c r="E30" s="10"/>
      <c r="F30" s="15"/>
      <c r="G30" s="10"/>
      <c r="H30" s="10"/>
      <c r="I30" s="10"/>
      <c r="J30" s="99" t="str">
        <f>IF(J25="3.5％以上7％未満","200,000",IF(J25="7%以上","400,000",""))</f>
        <v/>
      </c>
      <c r="K30" s="100"/>
    </row>
    <row r="31" spans="1:11" x14ac:dyDescent="0.4">
      <c r="A31" s="196"/>
      <c r="B31" s="197"/>
      <c r="C31" s="198" t="s">
        <v>3</v>
      </c>
      <c r="D31" s="12"/>
      <c r="E31" s="10"/>
      <c r="F31" s="15"/>
      <c r="G31" s="10"/>
      <c r="H31" s="10"/>
      <c r="I31" s="10"/>
      <c r="J31" s="16"/>
      <c r="K31" s="13"/>
    </row>
    <row r="32" spans="1:11" x14ac:dyDescent="0.4">
      <c r="A32" s="199"/>
      <c r="B32" s="200"/>
      <c r="C32" s="201" t="s">
        <v>3</v>
      </c>
      <c r="D32" s="12"/>
      <c r="E32" s="10"/>
      <c r="F32" s="15"/>
      <c r="G32" s="10"/>
      <c r="H32" s="10"/>
      <c r="I32" s="10"/>
      <c r="J32" s="16"/>
      <c r="K32" s="13"/>
    </row>
    <row r="33" spans="1:11" x14ac:dyDescent="0.4">
      <c r="A33" s="202" t="s">
        <v>31</v>
      </c>
      <c r="B33" s="203">
        <f>SUM(B21:B32)</f>
        <v>0</v>
      </c>
      <c r="C33" s="204" t="s">
        <v>3</v>
      </c>
      <c r="D33" s="12"/>
      <c r="E33" s="10"/>
      <c r="F33" s="15"/>
      <c r="G33" s="10"/>
      <c r="H33" s="10"/>
      <c r="I33" s="10"/>
      <c r="J33" s="16"/>
      <c r="K33" s="13"/>
    </row>
    <row r="34" spans="1:11" x14ac:dyDescent="0.4">
      <c r="A34" s="190"/>
      <c r="B34" s="177"/>
      <c r="C34" s="180" t="s">
        <v>81</v>
      </c>
      <c r="K34" s="13"/>
    </row>
    <row r="35" spans="1:11" x14ac:dyDescent="0.4">
      <c r="A35" s="51" t="s">
        <v>39</v>
      </c>
      <c r="K35" s="13"/>
    </row>
    <row r="36" spans="1:11" x14ac:dyDescent="0.4">
      <c r="A36" s="9" t="s">
        <v>41</v>
      </c>
      <c r="B36" s="3"/>
      <c r="C36" s="3"/>
      <c r="D36" s="3"/>
      <c r="F36" s="10" t="s">
        <v>2</v>
      </c>
      <c r="J36" s="3" t="s">
        <v>6</v>
      </c>
      <c r="K36" s="11"/>
    </row>
    <row r="37" spans="1:11" x14ac:dyDescent="0.4">
      <c r="A37" s="20">
        <v>46023</v>
      </c>
      <c r="B37" s="136"/>
      <c r="C37" s="21" t="s">
        <v>1</v>
      </c>
      <c r="D37" s="23"/>
      <c r="E37" s="87" t="s">
        <v>4</v>
      </c>
      <c r="F37" s="94" t="str">
        <f>IF(J25="3.5％以上7％未満","0.6",IF(J25="7%以上","1.2","-"))</f>
        <v>-</v>
      </c>
      <c r="G37" s="84" t="s">
        <v>42</v>
      </c>
      <c r="H37" s="85"/>
      <c r="I37" s="103" t="s">
        <v>5</v>
      </c>
      <c r="J37" s="119" t="e">
        <f>B37*F37</f>
        <v>#VALUE!</v>
      </c>
      <c r="K37" s="89" t="s">
        <v>3</v>
      </c>
    </row>
    <row r="38" spans="1:11" x14ac:dyDescent="0.4">
      <c r="A38" s="24">
        <v>46054</v>
      </c>
      <c r="B38" s="137"/>
      <c r="C38" s="25" t="s">
        <v>1</v>
      </c>
      <c r="D38" s="27"/>
      <c r="E38" s="88" t="s">
        <v>4</v>
      </c>
      <c r="F38" s="95" t="str">
        <f>F37</f>
        <v>-</v>
      </c>
      <c r="G38" s="101" t="s">
        <v>42</v>
      </c>
      <c r="H38" s="102"/>
      <c r="I38" s="104" t="s">
        <v>5</v>
      </c>
      <c r="J38" s="120" t="e">
        <f>B38*F38</f>
        <v>#VALUE!</v>
      </c>
      <c r="K38" s="90" t="s">
        <v>3</v>
      </c>
    </row>
    <row r="39" spans="1:11" x14ac:dyDescent="0.4">
      <c r="A39" s="28">
        <v>46082</v>
      </c>
      <c r="B39" s="138"/>
      <c r="C39" s="29" t="s">
        <v>1</v>
      </c>
      <c r="D39" s="31"/>
      <c r="E39" s="153" t="s">
        <v>4</v>
      </c>
      <c r="F39" s="96" t="str">
        <f>IF(J25="3.5％以上7％未満","0.2",IF(J25="7%以上","0.4","-"))</f>
        <v>-</v>
      </c>
      <c r="G39" s="70" t="s">
        <v>42</v>
      </c>
      <c r="H39" s="62"/>
      <c r="I39" s="105" t="s">
        <v>5</v>
      </c>
      <c r="J39" s="121" t="e">
        <f>B39*F39</f>
        <v>#VALUE!</v>
      </c>
      <c r="K39" s="91" t="s">
        <v>3</v>
      </c>
    </row>
    <row r="40" spans="1:11" ht="16.5" thickBot="1" x14ac:dyDescent="0.45">
      <c r="A40" s="148"/>
      <c r="B40" s="155" t="s">
        <v>16</v>
      </c>
      <c r="C40" s="149"/>
      <c r="D40" s="149"/>
      <c r="E40" s="150"/>
      <c r="F40" s="151"/>
      <c r="G40" s="152"/>
      <c r="H40" s="152"/>
      <c r="I40" s="165"/>
      <c r="J40" s="166"/>
      <c r="K40" s="167"/>
    </row>
    <row r="41" spans="1:11" ht="18" thickBot="1" x14ac:dyDescent="0.45">
      <c r="A41" s="148"/>
      <c r="C41" s="149"/>
      <c r="D41" s="149"/>
      <c r="E41" s="150"/>
      <c r="F41" s="151"/>
      <c r="G41" s="152"/>
      <c r="H41" s="152"/>
      <c r="I41" s="163" t="s">
        <v>86</v>
      </c>
      <c r="J41" s="207" t="e">
        <f>IF(AND($J$25="3.5％以上7％未満",ROUNDDOWN(SUM($J$37:$J$39),-3)&gt;200000),"200,000",IF(AND($J$25="7%以上",ROUNDDOWN(SUM($J$37:$J$39),-3)&gt;400000),"400,000",ROUNDDOWN(SUM($J$37:$J$39),-3)))</f>
        <v>#VALUE!</v>
      </c>
      <c r="K41" s="109" t="s">
        <v>3</v>
      </c>
    </row>
    <row r="42" spans="1:11" x14ac:dyDescent="0.4">
      <c r="A42" s="168"/>
      <c r="B42" s="169"/>
      <c r="C42" s="156"/>
      <c r="D42" s="156"/>
      <c r="E42" s="170"/>
      <c r="F42" s="171"/>
      <c r="G42" s="172"/>
      <c r="H42" s="172"/>
      <c r="I42" s="173"/>
      <c r="J42" s="174"/>
      <c r="K42" s="154" t="s">
        <v>8</v>
      </c>
    </row>
    <row r="43" spans="1:11" ht="16.5" thickBot="1" x14ac:dyDescent="0.4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x14ac:dyDescent="0.4">
      <c r="A44" s="114" t="s">
        <v>43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</row>
    <row r="45" spans="1:11" x14ac:dyDescent="0.4">
      <c r="A45" s="55"/>
      <c r="K45" s="56"/>
    </row>
    <row r="46" spans="1:11" x14ac:dyDescent="0.4">
      <c r="A46" s="208" t="s">
        <v>60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10"/>
    </row>
    <row r="47" spans="1:11" x14ac:dyDescent="0.4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6.5" thickBot="1" x14ac:dyDescent="0.4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9"/>
    </row>
  </sheetData>
  <sheetProtection sheet="1" objects="1" scenarios="1"/>
  <mergeCells count="6">
    <mergeCell ref="A7:K7"/>
    <mergeCell ref="A10:K10"/>
    <mergeCell ref="A11:K11"/>
    <mergeCell ref="A12:K12"/>
    <mergeCell ref="A46:K47"/>
    <mergeCell ref="J25:K25"/>
  </mergeCells>
  <phoneticPr fontId="1"/>
  <dataValidations count="1">
    <dataValidation type="list" allowBlank="1" showInputMessage="1" showErrorMessage="1" sqref="J25:K25" xr:uid="{B0E07975-69BE-405C-A640-B61DBD627964}">
      <formula1>"3.5％以上7％未満,7%以上"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A4845B-8B2E-4DCF-A8D6-872466F473FB}">
          <x14:formula1>
            <xm:f>リスト!$B$4:$B$34</xm:f>
          </x14:formula1>
          <xm:sqref>A21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714E-8905-49A5-A41F-6DE8A7163DB8}">
  <sheetPr>
    <tabColor rgb="FFFF0000"/>
    <pageSetUpPr fitToPage="1"/>
  </sheetPr>
  <dimension ref="A1:N41"/>
  <sheetViews>
    <sheetView view="pageBreakPreview" zoomScale="85" zoomScaleNormal="100" zoomScaleSheetLayoutView="85" workbookViewId="0"/>
  </sheetViews>
  <sheetFormatPr defaultColWidth="8.75" defaultRowHeight="15.75" x14ac:dyDescent="0.4"/>
  <cols>
    <col min="1" max="1" width="10.625" style="1" customWidth="1"/>
    <col min="2" max="2" width="10.875" style="1" bestFit="1" customWidth="1"/>
    <col min="3" max="3" width="4.75" style="1" bestFit="1" customWidth="1"/>
    <col min="4" max="4" width="2.625" style="1" bestFit="1" customWidth="1"/>
    <col min="5" max="5" width="10.875" style="1" bestFit="1" customWidth="1"/>
    <col min="6" max="6" width="4.75" style="1" bestFit="1" customWidth="1"/>
    <col min="7" max="7" width="3.625" style="1" bestFit="1" customWidth="1"/>
    <col min="8" max="8" width="10.875" style="1" bestFit="1" customWidth="1"/>
    <col min="9" max="9" width="4.75" style="1" bestFit="1" customWidth="1"/>
    <col min="10" max="10" width="3.25" style="1" customWidth="1"/>
    <col min="11" max="11" width="11.5" style="1" bestFit="1" customWidth="1"/>
    <col min="12" max="12" width="3.25" style="1" customWidth="1"/>
    <col min="13" max="13" width="12.75" style="1" customWidth="1"/>
    <col min="14" max="14" width="3.25" style="1" customWidth="1"/>
    <col min="15" max="16384" width="8.75" style="1"/>
  </cols>
  <sheetData>
    <row r="1" spans="1:14" x14ac:dyDescent="0.4">
      <c r="M1" s="32"/>
    </row>
    <row r="2" spans="1:14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1" x14ac:dyDescent="0.4">
      <c r="A3" s="4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205" customFormat="1" x14ac:dyDescent="0.4"/>
    <row r="7" spans="1:14" x14ac:dyDescent="0.4">
      <c r="A7" s="1" t="s">
        <v>10</v>
      </c>
    </row>
    <row r="8" spans="1:14" x14ac:dyDescent="0.4">
      <c r="A8" s="211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</row>
    <row r="9" spans="1:14" s="205" customFormat="1" x14ac:dyDescent="0.4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</row>
    <row r="11" spans="1:14" x14ac:dyDescent="0.4">
      <c r="A11" s="1" t="s">
        <v>19</v>
      </c>
    </row>
    <row r="12" spans="1:14" x14ac:dyDescent="0.4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3"/>
    </row>
    <row r="15" spans="1:14" x14ac:dyDescent="0.4">
      <c r="A15" s="1" t="s">
        <v>62</v>
      </c>
    </row>
    <row r="16" spans="1:14" x14ac:dyDescent="0.4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3"/>
    </row>
    <row r="17" spans="1:14" x14ac:dyDescent="0.4">
      <c r="A17" s="211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3"/>
    </row>
    <row r="18" spans="1:14" x14ac:dyDescent="0.4">
      <c r="A18" s="211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3"/>
    </row>
    <row r="19" spans="1:14" s="205" customFormat="1" x14ac:dyDescent="0.4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1" spans="1:14" x14ac:dyDescent="0.4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 x14ac:dyDescent="0.4">
      <c r="A22" s="51" t="s">
        <v>21</v>
      </c>
      <c r="N22" s="13"/>
    </row>
    <row r="23" spans="1:14" x14ac:dyDescent="0.4">
      <c r="A23" s="33" t="s">
        <v>20</v>
      </c>
      <c r="B23" s="34"/>
      <c r="C23" s="34"/>
      <c r="D23" s="34"/>
      <c r="E23" s="34"/>
      <c r="F23" s="34"/>
      <c r="G23" s="34"/>
      <c r="H23" s="34"/>
      <c r="I23" s="35"/>
      <c r="J23" s="6"/>
      <c r="K23" s="39" t="s">
        <v>2</v>
      </c>
      <c r="L23" s="7"/>
      <c r="M23" s="33" t="s">
        <v>6</v>
      </c>
      <c r="N23" s="35"/>
    </row>
    <row r="24" spans="1:14" x14ac:dyDescent="0.4">
      <c r="A24" s="17"/>
      <c r="B24" s="60" t="s">
        <v>24</v>
      </c>
      <c r="C24" s="61"/>
      <c r="D24" s="18"/>
      <c r="E24" s="60" t="s">
        <v>23</v>
      </c>
      <c r="F24" s="61"/>
      <c r="G24" s="18"/>
      <c r="H24" s="60" t="s">
        <v>25</v>
      </c>
      <c r="I24" s="62"/>
      <c r="J24" s="17"/>
      <c r="K24" s="44"/>
      <c r="L24" s="18"/>
      <c r="M24" s="42"/>
      <c r="N24" s="45"/>
    </row>
    <row r="25" spans="1:14" x14ac:dyDescent="0.4">
      <c r="A25" s="20">
        <v>46023</v>
      </c>
      <c r="B25" s="140"/>
      <c r="C25" s="74" t="s">
        <v>1</v>
      </c>
      <c r="D25" s="22" t="s">
        <v>22</v>
      </c>
      <c r="E25" s="140"/>
      <c r="F25" s="74" t="s">
        <v>1</v>
      </c>
      <c r="G25" s="22" t="s">
        <v>5</v>
      </c>
      <c r="H25" s="63">
        <f t="shared" ref="H25:H27" si="0">B25-E25</f>
        <v>0</v>
      </c>
      <c r="I25" s="71" t="s">
        <v>1</v>
      </c>
      <c r="J25" s="22" t="s">
        <v>4</v>
      </c>
      <c r="K25" s="125">
        <v>1.3</v>
      </c>
      <c r="L25" s="22" t="s">
        <v>5</v>
      </c>
      <c r="M25" s="66">
        <f t="shared" ref="M25:M27" si="1">H25*K25</f>
        <v>0</v>
      </c>
      <c r="N25" s="23" t="s">
        <v>3</v>
      </c>
    </row>
    <row r="26" spans="1:14" x14ac:dyDescent="0.4">
      <c r="A26" s="24">
        <v>46054</v>
      </c>
      <c r="B26" s="141"/>
      <c r="C26" s="75" t="s">
        <v>1</v>
      </c>
      <c r="D26" s="26" t="s">
        <v>22</v>
      </c>
      <c r="E26" s="141"/>
      <c r="F26" s="75" t="s">
        <v>1</v>
      </c>
      <c r="G26" s="26" t="s">
        <v>5</v>
      </c>
      <c r="H26" s="64">
        <f t="shared" si="0"/>
        <v>0</v>
      </c>
      <c r="I26" s="72" t="s">
        <v>1</v>
      </c>
      <c r="J26" s="26" t="s">
        <v>4</v>
      </c>
      <c r="K26" s="126">
        <v>1.3</v>
      </c>
      <c r="L26" s="26" t="s">
        <v>5</v>
      </c>
      <c r="M26" s="67">
        <f t="shared" si="1"/>
        <v>0</v>
      </c>
      <c r="N26" s="27" t="s">
        <v>3</v>
      </c>
    </row>
    <row r="27" spans="1:14" x14ac:dyDescent="0.4">
      <c r="A27" s="28">
        <v>46082</v>
      </c>
      <c r="B27" s="142"/>
      <c r="C27" s="76" t="s">
        <v>1</v>
      </c>
      <c r="D27" s="30" t="s">
        <v>22</v>
      </c>
      <c r="E27" s="142"/>
      <c r="F27" s="76" t="s">
        <v>1</v>
      </c>
      <c r="G27" s="30" t="s">
        <v>5</v>
      </c>
      <c r="H27" s="65">
        <f t="shared" si="0"/>
        <v>0</v>
      </c>
      <c r="I27" s="73" t="s">
        <v>1</v>
      </c>
      <c r="J27" s="30" t="s">
        <v>4</v>
      </c>
      <c r="K27" s="127">
        <v>0.5</v>
      </c>
      <c r="L27" s="30" t="s">
        <v>5</v>
      </c>
      <c r="M27" s="68">
        <f t="shared" si="1"/>
        <v>0</v>
      </c>
      <c r="N27" s="31" t="s">
        <v>3</v>
      </c>
    </row>
    <row r="28" spans="1:14" ht="16.5" thickBot="1" x14ac:dyDescent="0.45">
      <c r="A28" s="14"/>
      <c r="B28" s="47" t="s">
        <v>15</v>
      </c>
      <c r="E28" s="47" t="s">
        <v>15</v>
      </c>
      <c r="H28" s="47"/>
      <c r="I28" s="3"/>
      <c r="J28" s="10"/>
      <c r="K28" s="15"/>
      <c r="L28" s="10"/>
      <c r="N28" s="13"/>
    </row>
    <row r="29" spans="1:14" ht="20.25" thickBot="1" x14ac:dyDescent="0.45">
      <c r="A29" s="12"/>
      <c r="H29" s="47"/>
      <c r="L29" s="40" t="s">
        <v>7</v>
      </c>
      <c r="M29" s="107">
        <f>ROUNDDOWN(SUM(M25:M27),-3)</f>
        <v>0</v>
      </c>
      <c r="N29" s="108" t="s">
        <v>3</v>
      </c>
    </row>
    <row r="30" spans="1:14" x14ac:dyDescent="0.4">
      <c r="A30" s="12"/>
      <c r="M30" s="3" t="s">
        <v>8</v>
      </c>
      <c r="N30" s="11"/>
    </row>
    <row r="31" spans="1:14" ht="17.25" x14ac:dyDescent="0.4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52"/>
      <c r="M31" s="18"/>
      <c r="N31" s="19"/>
    </row>
    <row r="32" spans="1:14" ht="18" thickBot="1" x14ac:dyDescent="0.45">
      <c r="L32" s="40"/>
    </row>
    <row r="33" spans="1:14" x14ac:dyDescent="0.4">
      <c r="A33" s="114" t="s">
        <v>53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</row>
    <row r="34" spans="1:14" x14ac:dyDescent="0.4">
      <c r="A34" s="55"/>
      <c r="N34" s="56"/>
    </row>
    <row r="35" spans="1:14" ht="15.75" customHeight="1" x14ac:dyDescent="0.4">
      <c r="A35" s="208" t="s">
        <v>49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10"/>
    </row>
    <row r="36" spans="1:14" x14ac:dyDescent="0.4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10"/>
    </row>
    <row r="37" spans="1:14" x14ac:dyDescent="0.4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10"/>
    </row>
    <row r="38" spans="1:14" x14ac:dyDescent="0.4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x14ac:dyDescent="0.4">
      <c r="A39" s="208" t="s">
        <v>50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10"/>
    </row>
    <row r="40" spans="1:14" x14ac:dyDescent="0.4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10"/>
    </row>
    <row r="41" spans="1:14" ht="16.5" thickBot="1" x14ac:dyDescent="0.45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</row>
  </sheetData>
  <sheetProtection sheet="1" objects="1" scenarios="1"/>
  <mergeCells count="7">
    <mergeCell ref="A12:N12"/>
    <mergeCell ref="A8:N8"/>
    <mergeCell ref="A35:N37"/>
    <mergeCell ref="A39:N40"/>
    <mergeCell ref="A18:N18"/>
    <mergeCell ref="A17:N17"/>
    <mergeCell ref="A16:N16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D899-6F6D-4ED2-AA54-654EB5F54EAB}">
  <sheetPr>
    <tabColor rgb="FFFF0000"/>
    <pageSetUpPr fitToPage="1"/>
  </sheetPr>
  <dimension ref="A2:H42"/>
  <sheetViews>
    <sheetView view="pageBreakPreview" zoomScaleNormal="100" zoomScaleSheetLayoutView="100" workbookViewId="0"/>
  </sheetViews>
  <sheetFormatPr defaultColWidth="8.75" defaultRowHeight="15.75" x14ac:dyDescent="0.4"/>
  <cols>
    <col min="1" max="1" width="12.5" style="1" bestFit="1" customWidth="1"/>
    <col min="2" max="2" width="11.125" style="1" customWidth="1"/>
    <col min="3" max="4" width="8.75" style="1"/>
    <col min="5" max="5" width="11.5" style="1" bestFit="1" customWidth="1"/>
    <col min="6" max="6" width="8.75" style="1"/>
    <col min="7" max="7" width="12.75" style="1" customWidth="1"/>
    <col min="8" max="16384" width="8.75" style="1"/>
  </cols>
  <sheetData>
    <row r="2" spans="1:8" x14ac:dyDescent="0.4">
      <c r="A2" s="134"/>
      <c r="B2" s="134"/>
      <c r="C2" s="134"/>
      <c r="D2" s="134"/>
      <c r="E2" s="134"/>
      <c r="F2" s="134"/>
      <c r="G2" s="134"/>
      <c r="H2" s="134"/>
    </row>
    <row r="3" spans="1:8" ht="21" x14ac:dyDescent="0.4">
      <c r="A3" s="4" t="s">
        <v>26</v>
      </c>
      <c r="B3" s="3"/>
      <c r="C3" s="3"/>
      <c r="D3" s="3"/>
      <c r="E3" s="3"/>
      <c r="F3" s="3"/>
      <c r="G3" s="3"/>
      <c r="H3" s="3"/>
    </row>
    <row r="4" spans="1:8" x14ac:dyDescent="0.4">
      <c r="A4" s="134"/>
      <c r="B4" s="134"/>
      <c r="C4" s="134"/>
      <c r="D4" s="134"/>
      <c r="E4" s="134"/>
      <c r="F4" s="134"/>
      <c r="G4" s="134"/>
      <c r="H4" s="134"/>
    </row>
    <row r="6" spans="1:8" x14ac:dyDescent="0.4">
      <c r="A6" s="1" t="s">
        <v>54</v>
      </c>
    </row>
    <row r="7" spans="1:8" x14ac:dyDescent="0.4">
      <c r="A7" s="219"/>
      <c r="B7" s="220"/>
      <c r="C7" s="220"/>
      <c r="D7" s="220"/>
      <c r="E7" s="220"/>
      <c r="F7" s="220"/>
      <c r="G7" s="220"/>
      <c r="H7" s="221"/>
    </row>
    <row r="9" spans="1:8" x14ac:dyDescent="0.4">
      <c r="A9" s="1" t="s">
        <v>55</v>
      </c>
    </row>
    <row r="11" spans="1:8" x14ac:dyDescent="0.4">
      <c r="A11" s="3" t="s">
        <v>56</v>
      </c>
      <c r="B11" s="3"/>
      <c r="C11" s="3"/>
      <c r="D11" s="3"/>
      <c r="E11" s="3" t="s">
        <v>58</v>
      </c>
      <c r="F11" s="3"/>
      <c r="G11" s="3"/>
      <c r="H11" s="3"/>
    </row>
    <row r="12" spans="1:8" x14ac:dyDescent="0.4">
      <c r="A12" s="219"/>
      <c r="B12" s="220"/>
      <c r="C12" s="220"/>
      <c r="D12" s="221"/>
      <c r="E12" s="219"/>
      <c r="F12" s="220"/>
      <c r="G12" s="220"/>
      <c r="H12" s="221"/>
    </row>
    <row r="13" spans="1:8" x14ac:dyDescent="0.4">
      <c r="A13" s="219"/>
      <c r="B13" s="220"/>
      <c r="C13" s="220"/>
      <c r="D13" s="221"/>
      <c r="E13" s="219"/>
      <c r="F13" s="220"/>
      <c r="G13" s="220"/>
      <c r="H13" s="221"/>
    </row>
    <row r="14" spans="1:8" x14ac:dyDescent="0.4">
      <c r="A14" s="219"/>
      <c r="B14" s="220"/>
      <c r="C14" s="220"/>
      <c r="D14" s="221"/>
      <c r="E14" s="219"/>
      <c r="F14" s="220"/>
      <c r="G14" s="220"/>
      <c r="H14" s="221"/>
    </row>
    <row r="15" spans="1:8" x14ac:dyDescent="0.4">
      <c r="A15" s="219"/>
      <c r="B15" s="220"/>
      <c r="C15" s="220"/>
      <c r="D15" s="221"/>
      <c r="E15" s="219"/>
      <c r="F15" s="220"/>
      <c r="G15" s="220"/>
      <c r="H15" s="221"/>
    </row>
    <row r="17" spans="1:8" x14ac:dyDescent="0.4">
      <c r="A17" s="1" t="s">
        <v>45</v>
      </c>
    </row>
    <row r="19" spans="1:8" x14ac:dyDescent="0.4">
      <c r="A19" s="3" t="s">
        <v>77</v>
      </c>
      <c r="B19" s="3"/>
      <c r="C19" s="3"/>
      <c r="D19" s="3"/>
      <c r="E19" s="3" t="s">
        <v>57</v>
      </c>
      <c r="F19" s="3"/>
      <c r="G19" s="3"/>
      <c r="H19" s="3"/>
    </row>
    <row r="20" spans="1:8" x14ac:dyDescent="0.4">
      <c r="A20" s="216">
        <f>A12</f>
        <v>0</v>
      </c>
      <c r="B20" s="217"/>
      <c r="C20" s="217"/>
      <c r="D20" s="218"/>
      <c r="E20" s="219"/>
      <c r="F20" s="220"/>
      <c r="G20" s="220"/>
      <c r="H20" s="221"/>
    </row>
    <row r="21" spans="1:8" x14ac:dyDescent="0.4">
      <c r="A21" s="216">
        <f>A13</f>
        <v>0</v>
      </c>
      <c r="B21" s="217"/>
      <c r="C21" s="217"/>
      <c r="D21" s="218"/>
      <c r="E21" s="219"/>
      <c r="F21" s="220"/>
      <c r="G21" s="220"/>
      <c r="H21" s="221"/>
    </row>
    <row r="22" spans="1:8" x14ac:dyDescent="0.4">
      <c r="A22" s="216">
        <f>A14</f>
        <v>0</v>
      </c>
      <c r="B22" s="217"/>
      <c r="C22" s="217"/>
      <c r="D22" s="218"/>
      <c r="E22" s="219"/>
      <c r="F22" s="220"/>
      <c r="G22" s="220"/>
      <c r="H22" s="221"/>
    </row>
    <row r="23" spans="1:8" x14ac:dyDescent="0.4">
      <c r="A23" s="216">
        <f>A15</f>
        <v>0</v>
      </c>
      <c r="B23" s="217"/>
      <c r="C23" s="217"/>
      <c r="D23" s="218"/>
      <c r="E23" s="219"/>
      <c r="F23" s="220"/>
      <c r="G23" s="220"/>
      <c r="H23" s="221"/>
    </row>
    <row r="25" spans="1:8" x14ac:dyDescent="0.4">
      <c r="A25" s="6"/>
      <c r="B25" s="7"/>
      <c r="C25" s="7"/>
      <c r="D25" s="7"/>
      <c r="E25" s="7"/>
      <c r="F25" s="7"/>
      <c r="G25" s="7"/>
      <c r="H25" s="8"/>
    </row>
    <row r="26" spans="1:8" x14ac:dyDescent="0.4">
      <c r="A26" s="51" t="s">
        <v>47</v>
      </c>
      <c r="H26" s="13"/>
    </row>
    <row r="27" spans="1:8" x14ac:dyDescent="0.4">
      <c r="A27" s="42" t="s">
        <v>0</v>
      </c>
      <c r="B27" s="43"/>
      <c r="C27" s="43"/>
      <c r="D27" s="18"/>
      <c r="E27" s="44" t="s">
        <v>2</v>
      </c>
      <c r="F27" s="18"/>
      <c r="G27" s="43" t="s">
        <v>6</v>
      </c>
      <c r="H27" s="45"/>
    </row>
    <row r="28" spans="1:8" x14ac:dyDescent="0.4">
      <c r="A28" s="20">
        <v>46023</v>
      </c>
      <c r="B28" s="136"/>
      <c r="C28" s="23" t="s">
        <v>1</v>
      </c>
      <c r="D28" s="22" t="s">
        <v>4</v>
      </c>
      <c r="E28" s="36">
        <v>1.3</v>
      </c>
      <c r="F28" s="22" t="s">
        <v>5</v>
      </c>
      <c r="G28" s="66">
        <f t="shared" ref="G28:G30" si="0">B28*E28</f>
        <v>0</v>
      </c>
      <c r="H28" s="23" t="s">
        <v>3</v>
      </c>
    </row>
    <row r="29" spans="1:8" x14ac:dyDescent="0.4">
      <c r="A29" s="24">
        <v>46054</v>
      </c>
      <c r="B29" s="137"/>
      <c r="C29" s="27" t="s">
        <v>1</v>
      </c>
      <c r="D29" s="26" t="s">
        <v>4</v>
      </c>
      <c r="E29" s="37">
        <v>1.3</v>
      </c>
      <c r="F29" s="26" t="s">
        <v>5</v>
      </c>
      <c r="G29" s="67">
        <f t="shared" si="0"/>
        <v>0</v>
      </c>
      <c r="H29" s="27" t="s">
        <v>3</v>
      </c>
    </row>
    <row r="30" spans="1:8" x14ac:dyDescent="0.4">
      <c r="A30" s="28">
        <v>46082</v>
      </c>
      <c r="B30" s="138"/>
      <c r="C30" s="31" t="s">
        <v>1</v>
      </c>
      <c r="D30" s="30" t="s">
        <v>4</v>
      </c>
      <c r="E30" s="38">
        <v>0.5</v>
      </c>
      <c r="F30" s="30" t="s">
        <v>5</v>
      </c>
      <c r="G30" s="68">
        <f t="shared" si="0"/>
        <v>0</v>
      </c>
      <c r="H30" s="31" t="s">
        <v>3</v>
      </c>
    </row>
    <row r="31" spans="1:8" ht="16.5" thickBot="1" x14ac:dyDescent="0.45">
      <c r="A31" s="14"/>
      <c r="B31" s="46" t="s">
        <v>16</v>
      </c>
      <c r="C31" s="3"/>
      <c r="D31" s="10"/>
      <c r="E31" s="15"/>
      <c r="F31" s="10"/>
      <c r="H31" s="13"/>
    </row>
    <row r="32" spans="1:8" ht="18" thickBot="1" x14ac:dyDescent="0.45">
      <c r="A32" s="12"/>
      <c r="F32" s="40" t="s">
        <v>7</v>
      </c>
      <c r="G32" s="122">
        <f>ROUNDDOWN(SUM($G$28:$G$30),-3)</f>
        <v>0</v>
      </c>
      <c r="H32" s="109" t="s">
        <v>3</v>
      </c>
    </row>
    <row r="33" spans="1:8" x14ac:dyDescent="0.4">
      <c r="A33" s="12"/>
      <c r="G33" s="3" t="s">
        <v>8</v>
      </c>
      <c r="H33" s="11"/>
    </row>
    <row r="34" spans="1:8" x14ac:dyDescent="0.4">
      <c r="A34" s="17"/>
      <c r="B34" s="18"/>
      <c r="C34" s="18"/>
      <c r="D34" s="18"/>
      <c r="E34" s="18"/>
      <c r="F34" s="18"/>
      <c r="G34" s="18"/>
      <c r="H34" s="19"/>
    </row>
    <row r="35" spans="1:8" ht="16.5" thickBot="1" x14ac:dyDescent="0.45"/>
    <row r="36" spans="1:8" x14ac:dyDescent="0.4">
      <c r="A36" s="114" t="s">
        <v>52</v>
      </c>
      <c r="B36" s="53"/>
      <c r="C36" s="53"/>
      <c r="D36" s="53"/>
      <c r="E36" s="53"/>
      <c r="F36" s="53"/>
      <c r="G36" s="53"/>
      <c r="H36" s="54"/>
    </row>
    <row r="37" spans="1:8" x14ac:dyDescent="0.4">
      <c r="A37" s="55"/>
      <c r="H37" s="56"/>
    </row>
    <row r="38" spans="1:8" x14ac:dyDescent="0.4">
      <c r="A38" s="113" t="s">
        <v>59</v>
      </c>
      <c r="H38" s="56"/>
    </row>
    <row r="39" spans="1:8" x14ac:dyDescent="0.4">
      <c r="A39" s="55"/>
      <c r="H39" s="56"/>
    </row>
    <row r="40" spans="1:8" x14ac:dyDescent="0.4">
      <c r="A40" s="208" t="s">
        <v>51</v>
      </c>
      <c r="B40" s="209"/>
      <c r="C40" s="209"/>
      <c r="D40" s="209"/>
      <c r="E40" s="209"/>
      <c r="F40" s="209"/>
      <c r="G40" s="209"/>
      <c r="H40" s="210"/>
    </row>
    <row r="41" spans="1:8" x14ac:dyDescent="0.4">
      <c r="A41" s="208"/>
      <c r="B41" s="209"/>
      <c r="C41" s="209"/>
      <c r="D41" s="209"/>
      <c r="E41" s="209"/>
      <c r="F41" s="209"/>
      <c r="G41" s="209"/>
      <c r="H41" s="210"/>
    </row>
    <row r="42" spans="1:8" ht="16.5" thickBot="1" x14ac:dyDescent="0.45">
      <c r="A42" s="57"/>
      <c r="B42" s="58"/>
      <c r="C42" s="58"/>
      <c r="D42" s="58"/>
      <c r="E42" s="58"/>
      <c r="F42" s="58"/>
      <c r="G42" s="58"/>
      <c r="H42" s="59"/>
    </row>
  </sheetData>
  <sheetProtection sheet="1" objects="1" scenarios="1"/>
  <mergeCells count="18">
    <mergeCell ref="A7:H7"/>
    <mergeCell ref="E15:H15"/>
    <mergeCell ref="E14:H14"/>
    <mergeCell ref="E13:H13"/>
    <mergeCell ref="E12:H12"/>
    <mergeCell ref="A15:D15"/>
    <mergeCell ref="A14:D14"/>
    <mergeCell ref="A13:D13"/>
    <mergeCell ref="A12:D12"/>
    <mergeCell ref="A23:D23"/>
    <mergeCell ref="A22:D22"/>
    <mergeCell ref="A21:D21"/>
    <mergeCell ref="A20:D20"/>
    <mergeCell ref="A40:H41"/>
    <mergeCell ref="E23:H23"/>
    <mergeCell ref="E22:H22"/>
    <mergeCell ref="E21:H21"/>
    <mergeCell ref="E20:H20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895E-E5D7-4506-B3FE-AC2748E2144A}">
  <sheetPr>
    <tabColor rgb="FF00FF00"/>
    <pageSetUpPr fitToPage="1"/>
  </sheetPr>
  <dimension ref="A2:K41"/>
  <sheetViews>
    <sheetView view="pageBreakPreview" zoomScale="115" zoomScaleNormal="100" zoomScaleSheetLayoutView="115" workbookViewId="0"/>
  </sheetViews>
  <sheetFormatPr defaultColWidth="8.75" defaultRowHeight="15.75" x14ac:dyDescent="0.4"/>
  <cols>
    <col min="1" max="1" width="12.5" style="1" bestFit="1" customWidth="1"/>
    <col min="2" max="2" width="10.875" style="1" bestFit="1" customWidth="1"/>
    <col min="3" max="4" width="3.625" style="1" customWidth="1"/>
    <col min="5" max="5" width="10.875" style="1" bestFit="1" customWidth="1"/>
    <col min="6" max="7" width="3.625" style="1" customWidth="1"/>
    <col min="8" max="8" width="12.75" style="1" bestFit="1" customWidth="1"/>
    <col min="9" max="9" width="3.625" style="1" customWidth="1"/>
    <col min="10" max="10" width="12.75" style="1" customWidth="1"/>
    <col min="11" max="16384" width="8.75" style="1"/>
  </cols>
  <sheetData>
    <row r="2" spans="1:1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1" x14ac:dyDescent="0.4">
      <c r="A3" s="4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4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5.0999999999999996" customHeight="1" x14ac:dyDescent="0.4"/>
    <row r="6" spans="1:11" x14ac:dyDescent="0.4">
      <c r="A6" s="1" t="s">
        <v>10</v>
      </c>
    </row>
    <row r="7" spans="1:11" x14ac:dyDescent="0.4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3"/>
    </row>
    <row r="9" spans="1:11" x14ac:dyDescent="0.4">
      <c r="A9" s="1" t="s">
        <v>46</v>
      </c>
    </row>
    <row r="10" spans="1:11" x14ac:dyDescent="0.4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x14ac:dyDescent="0.4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3"/>
    </row>
    <row r="12" spans="1:11" x14ac:dyDescent="0.4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4" spans="1:11" ht="5.0999999999999996" customHeight="1" x14ac:dyDescent="0.4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x14ac:dyDescent="0.4">
      <c r="A15" s="51" t="s">
        <v>64</v>
      </c>
      <c r="K15" s="13"/>
    </row>
    <row r="16" spans="1:11" x14ac:dyDescent="0.4">
      <c r="A16" s="9" t="s">
        <v>12</v>
      </c>
      <c r="B16" s="3"/>
      <c r="C16" s="3"/>
      <c r="D16" s="3"/>
      <c r="E16" s="3"/>
      <c r="F16" s="3"/>
      <c r="H16" s="10" t="s">
        <v>2</v>
      </c>
      <c r="J16" s="3" t="s">
        <v>6</v>
      </c>
      <c r="K16" s="11"/>
    </row>
    <row r="17" spans="1:11" ht="5.0999999999999996" customHeight="1" x14ac:dyDescent="0.4">
      <c r="A17" s="42"/>
      <c r="B17" s="43"/>
      <c r="C17" s="43"/>
      <c r="D17" s="43"/>
      <c r="E17" s="43"/>
      <c r="F17" s="43"/>
      <c r="G17" s="18"/>
      <c r="H17" s="44"/>
      <c r="I17" s="18"/>
      <c r="J17" s="43"/>
      <c r="K17" s="45"/>
    </row>
    <row r="18" spans="1:11" x14ac:dyDescent="0.4">
      <c r="A18" s="20">
        <v>46023</v>
      </c>
      <c r="B18" s="136"/>
      <c r="C18" s="21" t="s">
        <v>14</v>
      </c>
      <c r="D18" s="21" t="s">
        <v>13</v>
      </c>
      <c r="E18" s="77">
        <f>ROUNDDOWN(B18/2,0)</f>
        <v>0</v>
      </c>
      <c r="F18" s="21" t="s">
        <v>11</v>
      </c>
      <c r="G18" s="131" t="s">
        <v>4</v>
      </c>
      <c r="H18" s="128">
        <v>7</v>
      </c>
      <c r="I18" s="131" t="s">
        <v>5</v>
      </c>
      <c r="J18" s="77">
        <f t="shared" ref="J18:J20" si="0">E18*H18</f>
        <v>0</v>
      </c>
      <c r="K18" s="23" t="s">
        <v>3</v>
      </c>
    </row>
    <row r="19" spans="1:11" x14ac:dyDescent="0.4">
      <c r="A19" s="24">
        <v>46054</v>
      </c>
      <c r="B19" s="137"/>
      <c r="C19" s="25" t="s">
        <v>14</v>
      </c>
      <c r="D19" s="25" t="s">
        <v>13</v>
      </c>
      <c r="E19" s="78">
        <f>ROUNDDOWN(B19/2,0)</f>
        <v>0</v>
      </c>
      <c r="F19" s="25" t="s">
        <v>11</v>
      </c>
      <c r="G19" s="132" t="s">
        <v>4</v>
      </c>
      <c r="H19" s="129">
        <v>7</v>
      </c>
      <c r="I19" s="132" t="s">
        <v>5</v>
      </c>
      <c r="J19" s="78">
        <f t="shared" si="0"/>
        <v>0</v>
      </c>
      <c r="K19" s="27" t="s">
        <v>3</v>
      </c>
    </row>
    <row r="20" spans="1:11" x14ac:dyDescent="0.4">
      <c r="A20" s="28">
        <v>46082</v>
      </c>
      <c r="B20" s="138"/>
      <c r="C20" s="29" t="s">
        <v>14</v>
      </c>
      <c r="D20" s="29" t="s">
        <v>13</v>
      </c>
      <c r="E20" s="79">
        <f>ROUNDDOWN(B20/2,0)</f>
        <v>0</v>
      </c>
      <c r="F20" s="29" t="s">
        <v>11</v>
      </c>
      <c r="G20" s="133" t="s">
        <v>4</v>
      </c>
      <c r="H20" s="130">
        <v>2.2999999999999998</v>
      </c>
      <c r="I20" s="133" t="s">
        <v>5</v>
      </c>
      <c r="J20" s="79">
        <f t="shared" si="0"/>
        <v>0</v>
      </c>
      <c r="K20" s="31" t="s">
        <v>3</v>
      </c>
    </row>
    <row r="21" spans="1:11" x14ac:dyDescent="0.4">
      <c r="A21" s="14"/>
      <c r="B21" s="47" t="s">
        <v>15</v>
      </c>
      <c r="E21" s="47" t="s">
        <v>48</v>
      </c>
      <c r="F21" s="3"/>
      <c r="G21" s="10"/>
      <c r="H21" s="15"/>
      <c r="I21" s="10"/>
      <c r="K21" s="13"/>
    </row>
    <row r="22" spans="1:11" ht="19.5" x14ac:dyDescent="0.4">
      <c r="A22" s="12"/>
      <c r="E22" s="47" t="s">
        <v>15</v>
      </c>
      <c r="I22" s="48" t="s">
        <v>17</v>
      </c>
      <c r="J22" s="69">
        <f>ROUNDDOWN(SUM($J$18:$J$20),-3)</f>
        <v>0</v>
      </c>
      <c r="K22" s="49" t="s">
        <v>3</v>
      </c>
    </row>
    <row r="23" spans="1:11" x14ac:dyDescent="0.4">
      <c r="A23" s="12"/>
      <c r="J23" s="3" t="s">
        <v>8</v>
      </c>
      <c r="K23" s="11"/>
    </row>
    <row r="24" spans="1:11" ht="16.5" x14ac:dyDescent="0.4">
      <c r="A24" s="51" t="s">
        <v>65</v>
      </c>
      <c r="J24" s="3"/>
      <c r="K24" s="11"/>
    </row>
    <row r="25" spans="1:11" x14ac:dyDescent="0.4">
      <c r="A25" s="9" t="s">
        <v>12</v>
      </c>
      <c r="B25" s="3"/>
      <c r="C25" s="3"/>
      <c r="D25" s="3"/>
      <c r="E25" s="3"/>
      <c r="F25" s="3"/>
      <c r="H25" s="10" t="s">
        <v>2</v>
      </c>
      <c r="J25" s="3" t="s">
        <v>6</v>
      </c>
      <c r="K25" s="11"/>
    </row>
    <row r="26" spans="1:11" ht="5.0999999999999996" customHeight="1" x14ac:dyDescent="0.4">
      <c r="A26" s="42"/>
      <c r="B26" s="43"/>
      <c r="C26" s="43"/>
      <c r="D26" s="43"/>
      <c r="E26" s="43"/>
      <c r="F26" s="43"/>
      <c r="G26" s="18"/>
      <c r="H26" s="44"/>
      <c r="I26" s="18"/>
      <c r="J26" s="43"/>
      <c r="K26" s="45"/>
    </row>
    <row r="27" spans="1:11" x14ac:dyDescent="0.4">
      <c r="A27" s="20">
        <v>46023</v>
      </c>
      <c r="B27" s="157"/>
      <c r="C27" s="158"/>
      <c r="D27" s="158"/>
      <c r="E27" s="136"/>
      <c r="F27" s="21" t="s">
        <v>11</v>
      </c>
      <c r="G27" s="131" t="s">
        <v>4</v>
      </c>
      <c r="H27" s="128">
        <v>7</v>
      </c>
      <c r="I27" s="131" t="s">
        <v>5</v>
      </c>
      <c r="J27" s="77">
        <f t="shared" ref="J27:J29" si="1">E27*H27</f>
        <v>0</v>
      </c>
      <c r="K27" s="23" t="s">
        <v>3</v>
      </c>
    </row>
    <row r="28" spans="1:11" x14ac:dyDescent="0.4">
      <c r="A28" s="24">
        <v>46054</v>
      </c>
      <c r="B28" s="159"/>
      <c r="C28" s="160"/>
      <c r="D28" s="160"/>
      <c r="E28" s="137"/>
      <c r="F28" s="25" t="s">
        <v>11</v>
      </c>
      <c r="G28" s="132" t="s">
        <v>4</v>
      </c>
      <c r="H28" s="129">
        <v>7</v>
      </c>
      <c r="I28" s="132" t="s">
        <v>5</v>
      </c>
      <c r="J28" s="78">
        <f t="shared" si="1"/>
        <v>0</v>
      </c>
      <c r="K28" s="27" t="s">
        <v>3</v>
      </c>
    </row>
    <row r="29" spans="1:11" x14ac:dyDescent="0.4">
      <c r="A29" s="28">
        <v>46082</v>
      </c>
      <c r="B29" s="161"/>
      <c r="C29" s="162"/>
      <c r="D29" s="162"/>
      <c r="E29" s="138"/>
      <c r="F29" s="29" t="s">
        <v>11</v>
      </c>
      <c r="G29" s="133" t="s">
        <v>4</v>
      </c>
      <c r="H29" s="130">
        <v>2.2999999999999998</v>
      </c>
      <c r="I29" s="133" t="s">
        <v>5</v>
      </c>
      <c r="J29" s="79">
        <f t="shared" si="1"/>
        <v>0</v>
      </c>
      <c r="K29" s="31" t="s">
        <v>3</v>
      </c>
    </row>
    <row r="30" spans="1:11" x14ac:dyDescent="0.4">
      <c r="A30" s="14"/>
      <c r="B30" s="16"/>
      <c r="E30" s="47" t="s">
        <v>15</v>
      </c>
      <c r="G30" s="10"/>
      <c r="H30" s="15"/>
      <c r="I30" s="10"/>
      <c r="K30" s="13"/>
    </row>
    <row r="31" spans="1:11" ht="19.5" x14ac:dyDescent="0.4">
      <c r="A31" s="12"/>
      <c r="I31" s="48" t="s">
        <v>17</v>
      </c>
      <c r="J31" s="69">
        <f>ROUNDDOWN(SUM($J$27:$J$29),-3)</f>
        <v>0</v>
      </c>
      <c r="K31" s="49" t="s">
        <v>3</v>
      </c>
    </row>
    <row r="32" spans="1:11" x14ac:dyDescent="0.4">
      <c r="A32" s="12"/>
      <c r="J32" s="3" t="s">
        <v>8</v>
      </c>
      <c r="K32" s="11"/>
    </row>
    <row r="33" spans="1:11" ht="16.5" thickBot="1" x14ac:dyDescent="0.45">
      <c r="A33" s="12"/>
      <c r="J33" s="3"/>
      <c r="K33" s="11"/>
    </row>
    <row r="34" spans="1:11" ht="18" thickBot="1" x14ac:dyDescent="0.45">
      <c r="A34" s="12"/>
      <c r="I34" s="40" t="s">
        <v>7</v>
      </c>
      <c r="J34" s="80">
        <f>SUM($J$22,$J$31)</f>
        <v>0</v>
      </c>
      <c r="K34" s="50" t="s">
        <v>3</v>
      </c>
    </row>
    <row r="35" spans="1:11" ht="17.25" x14ac:dyDescent="0.4">
      <c r="A35" s="17"/>
      <c r="B35" s="18"/>
      <c r="C35" s="18"/>
      <c r="D35" s="18"/>
      <c r="E35" s="18"/>
      <c r="F35" s="18"/>
      <c r="G35" s="18"/>
      <c r="H35" s="18"/>
      <c r="I35" s="52"/>
      <c r="J35" s="18"/>
      <c r="K35" s="19"/>
    </row>
    <row r="36" spans="1:11" ht="18" thickBot="1" x14ac:dyDescent="0.45">
      <c r="I36" s="40"/>
    </row>
    <row r="37" spans="1:11" x14ac:dyDescent="0.4">
      <c r="A37" s="114" t="s">
        <v>43</v>
      </c>
      <c r="B37" s="53"/>
      <c r="C37" s="53"/>
      <c r="D37" s="53"/>
      <c r="E37" s="53"/>
      <c r="F37" s="53"/>
      <c r="G37" s="53"/>
      <c r="H37" s="53"/>
      <c r="I37" s="53"/>
      <c r="J37" s="53"/>
      <c r="K37" s="54"/>
    </row>
    <row r="38" spans="1:11" x14ac:dyDescent="0.4">
      <c r="A38" s="113" t="s">
        <v>63</v>
      </c>
      <c r="K38" s="56"/>
    </row>
    <row r="39" spans="1:11" x14ac:dyDescent="0.4">
      <c r="A39" s="55"/>
      <c r="K39" s="56"/>
    </row>
    <row r="40" spans="1:11" x14ac:dyDescent="0.4">
      <c r="A40" s="208" t="s">
        <v>78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6.5" thickBot="1" x14ac:dyDescent="0.4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</sheetData>
  <sheetProtection sheet="1" objects="1" scenarios="1"/>
  <mergeCells count="5">
    <mergeCell ref="A40:K41"/>
    <mergeCell ref="A12:K12"/>
    <mergeCell ref="A11:K11"/>
    <mergeCell ref="A10:K10"/>
    <mergeCell ref="A7:K7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D6A5-3325-4A51-8143-0EC97821F4A6}">
  <dimension ref="B3:B43"/>
  <sheetViews>
    <sheetView topLeftCell="A4" workbookViewId="0">
      <selection activeCell="B42" sqref="B42:B43"/>
    </sheetView>
  </sheetViews>
  <sheetFormatPr defaultRowHeight="18.75" x14ac:dyDescent="0.4"/>
  <cols>
    <col min="2" max="2" width="11.375" bestFit="1" customWidth="1"/>
  </cols>
  <sheetData>
    <row r="3" spans="2:2" x14ac:dyDescent="0.4">
      <c r="B3" t="s">
        <v>76</v>
      </c>
    </row>
    <row r="4" spans="2:2" x14ac:dyDescent="0.4">
      <c r="B4" s="123" t="s">
        <v>67</v>
      </c>
    </row>
    <row r="5" spans="2:2" x14ac:dyDescent="0.4">
      <c r="B5" s="123" t="s">
        <v>68</v>
      </c>
    </row>
    <row r="6" spans="2:2" x14ac:dyDescent="0.4">
      <c r="B6" s="123" t="s">
        <v>69</v>
      </c>
    </row>
    <row r="7" spans="2:2" x14ac:dyDescent="0.4">
      <c r="B7" s="123" t="s">
        <v>70</v>
      </c>
    </row>
    <row r="8" spans="2:2" x14ac:dyDescent="0.4">
      <c r="B8" s="123" t="s">
        <v>71</v>
      </c>
    </row>
    <row r="9" spans="2:2" x14ac:dyDescent="0.4">
      <c r="B9" s="123" t="s">
        <v>72</v>
      </c>
    </row>
    <row r="10" spans="2:2" x14ac:dyDescent="0.4">
      <c r="B10" s="123" t="s">
        <v>73</v>
      </c>
    </row>
    <row r="11" spans="2:2" x14ac:dyDescent="0.4">
      <c r="B11" s="123" t="s">
        <v>74</v>
      </c>
    </row>
    <row r="12" spans="2:2" x14ac:dyDescent="0.4">
      <c r="B12" s="123" t="s">
        <v>75</v>
      </c>
    </row>
    <row r="13" spans="2:2" x14ac:dyDescent="0.4">
      <c r="B13" s="123" t="s">
        <v>66</v>
      </c>
    </row>
    <row r="14" spans="2:2" x14ac:dyDescent="0.4">
      <c r="B14" s="123" t="s">
        <v>83</v>
      </c>
    </row>
    <row r="15" spans="2:2" x14ac:dyDescent="0.4">
      <c r="B15" s="123" t="s">
        <v>84</v>
      </c>
    </row>
    <row r="16" spans="2:2" x14ac:dyDescent="0.4">
      <c r="B16" s="145">
        <v>44927</v>
      </c>
    </row>
    <row r="17" spans="2:2" x14ac:dyDescent="0.4">
      <c r="B17" s="145">
        <v>44958</v>
      </c>
    </row>
    <row r="18" spans="2:2" x14ac:dyDescent="0.4">
      <c r="B18" s="145">
        <v>44986</v>
      </c>
    </row>
    <row r="19" spans="2:2" x14ac:dyDescent="0.4">
      <c r="B19" s="145">
        <v>45017</v>
      </c>
    </row>
    <row r="20" spans="2:2" x14ac:dyDescent="0.4">
      <c r="B20" s="145">
        <v>45047</v>
      </c>
    </row>
    <row r="21" spans="2:2" x14ac:dyDescent="0.4">
      <c r="B21" s="145">
        <v>45078</v>
      </c>
    </row>
    <row r="22" spans="2:2" x14ac:dyDescent="0.4">
      <c r="B22" s="145">
        <v>45108</v>
      </c>
    </row>
    <row r="23" spans="2:2" x14ac:dyDescent="0.4">
      <c r="B23" s="145">
        <v>45139</v>
      </c>
    </row>
    <row r="24" spans="2:2" x14ac:dyDescent="0.4">
      <c r="B24" s="145">
        <v>45170</v>
      </c>
    </row>
    <row r="25" spans="2:2" x14ac:dyDescent="0.4">
      <c r="B25" s="145">
        <v>45200</v>
      </c>
    </row>
    <row r="26" spans="2:2" x14ac:dyDescent="0.4">
      <c r="B26" s="145">
        <v>45231</v>
      </c>
    </row>
    <row r="27" spans="2:2" x14ac:dyDescent="0.4">
      <c r="B27" s="145">
        <v>45261</v>
      </c>
    </row>
    <row r="28" spans="2:2" x14ac:dyDescent="0.4">
      <c r="B28" s="145">
        <v>45292</v>
      </c>
    </row>
    <row r="29" spans="2:2" x14ac:dyDescent="0.4">
      <c r="B29" s="145">
        <v>45323</v>
      </c>
    </row>
    <row r="30" spans="2:2" x14ac:dyDescent="0.4">
      <c r="B30" s="145">
        <v>45352</v>
      </c>
    </row>
    <row r="31" spans="2:2" x14ac:dyDescent="0.4">
      <c r="B31" s="145">
        <v>45383</v>
      </c>
    </row>
    <row r="32" spans="2:2" x14ac:dyDescent="0.4">
      <c r="B32" s="145">
        <v>45413</v>
      </c>
    </row>
    <row r="33" spans="2:2" x14ac:dyDescent="0.4">
      <c r="B33" s="145">
        <v>45444</v>
      </c>
    </row>
    <row r="34" spans="2:2" x14ac:dyDescent="0.4">
      <c r="B34" s="145">
        <v>45474</v>
      </c>
    </row>
    <row r="35" spans="2:2" x14ac:dyDescent="0.4">
      <c r="B35" s="145">
        <v>45505</v>
      </c>
    </row>
    <row r="36" spans="2:2" x14ac:dyDescent="0.4">
      <c r="B36" s="145">
        <v>45536</v>
      </c>
    </row>
    <row r="37" spans="2:2" x14ac:dyDescent="0.4">
      <c r="B37" s="145">
        <v>45566</v>
      </c>
    </row>
    <row r="38" spans="2:2" x14ac:dyDescent="0.4">
      <c r="B38" s="145">
        <v>45597</v>
      </c>
    </row>
    <row r="39" spans="2:2" x14ac:dyDescent="0.4">
      <c r="B39" s="145">
        <v>45627</v>
      </c>
    </row>
    <row r="40" spans="2:2" x14ac:dyDescent="0.4">
      <c r="B40" s="145">
        <v>45658</v>
      </c>
    </row>
    <row r="41" spans="2:2" x14ac:dyDescent="0.4">
      <c r="B41" s="145">
        <v>45689</v>
      </c>
    </row>
    <row r="42" spans="2:2" x14ac:dyDescent="0.4">
      <c r="B42" s="145">
        <v>45717</v>
      </c>
    </row>
    <row r="43" spans="2:2" x14ac:dyDescent="0.4">
      <c r="B43" s="145">
        <v>45748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高圧(初)</vt:lpstr>
      <vt:lpstr>高圧(既)</vt:lpstr>
      <vt:lpstr>特別高圧(施設)</vt:lpstr>
      <vt:lpstr>特別高圧(テナント)</vt:lpstr>
      <vt:lpstr>工業用LP</vt:lpstr>
      <vt:lpstr>リスト</vt:lpstr>
      <vt:lpstr>工業用LP!Print_Area</vt:lpstr>
      <vt:lpstr>'高圧(既)'!Print_Area</vt:lpstr>
      <vt:lpstr>'高圧(初)'!Print_Area</vt:lpstr>
      <vt:lpstr>'特別高圧(テナント)'!Print_Area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越坂　裕太</dc:creator>
  <cp:lastModifiedBy>石川県庁_越坂</cp:lastModifiedBy>
  <cp:lastPrinted>2026-02-13T01:40:16Z</cp:lastPrinted>
  <dcterms:created xsi:type="dcterms:W3CDTF">2023-06-22T08:26:04Z</dcterms:created>
  <dcterms:modified xsi:type="dcterms:W3CDTF">2026-03-25T00:18:31Z</dcterms:modified>
</cp:coreProperties>
</file>