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5.5.43\医療指導g\07 災害医療に関すること\災害医療関係\★非常用自家発電設備・給水設備・通信設備・浸水対策・ブロック塀倒壊（R3～）\R3\03_医療提供体制施設整備交付金【自家発・給水設備、医療施設浸水対策】\02_意向調査\医療施設浸水対策事業\"/>
    </mc:Choice>
  </mc:AlternateContent>
  <bookViews>
    <workbookView xWindow="0" yWindow="0" windowWidth="20490" windowHeight="7155" activeTab="1"/>
  </bookViews>
  <sheets>
    <sheet name="作成要領・目次" sheetId="10" r:id="rId1"/>
    <sheet name="（31)" sheetId="61" r:id="rId2"/>
    <sheet name="DB（削除禁止）" sheetId="6" r:id="rId3"/>
    <sheet name="DB別表3（削除禁止）" sheetId="30" r:id="rId4"/>
    <sheet name="Sheet1" sheetId="50" r:id="rId5"/>
    <sheet name="Sheet2" sheetId="51" r:id="rId6"/>
  </sheets>
  <definedNames>
    <definedName name="_xlnm.Print_Area" localSheetId="2">'DB（削除禁止）'!$A$1:$EO$54</definedName>
    <definedName name="_xlnm.Print_Area" localSheetId="3">'DB別表3（削除禁止）'!$A$1:$L$80</definedName>
    <definedName name="_xlnm.Print_Area" localSheetId="0">作成要領・目次!$A$1:$E$54</definedName>
  </definedNames>
  <calcPr calcId="162913"/>
</workbook>
</file>

<file path=xl/calcChain.xml><?xml version="1.0" encoding="utf-8"?>
<calcChain xmlns="http://schemas.openxmlformats.org/spreadsheetml/2006/main">
  <c r="I9" i="61" l="1"/>
  <c r="I15" i="61" s="1"/>
  <c r="I19" i="6" l="1"/>
  <c r="B78" i="30" l="1"/>
  <c r="B74" i="30"/>
  <c r="D80" i="30"/>
  <c r="D79" i="30"/>
  <c r="D78" i="30"/>
  <c r="D76" i="30"/>
  <c r="D75" i="30"/>
  <c r="D74" i="30"/>
  <c r="F49" i="30"/>
  <c r="F48" i="30"/>
  <c r="BH13" i="6" l="1"/>
  <c r="BH12" i="6"/>
  <c r="BH10" i="6"/>
  <c r="F62" i="30" l="1"/>
  <c r="F61" i="30"/>
  <c r="F60" i="30"/>
  <c r="D62" i="30"/>
  <c r="D61" i="30"/>
  <c r="D60" i="30"/>
  <c r="B60" i="30"/>
  <c r="D58" i="30"/>
  <c r="D57" i="30"/>
  <c r="C57" i="30"/>
  <c r="D56" i="30"/>
  <c r="D55" i="30"/>
  <c r="C55" i="30"/>
  <c r="B55" i="30"/>
  <c r="B53" i="30"/>
  <c r="D53" i="30"/>
  <c r="D51" i="30"/>
  <c r="B51" i="30"/>
  <c r="B48" i="30"/>
  <c r="D46" i="30"/>
  <c r="D45" i="30"/>
  <c r="C45" i="30"/>
  <c r="D44" i="30"/>
  <c r="C44" i="30"/>
  <c r="D43" i="30"/>
  <c r="D42" i="30"/>
  <c r="C42" i="30"/>
  <c r="D41" i="30"/>
  <c r="C41" i="30"/>
  <c r="D39" i="30"/>
  <c r="D38" i="30"/>
  <c r="C38" i="30"/>
  <c r="B37" i="30"/>
  <c r="D24" i="30"/>
  <c r="D23" i="30"/>
  <c r="B23" i="30"/>
  <c r="B65" i="30"/>
  <c r="B31" i="30"/>
  <c r="B26" i="30"/>
  <c r="D68" i="30"/>
  <c r="D67" i="30"/>
  <c r="C67" i="30"/>
  <c r="D66" i="30"/>
  <c r="D65" i="30"/>
  <c r="C65" i="30"/>
  <c r="D49" i="30"/>
  <c r="D48" i="30"/>
  <c r="C48" i="30"/>
  <c r="D34" i="30"/>
  <c r="D33" i="30"/>
  <c r="C33" i="30"/>
  <c r="D32" i="30"/>
  <c r="D31" i="30"/>
  <c r="C31" i="30"/>
  <c r="D29" i="30"/>
  <c r="D28" i="30"/>
  <c r="C28" i="30"/>
  <c r="D27" i="30"/>
  <c r="D26" i="30"/>
  <c r="C26" i="30"/>
  <c r="B18" i="30"/>
  <c r="D21" i="30"/>
  <c r="D20" i="30"/>
  <c r="D19" i="30"/>
  <c r="D18" i="30"/>
  <c r="C20" i="30"/>
  <c r="C18" i="30"/>
  <c r="B6" i="30"/>
  <c r="B16" i="30"/>
  <c r="B10" i="30"/>
  <c r="B8" i="30"/>
  <c r="B70" i="30"/>
  <c r="B72" i="30"/>
  <c r="F72" i="30"/>
  <c r="D72" i="30"/>
  <c r="D70" i="30"/>
  <c r="D16" i="30"/>
  <c r="D10" i="30"/>
  <c r="D8" i="30"/>
  <c r="D6" i="30"/>
  <c r="B12" i="30"/>
  <c r="B2" i="30"/>
  <c r="F14" i="30"/>
  <c r="D14" i="30"/>
  <c r="F13" i="30"/>
  <c r="D13" i="30"/>
  <c r="D12" i="30"/>
  <c r="D4" i="30"/>
  <c r="D3" i="30"/>
  <c r="D2" i="30"/>
  <c r="BC12" i="6" l="1"/>
  <c r="BC13" i="6"/>
  <c r="BH26" i="6" l="1"/>
  <c r="BH17" i="6"/>
  <c r="BH11" i="6"/>
  <c r="I10" i="6" l="1"/>
  <c r="I9" i="6"/>
  <c r="X14" i="6"/>
  <c r="X21" i="6"/>
  <c r="X20" i="6"/>
  <c r="X19" i="6"/>
  <c r="X18" i="6"/>
  <c r="X17" i="6"/>
  <c r="X16" i="6"/>
  <c r="X15" i="6"/>
  <c r="X13" i="6"/>
  <c r="X12" i="6"/>
  <c r="X11" i="6"/>
  <c r="X10" i="6"/>
</calcChain>
</file>

<file path=xl/comments1.xml><?xml version="1.0" encoding="utf-8"?>
<comments xmlns="http://schemas.openxmlformats.org/spreadsheetml/2006/main">
  <authors>
    <author>厚生労働省ネットワークシステム</author>
  </authors>
  <commentList>
    <comment ref="BI44" authorId="0" shapeId="0">
      <text>
        <r>
          <rPr>
            <b/>
            <sz val="9"/>
            <color indexed="81"/>
            <rFont val="ＭＳ Ｐゴシック"/>
            <family val="3"/>
            <charset val="128"/>
          </rPr>
          <t>厚生労働大臣が特別に認める場合は22,862,000円</t>
        </r>
      </text>
    </comment>
  </commentList>
</comments>
</file>

<file path=xl/sharedStrings.xml><?xml version="1.0" encoding="utf-8"?>
<sst xmlns="http://schemas.openxmlformats.org/spreadsheetml/2006/main" count="468" uniqueCount="277">
  <si>
    <t>休日夜間急患センター施設整備事業</t>
  </si>
  <si>
    <t>病院群輪番制病院及び共同利用型病院施設整備事業</t>
  </si>
  <si>
    <t>救急ヘリポート施設整備事業</t>
  </si>
  <si>
    <t>ヘリポート周辺施設施設整備事業</t>
  </si>
  <si>
    <t>救命救急センター施設整備事業</t>
  </si>
  <si>
    <t>小児初期救急センター施設整備事業</t>
  </si>
  <si>
    <t>小児集中治療室施設整備事業</t>
  </si>
  <si>
    <t>小児医療施設施設整備事業</t>
  </si>
  <si>
    <t>周産期医療施設施設整備事業</t>
  </si>
  <si>
    <t>地域療育支援施設施設整備事業</t>
  </si>
  <si>
    <t>共同利用施設施設整備事業</t>
  </si>
  <si>
    <t>医療施設近代化施設整備事業</t>
  </si>
  <si>
    <t>基幹災害拠点病院施設整備事業</t>
  </si>
  <si>
    <t>地域災害拠点病院施設整備事業</t>
  </si>
  <si>
    <t>腎移植施設施設整備事業</t>
  </si>
  <si>
    <t>特殊病室施設整備事業</t>
  </si>
  <si>
    <t>肝移植施設施設整備事業</t>
  </si>
  <si>
    <t>治験施設施設整備事業</t>
  </si>
  <si>
    <t>医療施設耐震整備事業</t>
  </si>
  <si>
    <t>南海トラフ地震に係る津波避難対策緊急事業</t>
  </si>
  <si>
    <t>アスベスト除去等整備事業</t>
  </si>
  <si>
    <t>医療機器管理室施設整備事業</t>
  </si>
  <si>
    <t>地球温暖化対策施設整備事業</t>
  </si>
  <si>
    <t>ヘリポート</t>
    <phoneticPr fontId="1"/>
  </si>
  <si>
    <t>補強</t>
    <rPh sb="0" eb="2">
      <t>ホキョウ</t>
    </rPh>
    <phoneticPr fontId="1"/>
  </si>
  <si>
    <t>事業区分：</t>
    <rPh sb="0" eb="2">
      <t>ジギョウ</t>
    </rPh>
    <rPh sb="2" eb="4">
      <t>クブン</t>
    </rPh>
    <phoneticPr fontId="1"/>
  </si>
  <si>
    <t>施設の名称：</t>
    <rPh sb="0" eb="2">
      <t>シセツ</t>
    </rPh>
    <rPh sb="3" eb="5">
      <t>メイショウ</t>
    </rPh>
    <phoneticPr fontId="1"/>
  </si>
  <si>
    <t>作成日：</t>
    <rPh sb="0" eb="3">
      <t>サクセイビ</t>
    </rPh>
    <phoneticPr fontId="1"/>
  </si>
  <si>
    <t>Ａ③</t>
    <phoneticPr fontId="1"/>
  </si>
  <si>
    <t>　</t>
    <phoneticPr fontId="1"/>
  </si>
  <si>
    <t>１．交付要綱別表2第2欄に定める基準単価（円）</t>
    <rPh sb="2" eb="4">
      <t>コウフ</t>
    </rPh>
    <rPh sb="4" eb="6">
      <t>ヨウコウ</t>
    </rPh>
    <rPh sb="6" eb="8">
      <t>ベッピョウ</t>
    </rPh>
    <rPh sb="9" eb="10">
      <t>ダイ</t>
    </rPh>
    <rPh sb="11" eb="12">
      <t>ラン</t>
    </rPh>
    <rPh sb="13" eb="14">
      <t>サダ</t>
    </rPh>
    <rPh sb="16" eb="18">
      <t>キジュン</t>
    </rPh>
    <rPh sb="18" eb="20">
      <t>タンカ</t>
    </rPh>
    <rPh sb="21" eb="22">
      <t>エン</t>
    </rPh>
    <phoneticPr fontId="1"/>
  </si>
  <si>
    <t>２．整備箇所数（箇所）</t>
    <rPh sb="2" eb="4">
      <t>セイビ</t>
    </rPh>
    <rPh sb="4" eb="6">
      <t>カショ</t>
    </rPh>
    <rPh sb="6" eb="7">
      <t>スウ</t>
    </rPh>
    <rPh sb="8" eb="10">
      <t>カショ</t>
    </rPh>
    <phoneticPr fontId="1"/>
  </si>
  <si>
    <t>３．当該年度進捗率（％）</t>
    <rPh sb="2" eb="4">
      <t>トウガイ</t>
    </rPh>
    <rPh sb="4" eb="6">
      <t>ネンド</t>
    </rPh>
    <rPh sb="6" eb="9">
      <t>シンチョクリツ</t>
    </rPh>
    <phoneticPr fontId="1"/>
  </si>
  <si>
    <t>医療提供体制施設整備交付金</t>
    <rPh sb="0" eb="4">
      <t>イリョウテイキョウ</t>
    </rPh>
    <rPh sb="4" eb="6">
      <t>タイセイ</t>
    </rPh>
    <rPh sb="6" eb="8">
      <t>シセツ</t>
    </rPh>
    <rPh sb="8" eb="10">
      <t>セイビ</t>
    </rPh>
    <rPh sb="10" eb="13">
      <t>コウフキン</t>
    </rPh>
    <phoneticPr fontId="1"/>
  </si>
  <si>
    <t>　（小数点以下第3位を四捨五入）</t>
    <rPh sb="2" eb="5">
      <t>ショウスウテン</t>
    </rPh>
    <rPh sb="5" eb="7">
      <t>イカ</t>
    </rPh>
    <rPh sb="7" eb="8">
      <t>ダイ</t>
    </rPh>
    <rPh sb="9" eb="10">
      <t>イ</t>
    </rPh>
    <rPh sb="11" eb="15">
      <t>シシャゴニュウ</t>
    </rPh>
    <phoneticPr fontId="1"/>
  </si>
  <si>
    <t>Ａ①</t>
    <phoneticPr fontId="1"/>
  </si>
  <si>
    <t>Ａ②</t>
    <phoneticPr fontId="1"/>
  </si>
  <si>
    <t>※進捗率において端数が生じた場合は、小数点以下第2位までの扱いとする。</t>
    <rPh sb="1" eb="4">
      <t>シンチョクリツ</t>
    </rPh>
    <rPh sb="8" eb="10">
      <t>ハスウ</t>
    </rPh>
    <rPh sb="11" eb="12">
      <t>ショウ</t>
    </rPh>
    <rPh sb="14" eb="16">
      <t>バアイ</t>
    </rPh>
    <rPh sb="18" eb="21">
      <t>ショウスウテン</t>
    </rPh>
    <rPh sb="21" eb="23">
      <t>イカ</t>
    </rPh>
    <rPh sb="23" eb="24">
      <t>ダイ</t>
    </rPh>
    <rPh sb="25" eb="26">
      <t>イ</t>
    </rPh>
    <rPh sb="29" eb="30">
      <t>アツカ</t>
    </rPh>
    <phoneticPr fontId="1"/>
  </si>
  <si>
    <t>特別に必要がある場合</t>
    <rPh sb="0" eb="2">
      <t>トクベツ</t>
    </rPh>
    <rPh sb="3" eb="5">
      <t>ヒツヨウ</t>
    </rPh>
    <rPh sb="8" eb="10">
      <t>バアイ</t>
    </rPh>
    <phoneticPr fontId="1"/>
  </si>
  <si>
    <t>(1) 人口10 万人以上の場合</t>
    <phoneticPr fontId="1"/>
  </si>
  <si>
    <t>(2) 人口 5 万人以上10 万人未満の場合</t>
    <phoneticPr fontId="1"/>
  </si>
  <si>
    <t>(1) 人口10 万人以上の場合　＊特別に必要がある場合</t>
    <phoneticPr fontId="1"/>
  </si>
  <si>
    <t>(2) 人口 5 万人以上10 万人未満の場合　＊特別に必要がある場合</t>
    <phoneticPr fontId="1"/>
  </si>
  <si>
    <t>2以上</t>
    <rPh sb="1" eb="3">
      <t>イジョウ</t>
    </rPh>
    <phoneticPr fontId="1"/>
  </si>
  <si>
    <t>特別に必要がある場合に該当しない</t>
    <rPh sb="0" eb="2">
      <t>トクベツ</t>
    </rPh>
    <rPh sb="3" eb="5">
      <t>ヒツヨウ</t>
    </rPh>
    <rPh sb="8" eb="10">
      <t>バアイ</t>
    </rPh>
    <rPh sb="11" eb="13">
      <t>ガイトウ</t>
    </rPh>
    <phoneticPr fontId="1"/>
  </si>
  <si>
    <t>格納庫</t>
    <rPh sb="0" eb="3">
      <t>カクノウコ</t>
    </rPh>
    <phoneticPr fontId="1"/>
  </si>
  <si>
    <t>給油施設</t>
    <rPh sb="0" eb="2">
      <t>キュウユ</t>
    </rPh>
    <rPh sb="2" eb="4">
      <t>シセツ</t>
    </rPh>
    <phoneticPr fontId="1"/>
  </si>
  <si>
    <t>融雪施設</t>
    <rPh sb="0" eb="2">
      <t>ユウセツ</t>
    </rPh>
    <rPh sb="2" eb="4">
      <t>シセツ</t>
    </rPh>
    <phoneticPr fontId="1"/>
  </si>
  <si>
    <t>ヘリポート</t>
    <phoneticPr fontId="1"/>
  </si>
  <si>
    <t>整備対象：</t>
    <rPh sb="0" eb="2">
      <t>セイビ</t>
    </rPh>
    <rPh sb="2" eb="4">
      <t>タイショウ</t>
    </rPh>
    <phoneticPr fontId="1"/>
  </si>
  <si>
    <t>※30床未満の場合1床につき</t>
    <rPh sb="3" eb="4">
      <t>ユカ</t>
    </rPh>
    <rPh sb="4" eb="6">
      <t>ミマン</t>
    </rPh>
    <rPh sb="7" eb="9">
      <t>バアイ</t>
    </rPh>
    <rPh sb="10" eb="11">
      <t>ユカ</t>
    </rPh>
    <phoneticPr fontId="1"/>
  </si>
  <si>
    <t>6以上</t>
    <rPh sb="1" eb="3">
      <t>イジョウ</t>
    </rPh>
    <phoneticPr fontId="1"/>
  </si>
  <si>
    <t>4以上</t>
    <rPh sb="1" eb="3">
      <t>イジョウ</t>
    </rPh>
    <phoneticPr fontId="1"/>
  </si>
  <si>
    <t>備考</t>
    <rPh sb="0" eb="2">
      <t>ビコウ</t>
    </rPh>
    <phoneticPr fontId="1"/>
  </si>
  <si>
    <t>救命救急センターとして必要な各部門</t>
    <rPh sb="0" eb="2">
      <t>キュウメイ</t>
    </rPh>
    <rPh sb="2" eb="4">
      <t>キュウキュウ</t>
    </rPh>
    <rPh sb="11" eb="13">
      <t>ヒツヨウ</t>
    </rPh>
    <rPh sb="14" eb="17">
      <t>カクブモン</t>
    </rPh>
    <phoneticPr fontId="1"/>
  </si>
  <si>
    <t>病院群輪番制病院及び共同利用型病院として必要な各部門</t>
    <rPh sb="20" eb="22">
      <t>ヒツヨウ</t>
    </rPh>
    <rPh sb="23" eb="26">
      <t>カクブモン</t>
    </rPh>
    <phoneticPr fontId="1"/>
  </si>
  <si>
    <t>ヘリポート</t>
    <phoneticPr fontId="1"/>
  </si>
  <si>
    <t>補強が必要と認められるもの</t>
    <rPh sb="0" eb="2">
      <t>ホキョウ</t>
    </rPh>
    <rPh sb="3" eb="5">
      <t>ヒツヨウ</t>
    </rPh>
    <rPh sb="6" eb="7">
      <t>ミト</t>
    </rPh>
    <phoneticPr fontId="1"/>
  </si>
  <si>
    <t>補強</t>
    <rPh sb="0" eb="2">
      <t>ホキョウ</t>
    </rPh>
    <phoneticPr fontId="1"/>
  </si>
  <si>
    <t>小児救急医療拠点病院施設整備事業</t>
  </si>
  <si>
    <t>小児初期救急センター施設整備事業</t>
    <phoneticPr fontId="1"/>
  </si>
  <si>
    <t>(1) 都道府県人口規模400万人以上の場合</t>
  </si>
  <si>
    <t>(2) 都道府県人口規模400万人未満の場合</t>
  </si>
  <si>
    <t>(3) 小児総合病院</t>
  </si>
  <si>
    <t>事業区分</t>
    <rPh sb="0" eb="2">
      <t>ジギョウ</t>
    </rPh>
    <rPh sb="2" eb="4">
      <t>クブン</t>
    </rPh>
    <phoneticPr fontId="1"/>
  </si>
  <si>
    <t>小分類</t>
    <rPh sb="0" eb="3">
      <t>ショウブンルイ</t>
    </rPh>
    <phoneticPr fontId="1"/>
  </si>
  <si>
    <t>公的団体または持分のない法人に該当しない</t>
    <rPh sb="15" eb="17">
      <t>ガイトウ</t>
    </rPh>
    <phoneticPr fontId="1"/>
  </si>
  <si>
    <t>公的団体または持分のない法人に該当する</t>
    <rPh sb="15" eb="17">
      <t>ガイトウ</t>
    </rPh>
    <phoneticPr fontId="1"/>
  </si>
  <si>
    <t>４．当該年度基準額（１×２×３）</t>
    <phoneticPr fontId="1"/>
  </si>
  <si>
    <t>特殊診療棟</t>
    <rPh sb="0" eb="2">
      <t>トクシュ</t>
    </rPh>
    <rPh sb="2" eb="4">
      <t>シンリョウ</t>
    </rPh>
    <rPh sb="4" eb="5">
      <t>トウ</t>
    </rPh>
    <phoneticPr fontId="1"/>
  </si>
  <si>
    <t>開放型病棟</t>
    <rPh sb="0" eb="3">
      <t>カイホウガタ</t>
    </rPh>
    <rPh sb="3" eb="5">
      <t>ビョウトウ</t>
    </rPh>
    <phoneticPr fontId="1"/>
  </si>
  <si>
    <t>電子カルテシステムの整備を実施しない</t>
    <phoneticPr fontId="1"/>
  </si>
  <si>
    <t>陰圧化等空調整備を実施しない</t>
    <phoneticPr fontId="1"/>
  </si>
  <si>
    <t>※面積、進捗率及び建築単価等について基準額算定の過程で端数が生じた場合は、小数点以下</t>
    <rPh sb="1" eb="3">
      <t>メンセキ</t>
    </rPh>
    <rPh sb="4" eb="7">
      <t>シンチョクリツ</t>
    </rPh>
    <rPh sb="7" eb="8">
      <t>オヨ</t>
    </rPh>
    <rPh sb="9" eb="11">
      <t>ケンチク</t>
    </rPh>
    <rPh sb="11" eb="13">
      <t>タンカ</t>
    </rPh>
    <rPh sb="13" eb="14">
      <t>トウ</t>
    </rPh>
    <rPh sb="27" eb="29">
      <t>ハスウ</t>
    </rPh>
    <rPh sb="30" eb="31">
      <t>ショウ</t>
    </rPh>
    <rPh sb="33" eb="35">
      <t>バアイ</t>
    </rPh>
    <rPh sb="37" eb="40">
      <t>ショウスウテン</t>
    </rPh>
    <rPh sb="40" eb="42">
      <t>イカ</t>
    </rPh>
    <phoneticPr fontId="1"/>
  </si>
  <si>
    <t>無床</t>
    <rPh sb="0" eb="2">
      <t>ムショウ</t>
    </rPh>
    <phoneticPr fontId="1"/>
  </si>
  <si>
    <t>有床（5床以下）</t>
    <rPh sb="0" eb="2">
      <t>ユウショウ</t>
    </rPh>
    <rPh sb="4" eb="7">
      <t>ショウイカ</t>
    </rPh>
    <phoneticPr fontId="1"/>
  </si>
  <si>
    <t>機能訓練室</t>
    <rPh sb="0" eb="2">
      <t>キノウ</t>
    </rPh>
    <rPh sb="2" eb="4">
      <t>クンレン</t>
    </rPh>
    <rPh sb="4" eb="5">
      <t>シツ</t>
    </rPh>
    <phoneticPr fontId="1"/>
  </si>
  <si>
    <t>患者食堂</t>
    <rPh sb="0" eb="2">
      <t>カンジャ</t>
    </rPh>
    <rPh sb="2" eb="4">
      <t>ショクドウ</t>
    </rPh>
    <phoneticPr fontId="1"/>
  </si>
  <si>
    <t>浴室</t>
    <rPh sb="0" eb="2">
      <t>ヨクシツ</t>
    </rPh>
    <phoneticPr fontId="1"/>
  </si>
  <si>
    <t>新築</t>
    <rPh sb="0" eb="2">
      <t>シンチク</t>
    </rPh>
    <phoneticPr fontId="1"/>
  </si>
  <si>
    <t>改築</t>
    <rPh sb="0" eb="2">
      <t>カイチク</t>
    </rPh>
    <phoneticPr fontId="1"/>
  </si>
  <si>
    <t>改修</t>
    <rPh sb="0" eb="2">
      <t>カイシュウ</t>
    </rPh>
    <phoneticPr fontId="1"/>
  </si>
  <si>
    <t>事業番号</t>
    <rPh sb="0" eb="2">
      <t>ジギョウ</t>
    </rPh>
    <rPh sb="2" eb="4">
      <t>バンゴウ</t>
    </rPh>
    <phoneticPr fontId="1"/>
  </si>
  <si>
    <t>基準面積</t>
    <rPh sb="0" eb="2">
      <t>キジュン</t>
    </rPh>
    <rPh sb="2" eb="4">
      <t>メンセキ</t>
    </rPh>
    <phoneticPr fontId="1"/>
  </si>
  <si>
    <t>面積</t>
    <rPh sb="0" eb="2">
      <t>メンセキ</t>
    </rPh>
    <phoneticPr fontId="1"/>
  </si>
  <si>
    <t>面積／床</t>
    <rPh sb="0" eb="2">
      <t>メンセキ</t>
    </rPh>
    <rPh sb="3" eb="4">
      <t>ユカ</t>
    </rPh>
    <phoneticPr fontId="1"/>
  </si>
  <si>
    <t>CCU・SCU加算（床）</t>
    <rPh sb="7" eb="9">
      <t>カサン</t>
    </rPh>
    <rPh sb="10" eb="11">
      <t>ユカ</t>
    </rPh>
    <phoneticPr fontId="1"/>
  </si>
  <si>
    <t>基準単価</t>
    <rPh sb="0" eb="2">
      <t>キジュン</t>
    </rPh>
    <rPh sb="2" eb="4">
      <t>タンカ</t>
    </rPh>
    <phoneticPr fontId="1"/>
  </si>
  <si>
    <t>脳卒中専用病室(ＳＣＵ)
心臓病専用病室（ＣＣＵ）
重症外傷専用病室
（重症外傷用集中治療室）</t>
    <phoneticPr fontId="1"/>
  </si>
  <si>
    <t>小児救急専門病床
（小児専門集中治療室）</t>
    <phoneticPr fontId="1"/>
  </si>
  <si>
    <t>加算</t>
    <rPh sb="0" eb="2">
      <t>カサン</t>
    </rPh>
    <phoneticPr fontId="1"/>
  </si>
  <si>
    <t>減算</t>
    <rPh sb="0" eb="2">
      <t>ゲンサン</t>
    </rPh>
    <phoneticPr fontId="1"/>
  </si>
  <si>
    <t>病床数</t>
    <rPh sb="0" eb="3">
      <t>ビョウショウスウ</t>
    </rPh>
    <phoneticPr fontId="1"/>
  </si>
  <si>
    <t>病院</t>
  </si>
  <si>
    <t>（１）特殊診療等</t>
    <rPh sb="3" eb="5">
      <t>トクシュ</t>
    </rPh>
    <rPh sb="5" eb="7">
      <t>シンリョウ</t>
    </rPh>
    <rPh sb="7" eb="8">
      <t>トウ</t>
    </rPh>
    <phoneticPr fontId="1"/>
  </si>
  <si>
    <t>（２）開放型病棟</t>
    <rPh sb="3" eb="6">
      <t>カイホウガタ</t>
    </rPh>
    <rPh sb="6" eb="8">
      <t>ビョウトウ</t>
    </rPh>
    <phoneticPr fontId="1"/>
  </si>
  <si>
    <t>事業区分</t>
  </si>
  <si>
    <t>種目等</t>
  </si>
  <si>
    <t>構造別</t>
  </si>
  <si>
    <t>単価</t>
  </si>
  <si>
    <t>(1) 休日夜間急患センター施設整備事業</t>
  </si>
  <si>
    <t>鉄筋コンクリート</t>
  </si>
  <si>
    <t>(7) 小児初期救急センター施設整備事業</t>
  </si>
  <si>
    <t>ブロック</t>
  </si>
  <si>
    <t>木造</t>
  </si>
  <si>
    <t>(5) 救命救急センター施設整備事業</t>
  </si>
  <si>
    <t>(6) 小児救急医療拠点病院施設整備事業</t>
  </si>
  <si>
    <t>(8) 小児集中治療室施設整備事業</t>
  </si>
  <si>
    <t>(9) 小児医療施設施設整備事業</t>
  </si>
  <si>
    <t>病棟</t>
  </si>
  <si>
    <t>(11)地域療育支援施設施設整備事業</t>
  </si>
  <si>
    <t>(12)共同利用施設施設整備事業</t>
  </si>
  <si>
    <t>診療棟</t>
  </si>
  <si>
    <t>(10) 周産期医療施設施設整備事業</t>
  </si>
  <si>
    <t>(13)医療施設近代化施設整備事業</t>
  </si>
  <si>
    <t>診療所</t>
  </si>
  <si>
    <t>治験専門外来</t>
  </si>
  <si>
    <t>治験管理部門</t>
  </si>
  <si>
    <t>別表３</t>
    <rPh sb="0" eb="2">
      <t>ベッピョウ</t>
    </rPh>
    <phoneticPr fontId="1"/>
  </si>
  <si>
    <t>（一般地区）</t>
    <phoneticPr fontId="1"/>
  </si>
  <si>
    <t>（離島、豪雪地区）</t>
    <phoneticPr fontId="1"/>
  </si>
  <si>
    <t>ＳＣＵ／小児救急専門病床／ＣＣＵ／重傷外傷用集中治療室のみ整備については省略</t>
    <rPh sb="4" eb="6">
      <t>ショウニ</t>
    </rPh>
    <rPh sb="6" eb="8">
      <t>キュウキュウ</t>
    </rPh>
    <rPh sb="8" eb="10">
      <t>センモン</t>
    </rPh>
    <rPh sb="10" eb="12">
      <t>ビョウショウ</t>
    </rPh>
    <rPh sb="17" eb="19">
      <t>ジュウショウ</t>
    </rPh>
    <rPh sb="19" eb="22">
      <t>ガイショウヨウ</t>
    </rPh>
    <rPh sb="22" eb="24">
      <t>シュウチュウ</t>
    </rPh>
    <rPh sb="24" eb="27">
      <t>チリョウシツ</t>
    </rPh>
    <rPh sb="29" eb="31">
      <t>セイビ</t>
    </rPh>
    <rPh sb="36" eb="38">
      <t>ショウリャク</t>
    </rPh>
    <phoneticPr fontId="1"/>
  </si>
  <si>
    <t>ＳＣＵ／ＣＣＵのみの整備については省略</t>
    <rPh sb="10" eb="12">
      <t>セイビ</t>
    </rPh>
    <rPh sb="17" eb="19">
      <t>ショウリャク</t>
    </rPh>
    <phoneticPr fontId="1"/>
  </si>
  <si>
    <t>転用の場合の整備については省略</t>
    <rPh sb="0" eb="2">
      <t>テンヨウ</t>
    </rPh>
    <rPh sb="3" eb="5">
      <t>バアイ</t>
    </rPh>
    <rPh sb="6" eb="8">
      <t>セイビ</t>
    </rPh>
    <rPh sb="13" eb="15">
      <t>ショウリャク</t>
    </rPh>
    <phoneticPr fontId="1"/>
  </si>
  <si>
    <t>リスト表示</t>
    <rPh sb="3" eb="5">
      <t>ヒョウジ</t>
    </rPh>
    <phoneticPr fontId="1"/>
  </si>
  <si>
    <t>（病棟）鉄筋コンクリート</t>
  </si>
  <si>
    <t>（病棟）ブロック</t>
  </si>
  <si>
    <t>（診療棟）鉄筋コンクリート</t>
  </si>
  <si>
    <t>（診療棟）ブロック</t>
  </si>
  <si>
    <t>（一般地区）鉄筋コンクリート</t>
  </si>
  <si>
    <t>（一般地区）ブロック</t>
  </si>
  <si>
    <t>（一般地区）木造</t>
  </si>
  <si>
    <t>（離島、豪雪地区）鉄筋コンクリート</t>
  </si>
  <si>
    <t>（離島、豪雪地区）ブロック</t>
  </si>
  <si>
    <t>（離島、豪雪地区）木造</t>
  </si>
  <si>
    <t>―――【病院は以下より選択】―――</t>
    <phoneticPr fontId="1"/>
  </si>
  <si>
    <t>―――【診療所は以下より選択】―――</t>
    <rPh sb="4" eb="7">
      <t>シンリョウジョ</t>
    </rPh>
    <phoneticPr fontId="1"/>
  </si>
  <si>
    <t>（1）</t>
    <phoneticPr fontId="1"/>
  </si>
  <si>
    <t>（2）</t>
    <phoneticPr fontId="1"/>
  </si>
  <si>
    <t>（3）</t>
    <phoneticPr fontId="1"/>
  </si>
  <si>
    <t>（4）</t>
    <phoneticPr fontId="1"/>
  </si>
  <si>
    <t>（5）-1</t>
    <phoneticPr fontId="1"/>
  </si>
  <si>
    <t>（5）-2</t>
    <phoneticPr fontId="1"/>
  </si>
  <si>
    <t>（5）-3</t>
    <phoneticPr fontId="1"/>
  </si>
  <si>
    <t>（6）</t>
    <phoneticPr fontId="1"/>
  </si>
  <si>
    <t>（7）</t>
    <phoneticPr fontId="1"/>
  </si>
  <si>
    <t>（8）</t>
    <phoneticPr fontId="1"/>
  </si>
  <si>
    <t>（9）</t>
    <phoneticPr fontId="1"/>
  </si>
  <si>
    <t>（10）</t>
    <phoneticPr fontId="1"/>
  </si>
  <si>
    <t>（11）</t>
    <phoneticPr fontId="1"/>
  </si>
  <si>
    <t>（12）-1</t>
    <phoneticPr fontId="1"/>
  </si>
  <si>
    <t>（12）-2</t>
    <phoneticPr fontId="1"/>
  </si>
  <si>
    <t>（13）-1</t>
    <phoneticPr fontId="1"/>
  </si>
  <si>
    <t>（13）-2</t>
    <phoneticPr fontId="1"/>
  </si>
  <si>
    <t>（13）-3</t>
    <phoneticPr fontId="1"/>
  </si>
  <si>
    <t>（13）-4</t>
    <phoneticPr fontId="1"/>
  </si>
  <si>
    <t>（13）-5</t>
    <phoneticPr fontId="1"/>
  </si>
  <si>
    <t>病床数</t>
    <rPh sb="0" eb="3">
      <t>ビョウショウスウ</t>
    </rPh>
    <phoneticPr fontId="1"/>
  </si>
  <si>
    <t>診療棟と病棟と同時に対象とする整備については省略</t>
    <rPh sb="0" eb="2">
      <t>シンリョウ</t>
    </rPh>
    <rPh sb="2" eb="3">
      <t>トウ</t>
    </rPh>
    <rPh sb="4" eb="6">
      <t>ビョウトウ</t>
    </rPh>
    <rPh sb="7" eb="9">
      <t>ドウジ</t>
    </rPh>
    <rPh sb="10" eb="12">
      <t>タイショウ</t>
    </rPh>
    <rPh sb="15" eb="17">
      <t>セイビ</t>
    </rPh>
    <rPh sb="22" eb="24">
      <t>ショウリャク</t>
    </rPh>
    <phoneticPr fontId="1"/>
  </si>
  <si>
    <t>備蓄倉庫</t>
    <rPh sb="0" eb="2">
      <t>ビチク</t>
    </rPh>
    <rPh sb="2" eb="4">
      <t>ソウコ</t>
    </rPh>
    <phoneticPr fontId="1"/>
  </si>
  <si>
    <t>受水槽</t>
    <rPh sb="0" eb="3">
      <t>ジュスイソウ</t>
    </rPh>
    <phoneticPr fontId="1"/>
  </si>
  <si>
    <t>研修部門</t>
    <rPh sb="0" eb="2">
      <t>ケンシュウ</t>
    </rPh>
    <rPh sb="2" eb="4">
      <t>ブモン</t>
    </rPh>
    <phoneticPr fontId="1"/>
  </si>
  <si>
    <t>対象外</t>
    <rPh sb="0" eb="3">
      <t>タイショウガイ</t>
    </rPh>
    <phoneticPr fontId="1"/>
  </si>
  <si>
    <t>事業名</t>
    <phoneticPr fontId="1"/>
  </si>
  <si>
    <t>事業名</t>
    <phoneticPr fontId="1"/>
  </si>
  <si>
    <t>基準額</t>
    <rPh sb="0" eb="3">
      <t>キジュンガク</t>
    </rPh>
    <phoneticPr fontId="1"/>
  </si>
  <si>
    <t>面積</t>
    <rPh sb="0" eb="2">
      <t>メンセキ</t>
    </rPh>
    <phoneticPr fontId="1"/>
  </si>
  <si>
    <t>事業名</t>
  </si>
  <si>
    <t>特定地域病院施設整備事業</t>
    <phoneticPr fontId="1"/>
  </si>
  <si>
    <t>基準単価</t>
    <rPh sb="0" eb="2">
      <t>キジュン</t>
    </rPh>
    <rPh sb="2" eb="4">
      <t>タンカ</t>
    </rPh>
    <phoneticPr fontId="1"/>
  </si>
  <si>
    <t>病院群輪番制病院及び
共同利用型病院施設整備事業</t>
    <phoneticPr fontId="1"/>
  </si>
  <si>
    <t>補強が必要と認められるもの</t>
    <phoneticPr fontId="1"/>
  </si>
  <si>
    <t>基準額</t>
    <rPh sb="0" eb="3">
      <t>キジュンガク</t>
    </rPh>
    <phoneticPr fontId="1"/>
  </si>
  <si>
    <t>補強又は防護壁の設置等が必要と認められるもの</t>
    <rPh sb="15" eb="16">
      <t>ミト</t>
    </rPh>
    <phoneticPr fontId="1"/>
  </si>
  <si>
    <t>Is値が0.4 未満の建物を有する病院</t>
    <rPh sb="2" eb="3">
      <t>アタイ</t>
    </rPh>
    <rPh sb="8" eb="10">
      <t>ミマン</t>
    </rPh>
    <rPh sb="11" eb="13">
      <t>タテモノ</t>
    </rPh>
    <rPh sb="14" eb="15">
      <t>ユウ</t>
    </rPh>
    <rPh sb="17" eb="19">
      <t>ビョウイン</t>
    </rPh>
    <phoneticPr fontId="1"/>
  </si>
  <si>
    <t>医療施設耐震整備事業</t>
    <phoneticPr fontId="1"/>
  </si>
  <si>
    <t>補強が必要と認められるもの（Is値が0.6未満の建物を有する病院）</t>
    <rPh sb="24" eb="26">
      <t>タテモノ</t>
    </rPh>
    <rPh sb="27" eb="28">
      <t>ユウ</t>
    </rPh>
    <rPh sb="30" eb="32">
      <t>ビョウイン</t>
    </rPh>
    <phoneticPr fontId="1"/>
  </si>
  <si>
    <t>補強が必要と認められるもの（Is値0.6未満の建物を有する看護師等養成所）</t>
    <rPh sb="23" eb="25">
      <t>タテモノ</t>
    </rPh>
    <rPh sb="26" eb="27">
      <t>ユウ</t>
    </rPh>
    <phoneticPr fontId="1"/>
  </si>
  <si>
    <t>Is値が0.4 未満の建物を有する第二次救急医療施設等</t>
    <phoneticPr fontId="1"/>
  </si>
  <si>
    <t>Is値が0.3 未満の建物を有する病院（第二次救急医療施設等は除く）</t>
    <phoneticPr fontId="1"/>
  </si>
  <si>
    <t>Is値が0.3 未満の建物を有する看護師等養成所</t>
    <phoneticPr fontId="1"/>
  </si>
  <si>
    <t>救命救急センター</t>
  </si>
  <si>
    <t>病院群輪番制病院及び共同利用型病院</t>
  </si>
  <si>
    <t>在宅当番医制診療所</t>
  </si>
  <si>
    <t>在宅当番医制歯科診療所</t>
  </si>
  <si>
    <t>休日夜間急患センター</t>
  </si>
  <si>
    <t>休日等歯科診療所</t>
  </si>
  <si>
    <t>時間外診療実施診療所</t>
  </si>
  <si>
    <t>基幹災害拠点病院</t>
  </si>
  <si>
    <t>地域災害拠点病院</t>
  </si>
  <si>
    <t>周産期母子医療センター</t>
  </si>
  <si>
    <t>小児救急医療拠点病院</t>
  </si>
  <si>
    <t>在宅医療実施病院</t>
  </si>
  <si>
    <t>在宅医療実施診療所</t>
  </si>
  <si>
    <t>在宅医療実施歯科診療所</t>
  </si>
  <si>
    <t>精神科病院</t>
  </si>
  <si>
    <t>精神科救急医療センター</t>
  </si>
  <si>
    <t>南海トラフ地震に係る津波避難対策緊急事業</t>
    <phoneticPr fontId="1"/>
  </si>
  <si>
    <t>アスベスト除去等整備事業</t>
    <phoneticPr fontId="1"/>
  </si>
  <si>
    <t>医療機器管理室施設整備事業</t>
    <phoneticPr fontId="1"/>
  </si>
  <si>
    <t>基準面積</t>
    <rPh sb="0" eb="2">
      <t>キジュン</t>
    </rPh>
    <rPh sb="2" eb="4">
      <t>メンセキ</t>
    </rPh>
    <phoneticPr fontId="1"/>
  </si>
  <si>
    <t>地球温暖化対策施設整備事業</t>
    <phoneticPr fontId="1"/>
  </si>
  <si>
    <t>番号</t>
    <rPh sb="0" eb="2">
      <t>バンゴウ</t>
    </rPh>
    <phoneticPr fontId="1"/>
  </si>
  <si>
    <t>有床（6床以上）</t>
    <rPh sb="0" eb="2">
      <t>ユウショウ</t>
    </rPh>
    <rPh sb="4" eb="5">
      <t>ショウ</t>
    </rPh>
    <rPh sb="5" eb="7">
      <t>イジョウ</t>
    </rPh>
    <phoneticPr fontId="1"/>
  </si>
  <si>
    <t>看護師の特定行為に係る指定研修機関等施設整備事業</t>
    <rPh sb="0" eb="3">
      <t>カンゴシ</t>
    </rPh>
    <rPh sb="4" eb="6">
      <t>トクテイ</t>
    </rPh>
    <rPh sb="6" eb="8">
      <t>コウイ</t>
    </rPh>
    <rPh sb="9" eb="10">
      <t>カカ</t>
    </rPh>
    <rPh sb="11" eb="13">
      <t>シテイ</t>
    </rPh>
    <rPh sb="13" eb="15">
      <t>ケンシュウ</t>
    </rPh>
    <rPh sb="15" eb="17">
      <t>キカン</t>
    </rPh>
    <rPh sb="17" eb="18">
      <t>トウ</t>
    </rPh>
    <rPh sb="18" eb="20">
      <t>シセツ</t>
    </rPh>
    <rPh sb="20" eb="22">
      <t>セイビ</t>
    </rPh>
    <rPh sb="22" eb="24">
      <t>ジギョウ</t>
    </rPh>
    <phoneticPr fontId="1"/>
  </si>
  <si>
    <t>地域拠点歯科診療助施設整備事業</t>
    <rPh sb="0" eb="2">
      <t>チイキ</t>
    </rPh>
    <rPh sb="2" eb="4">
      <t>キョテン</t>
    </rPh>
    <rPh sb="4" eb="6">
      <t>シカ</t>
    </rPh>
    <rPh sb="6" eb="9">
      <t>シンリョウジョ</t>
    </rPh>
    <rPh sb="9" eb="11">
      <t>シセツ</t>
    </rPh>
    <rPh sb="11" eb="13">
      <t>セイビ</t>
    </rPh>
    <rPh sb="13" eb="15">
      <t>ジギョウ</t>
    </rPh>
    <phoneticPr fontId="1"/>
  </si>
  <si>
    <t>(2) 病院群輪番制病院及び共同利用型病院施設整備事業</t>
    <phoneticPr fontId="1"/>
  </si>
  <si>
    <t>【目次】</t>
    <rPh sb="1" eb="3">
      <t>モクジ</t>
    </rPh>
    <phoneticPr fontId="1"/>
  </si>
  <si>
    <t>地域拠点歯科診療所施設整備事業</t>
    <phoneticPr fontId="1"/>
  </si>
  <si>
    <t>看護師の特定行為に係る
指定研修機関等施設整備事業</t>
    <phoneticPr fontId="1"/>
  </si>
  <si>
    <t>【作成要領】</t>
    <rPh sb="1" eb="3">
      <t>サクセイ</t>
    </rPh>
    <rPh sb="3" eb="5">
      <t>ヨウリョウ</t>
    </rPh>
    <phoneticPr fontId="1"/>
  </si>
  <si>
    <t>○医療提供体制施設整備交付金交付要綱に定める第１号様式別紙１『医療提供施設等の整備に関する計画』に記載するすべて事業について、それぞれ基準額算出内訳を作成すること。</t>
    <rPh sb="22" eb="23">
      <t>ダイ</t>
    </rPh>
    <rPh sb="24" eb="25">
      <t>ゴウ</t>
    </rPh>
    <rPh sb="25" eb="27">
      <t>ヨウシキ</t>
    </rPh>
    <rPh sb="27" eb="29">
      <t>ベッシ</t>
    </rPh>
    <phoneticPr fontId="1"/>
  </si>
  <si>
    <r>
      <t>○</t>
    </r>
    <r>
      <rPr>
        <b/>
        <sz val="11"/>
        <color rgb="FFFF0000"/>
        <rFont val="ＭＳ Ｐゴシック"/>
        <family val="3"/>
        <charset val="128"/>
        <scheme val="minor"/>
      </rPr>
      <t>黄色いセルをすべて入力すること。</t>
    </r>
    <rPh sb="1" eb="3">
      <t>キイロ</t>
    </rPh>
    <rPh sb="10" eb="12">
      <t>ニュウリョク</t>
    </rPh>
    <phoneticPr fontId="1"/>
  </si>
  <si>
    <r>
      <t>○白いセルは自動計算で表示されるため、原則</t>
    </r>
    <r>
      <rPr>
        <b/>
        <sz val="11"/>
        <color theme="1"/>
        <rFont val="ＭＳ Ｐゴシック"/>
        <family val="3"/>
        <charset val="128"/>
        <scheme val="minor"/>
      </rPr>
      <t>編集しない</t>
    </r>
    <r>
      <rPr>
        <sz val="11"/>
        <color theme="1"/>
        <rFont val="ＭＳ Ｐゴシック"/>
        <family val="2"/>
        <scheme val="minor"/>
      </rPr>
      <t>こと。</t>
    </r>
    <rPh sb="1" eb="2">
      <t>シロ</t>
    </rPh>
    <rPh sb="6" eb="8">
      <t>ジドウ</t>
    </rPh>
    <rPh sb="8" eb="10">
      <t>ケイサン</t>
    </rPh>
    <rPh sb="11" eb="13">
      <t>ヒョウジ</t>
    </rPh>
    <rPh sb="19" eb="21">
      <t>ゲンソク</t>
    </rPh>
    <rPh sb="21" eb="23">
      <t>ヘンシュウ</t>
    </rPh>
    <phoneticPr fontId="1"/>
  </si>
  <si>
    <t>○青いセルの右隣に表示される数字を、第１様式別紙２『事業の実施に要する経費に関する調書』の（Ａ）欄に記入すること。</t>
    <rPh sb="1" eb="2">
      <t>アオ</t>
    </rPh>
    <rPh sb="6" eb="8">
      <t>ミギドナリ</t>
    </rPh>
    <rPh sb="9" eb="11">
      <t>ヒョウジ</t>
    </rPh>
    <rPh sb="14" eb="16">
      <t>スウジ</t>
    </rPh>
    <rPh sb="18" eb="19">
      <t>ダイ</t>
    </rPh>
    <rPh sb="20" eb="22">
      <t>ヨウシキ</t>
    </rPh>
    <rPh sb="22" eb="24">
      <t>ベッシ</t>
    </rPh>
    <rPh sb="48" eb="49">
      <t>ラン</t>
    </rPh>
    <rPh sb="50" eb="52">
      <t>キニュウ</t>
    </rPh>
    <phoneticPr fontId="1"/>
  </si>
  <si>
    <t>基 準 額 算 出 内 訳 書</t>
    <rPh sb="0" eb="1">
      <t>モト</t>
    </rPh>
    <rPh sb="2" eb="3">
      <t>ジュン</t>
    </rPh>
    <rPh sb="4" eb="5">
      <t>ガク</t>
    </rPh>
    <rPh sb="6" eb="7">
      <t>サン</t>
    </rPh>
    <rPh sb="8" eb="9">
      <t>デ</t>
    </rPh>
    <rPh sb="10" eb="11">
      <t>ウチ</t>
    </rPh>
    <rPh sb="12" eb="13">
      <t>ヤク</t>
    </rPh>
    <rPh sb="14" eb="15">
      <t>ショ</t>
    </rPh>
    <phoneticPr fontId="1"/>
  </si>
  <si>
    <r>
      <t>○</t>
    </r>
    <r>
      <rPr>
        <b/>
        <sz val="11"/>
        <color theme="1"/>
        <rFont val="ＭＳ Ｐゴシック"/>
        <family val="3"/>
        <charset val="128"/>
        <scheme val="minor"/>
      </rPr>
      <t>建築面積</t>
    </r>
    <r>
      <rPr>
        <sz val="11"/>
        <color theme="1"/>
        <rFont val="ＭＳ Ｐゴシック"/>
        <family val="2"/>
        <scheme val="minor"/>
      </rPr>
      <t>：補助対象区域の面積</t>
    </r>
    <rPh sb="1" eb="3">
      <t>ケンチク</t>
    </rPh>
    <rPh sb="3" eb="5">
      <t>メンセキ</t>
    </rPh>
    <rPh sb="6" eb="8">
      <t>ホジョ</t>
    </rPh>
    <rPh sb="8" eb="10">
      <t>タイショウ</t>
    </rPh>
    <rPh sb="10" eb="12">
      <t>クイキ</t>
    </rPh>
    <rPh sb="13" eb="15">
      <t>メンセキ</t>
    </rPh>
    <phoneticPr fontId="1"/>
  </si>
  <si>
    <r>
      <t>○</t>
    </r>
    <r>
      <rPr>
        <b/>
        <sz val="11"/>
        <color theme="1"/>
        <rFont val="ＭＳ Ｐゴシック"/>
        <family val="3"/>
        <charset val="128"/>
        <scheme val="minor"/>
      </rPr>
      <t>建築単価</t>
    </r>
    <r>
      <rPr>
        <sz val="11"/>
        <color theme="1"/>
        <rFont val="ＭＳ Ｐゴシック"/>
        <family val="2"/>
        <scheme val="minor"/>
      </rPr>
      <t>／補強単価：補助対象事業の対象経費と認められる工事費又は工事請負費等÷建築面積</t>
    </r>
    <rPh sb="1" eb="3">
      <t>ケンチク</t>
    </rPh>
    <rPh sb="3" eb="5">
      <t>タンカ</t>
    </rPh>
    <rPh sb="6" eb="8">
      <t>ホキョウ</t>
    </rPh>
    <rPh sb="8" eb="10">
      <t>タンカ</t>
    </rPh>
    <rPh sb="11" eb="13">
      <t>ホジョ</t>
    </rPh>
    <rPh sb="13" eb="15">
      <t>タイショウ</t>
    </rPh>
    <rPh sb="15" eb="17">
      <t>ジギョウ</t>
    </rPh>
    <rPh sb="18" eb="20">
      <t>タイショウ</t>
    </rPh>
    <rPh sb="20" eb="22">
      <t>ケイヒ</t>
    </rPh>
    <rPh sb="23" eb="24">
      <t>ミト</t>
    </rPh>
    <rPh sb="28" eb="31">
      <t>コウジヒ</t>
    </rPh>
    <rPh sb="31" eb="32">
      <t>マタ</t>
    </rPh>
    <rPh sb="33" eb="35">
      <t>コウジ</t>
    </rPh>
    <rPh sb="35" eb="37">
      <t>ウケオイ</t>
    </rPh>
    <rPh sb="37" eb="38">
      <t>ヒ</t>
    </rPh>
    <rPh sb="38" eb="39">
      <t>トウ</t>
    </rPh>
    <rPh sb="40" eb="42">
      <t>ケンチク</t>
    </rPh>
    <rPh sb="42" eb="44">
      <t>メンセキ</t>
    </rPh>
    <phoneticPr fontId="1"/>
  </si>
  <si>
    <t>○配布した様式に当て嵌まらない場合は、基準額算出内訳書に準ずる任意の様式にて、基準額の算出根拠を明示すること。</t>
    <rPh sb="1" eb="3">
      <t>ハイフ</t>
    </rPh>
    <rPh sb="5" eb="7">
      <t>ヨウシキ</t>
    </rPh>
    <rPh sb="8" eb="9">
      <t>ア</t>
    </rPh>
    <rPh sb="10" eb="11">
      <t>ハ</t>
    </rPh>
    <rPh sb="15" eb="17">
      <t>バアイ</t>
    </rPh>
    <rPh sb="19" eb="22">
      <t>キジュンガク</t>
    </rPh>
    <rPh sb="22" eb="24">
      <t>サンシュツ</t>
    </rPh>
    <rPh sb="24" eb="27">
      <t>ウチワケショ</t>
    </rPh>
    <rPh sb="28" eb="29">
      <t>ジュン</t>
    </rPh>
    <rPh sb="31" eb="33">
      <t>ニンイ</t>
    </rPh>
    <rPh sb="34" eb="36">
      <t>ヨウシキ</t>
    </rPh>
    <rPh sb="39" eb="42">
      <t>キジュンガク</t>
    </rPh>
    <rPh sb="43" eb="45">
      <t>サンシュツ</t>
    </rPh>
    <rPh sb="45" eb="47">
      <t>コンキョ</t>
    </rPh>
    <rPh sb="48" eb="50">
      <t>メイジ</t>
    </rPh>
    <phoneticPr fontId="1"/>
  </si>
  <si>
    <t>非常用自家発電設備</t>
    <rPh sb="0" eb="3">
      <t>ヒジョウヨウ</t>
    </rPh>
    <rPh sb="3" eb="5">
      <t>ジカ</t>
    </rPh>
    <rPh sb="5" eb="7">
      <t>ハツデン</t>
    </rPh>
    <rPh sb="7" eb="9">
      <t>セツビ</t>
    </rPh>
    <phoneticPr fontId="1"/>
  </si>
  <si>
    <t>給水設備</t>
    <rPh sb="0" eb="2">
      <t>キュウスイ</t>
    </rPh>
    <rPh sb="2" eb="4">
      <t>セツビ</t>
    </rPh>
    <phoneticPr fontId="1"/>
  </si>
  <si>
    <t>燃料タンク</t>
    <rPh sb="0" eb="2">
      <t>ネンリョウ</t>
    </rPh>
    <phoneticPr fontId="1"/>
  </si>
  <si>
    <t>非常用自家発電装置及び給水整備事業</t>
    <rPh sb="0" eb="3">
      <t>ヒジョウヨウ</t>
    </rPh>
    <rPh sb="3" eb="5">
      <t>ジカ</t>
    </rPh>
    <rPh sb="5" eb="7">
      <t>ハツデン</t>
    </rPh>
    <rPh sb="7" eb="9">
      <t>ソウチ</t>
    </rPh>
    <rPh sb="9" eb="10">
      <t>オヨ</t>
    </rPh>
    <rPh sb="11" eb="13">
      <t>キュウスイ</t>
    </rPh>
    <rPh sb="13" eb="15">
      <t>セイビ</t>
    </rPh>
    <rPh sb="15" eb="17">
      <t>ジギョウ</t>
    </rPh>
    <phoneticPr fontId="1"/>
  </si>
  <si>
    <t>(1)精神病院</t>
    <rPh sb="3" eb="5">
      <t>セイシン</t>
    </rPh>
    <phoneticPr fontId="1"/>
  </si>
  <si>
    <t>（14・15）-1</t>
    <phoneticPr fontId="1"/>
  </si>
  <si>
    <t>（16）</t>
    <phoneticPr fontId="1"/>
  </si>
  <si>
    <t>（１４）基幹災害拠点病院施設整備事業</t>
    <phoneticPr fontId="1"/>
  </si>
  <si>
    <t>（１５）地域災害拠点病院施設整備事業</t>
    <phoneticPr fontId="1"/>
  </si>
  <si>
    <t>（１）精神病院</t>
    <rPh sb="3" eb="5">
      <t>セイシン</t>
    </rPh>
    <rPh sb="5" eb="7">
      <t>ビョウイン</t>
    </rPh>
    <phoneticPr fontId="1"/>
  </si>
  <si>
    <t>（１）精神病院／（２）結核病棟</t>
    <rPh sb="3" eb="5">
      <t>セイシン</t>
    </rPh>
    <rPh sb="5" eb="7">
      <t>ビョウイン</t>
    </rPh>
    <rPh sb="11" eb="13">
      <t>ケッカク</t>
    </rPh>
    <rPh sb="13" eb="15">
      <t>ビョウトウ</t>
    </rPh>
    <phoneticPr fontId="1"/>
  </si>
  <si>
    <t>（２）結核病棟</t>
    <phoneticPr fontId="1"/>
  </si>
  <si>
    <t>（５）介護老人保健施設及び診療所</t>
    <rPh sb="3" eb="5">
      <t>カイゴ</t>
    </rPh>
    <rPh sb="5" eb="7">
      <t>ロウジン</t>
    </rPh>
    <rPh sb="7" eb="9">
      <t>ホケン</t>
    </rPh>
    <rPh sb="9" eb="11">
      <t>シセツ</t>
    </rPh>
    <rPh sb="11" eb="12">
      <t>オヨ</t>
    </rPh>
    <rPh sb="13" eb="16">
      <t>シンリョウジョ</t>
    </rPh>
    <phoneticPr fontId="1"/>
  </si>
  <si>
    <t>（４）療養病床療養環境</t>
    <rPh sb="3" eb="5">
      <t>リョウヨウ</t>
    </rPh>
    <rPh sb="5" eb="7">
      <t>ビョウショウ</t>
    </rPh>
    <rPh sb="7" eb="9">
      <t>リョウヨウ</t>
    </rPh>
    <rPh sb="9" eb="11">
      <t>カンキョウ</t>
    </rPh>
    <phoneticPr fontId="1"/>
  </si>
  <si>
    <t>（３）診療所</t>
    <rPh sb="3" eb="6">
      <t>シンリョウジョ</t>
    </rPh>
    <phoneticPr fontId="1"/>
  </si>
  <si>
    <t>(2) 結核病棟改修等整備事業</t>
    <phoneticPr fontId="1"/>
  </si>
  <si>
    <t>(3) 診療所</t>
    <phoneticPr fontId="1"/>
  </si>
  <si>
    <t>(4) 療養病床療養環境改善事業</t>
    <phoneticPr fontId="1"/>
  </si>
  <si>
    <t>(5) 介護老人保健施設及び診療所</t>
    <phoneticPr fontId="1"/>
  </si>
  <si>
    <t>(28)看護師の特定行為に係る指定研修機関等施設整備事業</t>
    <phoneticPr fontId="1"/>
  </si>
  <si>
    <t>(29)地域拠点歯科診療所施設整備事業</t>
    <phoneticPr fontId="1"/>
  </si>
  <si>
    <t>(26)医療機器管理室施設整備事業</t>
    <phoneticPr fontId="1"/>
  </si>
  <si>
    <t>(21)特定地域病院施設整備事業</t>
    <phoneticPr fontId="1"/>
  </si>
  <si>
    <t>(17)腎移植施設施設整備事業</t>
    <phoneticPr fontId="1"/>
  </si>
  <si>
    <t>(19)肝移植施設施設整備事業</t>
    <phoneticPr fontId="1"/>
  </si>
  <si>
    <t>(20)治験施設施設整備事業</t>
    <phoneticPr fontId="1"/>
  </si>
  <si>
    <t>災害拠点精神科病院施設整備事業</t>
    <rPh sb="0" eb="2">
      <t>サイガイ</t>
    </rPh>
    <rPh sb="2" eb="4">
      <t>キョテン</t>
    </rPh>
    <rPh sb="4" eb="7">
      <t>セイシンカ</t>
    </rPh>
    <rPh sb="7" eb="9">
      <t>ビョウイン</t>
    </rPh>
    <rPh sb="9" eb="11">
      <t>シセツ</t>
    </rPh>
    <rPh sb="11" eb="13">
      <t>セイビ</t>
    </rPh>
    <rPh sb="13" eb="15">
      <t>ジギョウ</t>
    </rPh>
    <phoneticPr fontId="1"/>
  </si>
  <si>
    <t>非常用自家発電設備及び給水設備整備事業</t>
    <rPh sb="0" eb="3">
      <t>ヒジョウヨウ</t>
    </rPh>
    <rPh sb="3" eb="5">
      <t>ジカ</t>
    </rPh>
    <rPh sb="5" eb="7">
      <t>ハツデン</t>
    </rPh>
    <rPh sb="7" eb="9">
      <t>セツビ</t>
    </rPh>
    <rPh sb="9" eb="10">
      <t>オヨ</t>
    </rPh>
    <rPh sb="11" eb="13">
      <t>キュウスイ</t>
    </rPh>
    <rPh sb="13" eb="15">
      <t>セツビ</t>
    </rPh>
    <rPh sb="15" eb="17">
      <t>セイビ</t>
    </rPh>
    <rPh sb="17" eb="19">
      <t>ジギョウ</t>
    </rPh>
    <phoneticPr fontId="1"/>
  </si>
  <si>
    <t>医療施設浸水対策事業</t>
    <rPh sb="0" eb="2">
      <t>イリョウ</t>
    </rPh>
    <rPh sb="2" eb="4">
      <t>シセツ</t>
    </rPh>
    <rPh sb="4" eb="6">
      <t>シンスイ</t>
    </rPh>
    <rPh sb="6" eb="8">
      <t>タイサク</t>
    </rPh>
    <rPh sb="8" eb="10">
      <t>ジギョウ</t>
    </rPh>
    <phoneticPr fontId="1"/>
  </si>
  <si>
    <t>（28）</t>
  </si>
  <si>
    <t>（29）</t>
  </si>
  <si>
    <t>（2２）</t>
    <phoneticPr fontId="1"/>
  </si>
  <si>
    <t>（23）</t>
  </si>
  <si>
    <t>（24）</t>
  </si>
  <si>
    <t>（25）</t>
  </si>
  <si>
    <t>（26）</t>
  </si>
  <si>
    <t>（27）</t>
  </si>
  <si>
    <t>（17）</t>
  </si>
  <si>
    <t>（18）</t>
  </si>
  <si>
    <t>（19）</t>
  </si>
  <si>
    <t>（20）</t>
  </si>
  <si>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1"/>
  </si>
  <si>
    <t>医療施設浸水対策事業</t>
    <rPh sb="0" eb="2">
      <t>イリョウ</t>
    </rPh>
    <rPh sb="2" eb="4">
      <t>シセツ</t>
    </rPh>
    <rPh sb="4" eb="6">
      <t>シンスイ</t>
    </rPh>
    <rPh sb="6" eb="8">
      <t>タイサク</t>
    </rPh>
    <rPh sb="8" eb="10">
      <t>ジギョウ</t>
    </rPh>
    <phoneticPr fontId="1"/>
  </si>
  <si>
    <t>医療用設備の想定浸水深または基準推移以上への移設が必要</t>
    <rPh sb="0" eb="3">
      <t>イリョウヨウ</t>
    </rPh>
    <rPh sb="3" eb="5">
      <t>セツビ</t>
    </rPh>
    <rPh sb="6" eb="8">
      <t>ソウテイ</t>
    </rPh>
    <rPh sb="8" eb="10">
      <t>シンスイ</t>
    </rPh>
    <rPh sb="10" eb="11">
      <t>フカ</t>
    </rPh>
    <rPh sb="14" eb="16">
      <t>キジュン</t>
    </rPh>
    <rPh sb="16" eb="18">
      <t>スイイ</t>
    </rPh>
    <rPh sb="18" eb="20">
      <t>イジョウ</t>
    </rPh>
    <rPh sb="22" eb="24">
      <t>イセツ</t>
    </rPh>
    <rPh sb="25" eb="27">
      <t>ヒツヨウ</t>
    </rPh>
    <phoneticPr fontId="1"/>
  </si>
  <si>
    <t>電源設備の想定浸水深または基準推移以上への移設が必要</t>
    <rPh sb="0" eb="2">
      <t>デンゲン</t>
    </rPh>
    <rPh sb="2" eb="4">
      <t>セツビ</t>
    </rPh>
    <phoneticPr fontId="1"/>
  </si>
  <si>
    <t>止水板の設置が必要</t>
    <rPh sb="0" eb="3">
      <t>シスイバン</t>
    </rPh>
    <rPh sb="4" eb="6">
      <t>セッチ</t>
    </rPh>
    <rPh sb="7" eb="9">
      <t>ヒツヨウ</t>
    </rPh>
    <phoneticPr fontId="1"/>
  </si>
  <si>
    <t>補強以外</t>
    <rPh sb="0" eb="2">
      <t>ホキョウ</t>
    </rPh>
    <rPh sb="2" eb="4">
      <t>イガイ</t>
    </rPh>
    <phoneticPr fontId="1"/>
  </si>
  <si>
    <t>（14・15）-2</t>
    <phoneticPr fontId="1"/>
  </si>
  <si>
    <t>（１６）災害拠点精神科病院施設整備事業</t>
    <phoneticPr fontId="1"/>
  </si>
  <si>
    <t>（３０）非常用自家発電設備及び給水設備事業</t>
    <rPh sb="4" eb="7">
      <t>ヒジョウヨウ</t>
    </rPh>
    <rPh sb="7" eb="9">
      <t>ジカ</t>
    </rPh>
    <rPh sb="9" eb="11">
      <t>ハツデン</t>
    </rPh>
    <rPh sb="11" eb="13">
      <t>セツビ</t>
    </rPh>
    <rPh sb="13" eb="14">
      <t>オヨ</t>
    </rPh>
    <rPh sb="15" eb="17">
      <t>キュウスイ</t>
    </rPh>
    <rPh sb="17" eb="19">
      <t>セツビ</t>
    </rPh>
    <rPh sb="19" eb="21">
      <t>ジギョウ</t>
    </rPh>
    <phoneticPr fontId="1"/>
  </si>
  <si>
    <t>ヘリポート</t>
  </si>
  <si>
    <t>省略　※シート番号(21）も省略</t>
    <rPh sb="0" eb="2">
      <t>ショウリャク</t>
    </rPh>
    <rPh sb="7" eb="9">
      <t>バンゴウ</t>
    </rPh>
    <rPh sb="14" eb="16">
      <t>ショウリャク</t>
    </rPh>
    <phoneticPr fontId="1"/>
  </si>
  <si>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1"/>
  </si>
  <si>
    <t>（31）医療施設浸水対策事業</t>
    <rPh sb="4" eb="6">
      <t>イリョウ</t>
    </rPh>
    <rPh sb="6" eb="8">
      <t>シセツ</t>
    </rPh>
    <rPh sb="8" eb="10">
      <t>シンスイ</t>
    </rPh>
    <rPh sb="10" eb="12">
      <t>タイサク</t>
    </rPh>
    <rPh sb="12" eb="14">
      <t>ジギョウ</t>
    </rPh>
    <phoneticPr fontId="1"/>
  </si>
  <si>
    <t>(31)医療施設浸水対策事業</t>
    <rPh sb="4" eb="6">
      <t>イリョウ</t>
    </rPh>
    <rPh sb="6" eb="8">
      <t>シセツ</t>
    </rPh>
    <rPh sb="8" eb="10">
      <t>シンスイ</t>
    </rPh>
    <rPh sb="10" eb="12">
      <t>タイサク</t>
    </rPh>
    <rPh sb="12" eb="14">
      <t>ジギョウ</t>
    </rPh>
    <phoneticPr fontId="1"/>
  </si>
  <si>
    <t>（31）</t>
    <phoneticPr fontId="1"/>
  </si>
  <si>
    <t>(16)-1</t>
    <phoneticPr fontId="1"/>
  </si>
  <si>
    <t>(16)-2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</si>
</sst>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8" formatCode="#,##0_ "/>
  </numFmts>
  <fonts count="16">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b/>
      <sz val="14"/>
      <color theme="1"/>
      <name val="ＭＳ ゴシック"/>
      <family val="3"/>
      <charset val="128"/>
    </font>
    <font>
      <sz val="11"/>
      <color theme="1"/>
      <name val="ＭＳ ゴシック"/>
      <family val="3"/>
      <charset val="128"/>
    </font>
    <font>
      <sz val="10"/>
      <color theme="1"/>
      <name val="ＭＳ ゴシック"/>
      <family val="3"/>
      <charset val="128"/>
    </font>
    <font>
      <b/>
      <sz val="9"/>
      <color indexed="81"/>
      <name val="ＭＳ Ｐゴシック"/>
      <family val="3"/>
      <charset val="128"/>
    </font>
    <font>
      <sz val="1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明朝"/>
      <family val="1"/>
      <charset val="128"/>
    </font>
    <font>
      <sz val="11"/>
      <name val="ＭＳ Ｐゴシック"/>
      <family val="2"/>
      <scheme val="minor"/>
    </font>
    <font>
      <sz val="11"/>
      <name val="MS-Mincho"/>
      <family val="2"/>
    </font>
    <font>
      <sz val="12"/>
      <name val="ＭＳ Ｐゴシック"/>
      <family val="3"/>
      <charset val="128"/>
      <scheme val="minor"/>
    </font>
    <font>
      <sz val="11"/>
      <color theme="1"/>
      <name val="ＭＳ Ｐゴシック"/>
      <family val="3"/>
      <charset val="128"/>
      <scheme val="minor"/>
    </font>
    <font>
      <sz val="10"/>
      <color theme="1"/>
      <name val="ＭＳ Ｐゴシック"/>
      <family val="2"/>
      <scheme val="minor"/>
    </font>
  </fonts>
  <fills count="4">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25">
    <xf numFmtId="0" fontId="0" fillId="0" borderId="0" xfId="0"/>
    <xf numFmtId="0" fontId="0" fillId="0" borderId="0" xfId="0" applyAlignment="1">
      <alignment vertical="center"/>
    </xf>
    <xf numFmtId="38" fontId="4" fillId="0" borderId="0" xfId="1" applyFont="1" applyBorder="1" applyAlignment="1">
      <alignment vertical="center"/>
    </xf>
    <xf numFmtId="38" fontId="4" fillId="0" borderId="0" xfId="1" applyFont="1" applyAlignment="1">
      <alignment vertical="center"/>
    </xf>
    <xf numFmtId="38" fontId="4" fillId="2" borderId="1" xfId="1" applyFont="1" applyFill="1" applyBorder="1" applyAlignment="1">
      <alignment vertical="center"/>
    </xf>
    <xf numFmtId="10" fontId="4" fillId="2" borderId="1" xfId="2" applyNumberFormat="1" applyFont="1" applyFill="1" applyBorder="1" applyAlignment="1">
      <alignment vertical="center"/>
    </xf>
    <xf numFmtId="0" fontId="4" fillId="0" borderId="0" xfId="0" applyFont="1" applyBorder="1" applyAlignment="1">
      <alignment horizontal="distributed" vertical="center"/>
    </xf>
    <xf numFmtId="176" fontId="4" fillId="0" borderId="0" xfId="0" applyNumberFormat="1" applyFont="1" applyFill="1" applyBorder="1" applyAlignment="1">
      <alignment vertical="center"/>
    </xf>
    <xf numFmtId="38" fontId="0" fillId="0" borderId="0" xfId="1" applyFont="1" applyAlignment="1">
      <alignment vertical="center"/>
    </xf>
    <xf numFmtId="38" fontId="0" fillId="0" borderId="0" xfId="1" applyFont="1" applyBorder="1" applyAlignment="1">
      <alignment vertical="center"/>
    </xf>
    <xf numFmtId="0" fontId="0" fillId="0" borderId="0" xfId="0" quotePrefix="1" applyAlignment="1">
      <alignment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38" fontId="0" fillId="0" borderId="2" xfId="1" applyFont="1" applyBorder="1" applyAlignment="1">
      <alignment vertical="center"/>
    </xf>
    <xf numFmtId="0" fontId="0" fillId="0" borderId="2" xfId="0" applyBorder="1" applyAlignment="1">
      <alignment horizontal="right" vertical="center"/>
    </xf>
    <xf numFmtId="38" fontId="0" fillId="0" borderId="2" xfId="1" applyFont="1" applyBorder="1" applyAlignment="1">
      <alignment horizontal="center" vertical="center"/>
    </xf>
    <xf numFmtId="40" fontId="0" fillId="0" borderId="2" xfId="1" applyNumberFormat="1" applyFont="1" applyBorder="1" applyAlignment="1">
      <alignment vertical="center"/>
    </xf>
    <xf numFmtId="0" fontId="0" fillId="0" borderId="0" xfId="0" applyBorder="1" applyAlignment="1">
      <alignment vertical="center"/>
    </xf>
    <xf numFmtId="38" fontId="0" fillId="0" borderId="2" xfId="1" applyFont="1" applyBorder="1" applyAlignment="1">
      <alignment horizontal="right" vertical="center"/>
    </xf>
    <xf numFmtId="0" fontId="0" fillId="0" borderId="3"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5"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38" fontId="0" fillId="0" borderId="0" xfId="1" applyFont="1" applyAlignment="1">
      <alignment horizontal="center" vertical="center"/>
    </xf>
    <xf numFmtId="0" fontId="0" fillId="0" borderId="0" xfId="0" applyBorder="1" applyAlignment="1">
      <alignment horizontal="center" vertical="center"/>
    </xf>
    <xf numFmtId="40" fontId="0" fillId="0" borderId="0" xfId="1" applyNumberFormat="1" applyFont="1" applyBorder="1" applyAlignment="1">
      <alignment vertical="center"/>
    </xf>
    <xf numFmtId="0" fontId="0" fillId="0" borderId="0" xfId="0" applyAlignment="1">
      <alignment vertical="center" wrapText="1"/>
    </xf>
    <xf numFmtId="0" fontId="0" fillId="0" borderId="2" xfId="0" applyBorder="1" applyAlignment="1">
      <alignment horizontal="center" vertical="center" wrapText="1"/>
    </xf>
    <xf numFmtId="38" fontId="0" fillId="0" borderId="0" xfId="1" applyFont="1" applyBorder="1" applyAlignment="1">
      <alignment horizontal="center" vertical="center"/>
    </xf>
    <xf numFmtId="3" fontId="0" fillId="0" borderId="2" xfId="0" applyNumberFormat="1" applyBorder="1" applyAlignment="1">
      <alignment vertical="center"/>
    </xf>
    <xf numFmtId="38" fontId="0" fillId="0" borderId="2" xfId="1" applyFont="1" applyBorder="1" applyAlignment="1">
      <alignment horizontal="left" vertical="center"/>
    </xf>
    <xf numFmtId="0" fontId="0" fillId="0" borderId="3" xfId="0"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2" xfId="0" quotePrefix="1"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38" fontId="4" fillId="0" borderId="1" xfId="1" applyNumberFormat="1" applyFont="1" applyFill="1" applyBorder="1" applyAlignment="1">
      <alignment vertical="center"/>
    </xf>
    <xf numFmtId="0" fontId="7" fillId="0" borderId="2" xfId="0" applyFont="1" applyBorder="1" applyAlignment="1">
      <alignment vertical="center" wrapText="1"/>
    </xf>
    <xf numFmtId="0" fontId="0" fillId="0" borderId="27" xfId="0" applyBorder="1" applyAlignment="1">
      <alignment vertical="center"/>
    </xf>
    <xf numFmtId="20" fontId="0" fillId="0" borderId="0" xfId="0" applyNumberFormat="1" applyAlignment="1">
      <alignment horizontal="center" vertical="center"/>
    </xf>
    <xf numFmtId="38" fontId="0" fillId="0" borderId="2" xfId="1" applyFont="1" applyBorder="1" applyAlignment="1">
      <alignment horizontal="center" vertical="center"/>
    </xf>
    <xf numFmtId="38" fontId="0" fillId="0" borderId="0" xfId="1" applyFont="1" applyBorder="1" applyAlignment="1">
      <alignment horizontal="left" vertical="center"/>
    </xf>
    <xf numFmtId="0" fontId="0" fillId="0" borderId="0" xfId="0" applyFill="1" applyAlignment="1">
      <alignment vertical="center"/>
    </xf>
    <xf numFmtId="3" fontId="10" fillId="0" borderId="0" xfId="0" applyNumberFormat="1" applyFont="1"/>
    <xf numFmtId="38" fontId="11" fillId="0" borderId="2" xfId="1" applyFont="1" applyBorder="1" applyAlignment="1">
      <alignment vertical="center"/>
    </xf>
    <xf numFmtId="3" fontId="12" fillId="0" borderId="0" xfId="0" applyNumberFormat="1" applyFont="1"/>
    <xf numFmtId="38" fontId="14" fillId="0" borderId="2" xfId="1" applyFont="1" applyBorder="1" applyAlignment="1">
      <alignment vertical="center"/>
    </xf>
    <xf numFmtId="38" fontId="14" fillId="0" borderId="2" xfId="1" applyFont="1" applyBorder="1" applyAlignment="1">
      <alignment horizontal="center" vertical="center"/>
    </xf>
    <xf numFmtId="3" fontId="14" fillId="0" borderId="2" xfId="0" applyNumberFormat="1" applyFont="1" applyBorder="1" applyAlignment="1">
      <alignment vertical="center"/>
    </xf>
    <xf numFmtId="3" fontId="7" fillId="0" borderId="0" xfId="0" applyNumberFormat="1" applyFont="1"/>
    <xf numFmtId="0" fontId="0" fillId="0" borderId="3" xfId="0" applyBorder="1" applyAlignment="1">
      <alignment vertical="center" wrapText="1"/>
    </xf>
    <xf numFmtId="38" fontId="0" fillId="0" borderId="2" xfId="1" applyFont="1" applyBorder="1" applyAlignment="1">
      <alignment horizontal="center" vertical="center"/>
    </xf>
    <xf numFmtId="38" fontId="0" fillId="0" borderId="0" xfId="1" applyFont="1" applyBorder="1" applyAlignment="1">
      <alignment vertical="center"/>
    </xf>
    <xf numFmtId="0" fontId="0" fillId="0" borderId="3" xfId="0" applyBorder="1" applyAlignment="1">
      <alignment vertical="center" wrapText="1"/>
    </xf>
    <xf numFmtId="0" fontId="0" fillId="0" borderId="4" xfId="0" applyBorder="1" applyAlignment="1">
      <alignment vertical="center" wrapText="1"/>
    </xf>
    <xf numFmtId="38" fontId="0" fillId="0" borderId="2" xfId="1" applyFont="1" applyBorder="1" applyAlignment="1">
      <alignment horizontal="center" vertical="center"/>
    </xf>
    <xf numFmtId="38" fontId="0" fillId="0" borderId="0" xfId="1" applyFont="1" applyBorder="1" applyAlignment="1">
      <alignment vertical="center"/>
    </xf>
    <xf numFmtId="3" fontId="0" fillId="0" borderId="0" xfId="0" applyNumberFormat="1" applyBorder="1" applyAlignment="1">
      <alignment vertical="center"/>
    </xf>
    <xf numFmtId="3" fontId="13" fillId="0" borderId="0" xfId="0" applyNumberFormat="1" applyFont="1" applyAlignment="1">
      <alignment horizontal="right"/>
    </xf>
    <xf numFmtId="3" fontId="0" fillId="0" borderId="19" xfId="0" applyNumberFormat="1" applyBorder="1" applyAlignment="1">
      <alignment horizontal="right" vertical="center"/>
    </xf>
    <xf numFmtId="3" fontId="0" fillId="0" borderId="18" xfId="0" applyNumberFormat="1" applyBorder="1" applyAlignment="1">
      <alignment horizontal="right" vertical="center"/>
    </xf>
    <xf numFmtId="3" fontId="13" fillId="0" borderId="1" xfId="0" applyNumberFormat="1" applyFont="1" applyBorder="1" applyAlignment="1">
      <alignment horizontal="right" vertical="center" wrapText="1"/>
    </xf>
    <xf numFmtId="3" fontId="0" fillId="0" borderId="9" xfId="0" applyNumberFormat="1" applyBorder="1" applyAlignment="1">
      <alignment horizontal="right" vertical="center"/>
    </xf>
    <xf numFmtId="3" fontId="0" fillId="0" borderId="16" xfId="0" applyNumberFormat="1" applyBorder="1" applyAlignment="1">
      <alignment horizontal="right" vertical="center"/>
    </xf>
    <xf numFmtId="3" fontId="0" fillId="0" borderId="13" xfId="0" applyNumberFormat="1" applyBorder="1" applyAlignment="1">
      <alignment horizontal="right" vertical="center"/>
    </xf>
    <xf numFmtId="38" fontId="0" fillId="0" borderId="0" xfId="1" applyFont="1" applyBorder="1" applyAlignment="1">
      <alignment vertical="center"/>
    </xf>
    <xf numFmtId="38" fontId="0" fillId="0" borderId="2" xfId="1" applyFont="1" applyBorder="1" applyAlignment="1">
      <alignment horizontal="center" vertical="center"/>
    </xf>
    <xf numFmtId="38" fontId="0" fillId="0" borderId="3" xfId="1" applyFont="1" applyBorder="1" applyAlignment="1">
      <alignment vertical="center"/>
    </xf>
    <xf numFmtId="38" fontId="0" fillId="0" borderId="4" xfId="1" applyFont="1" applyBorder="1" applyAlignment="1">
      <alignment vertical="center"/>
    </xf>
    <xf numFmtId="178" fontId="0" fillId="0" borderId="2" xfId="0" applyNumberFormat="1" applyBorder="1" applyAlignment="1">
      <alignment vertical="center"/>
    </xf>
    <xf numFmtId="38" fontId="0" fillId="0" borderId="3" xfId="1" applyFont="1" applyBorder="1" applyAlignment="1">
      <alignment vertical="center"/>
    </xf>
    <xf numFmtId="38" fontId="0" fillId="0" borderId="4" xfId="1" applyFont="1" applyBorder="1" applyAlignment="1">
      <alignment vertical="center"/>
    </xf>
    <xf numFmtId="38" fontId="0" fillId="0" borderId="0" xfId="1" applyFont="1" applyBorder="1" applyAlignment="1">
      <alignment vertical="center"/>
    </xf>
    <xf numFmtId="38" fontId="0" fillId="0" borderId="2" xfId="1" applyFont="1" applyBorder="1" applyAlignment="1">
      <alignment horizontal="center" vertical="center"/>
    </xf>
    <xf numFmtId="0" fontId="15" fillId="0" borderId="2" xfId="0" applyFont="1" applyBorder="1" applyAlignment="1">
      <alignment vertical="center" wrapText="1"/>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3" borderId="0" xfId="0" applyFont="1" applyFill="1" applyAlignment="1">
      <alignment horizontal="center" vertical="center"/>
    </xf>
    <xf numFmtId="0" fontId="4" fillId="0" borderId="0" xfId="0" applyFont="1" applyAlignment="1">
      <alignment horizontal="center" vertical="center"/>
    </xf>
    <xf numFmtId="38" fontId="11" fillId="0" borderId="0" xfId="1" applyFont="1" applyBorder="1" applyAlignment="1">
      <alignment vertical="center"/>
    </xf>
    <xf numFmtId="178" fontId="0" fillId="0" borderId="0" xfId="0" applyNumberFormat="1" applyBorder="1" applyAlignment="1">
      <alignment vertical="center"/>
    </xf>
    <xf numFmtId="0" fontId="0" fillId="0" borderId="0" xfId="0" applyAlignment="1">
      <alignment vertical="center" wrapText="1"/>
    </xf>
    <xf numFmtId="0" fontId="0" fillId="0" borderId="3" xfId="0" applyBorder="1" applyAlignment="1">
      <alignment horizontal="center" vertical="top"/>
    </xf>
    <xf numFmtId="0" fontId="0" fillId="0" borderId="4" xfId="0" applyBorder="1" applyAlignment="1">
      <alignment horizontal="center" vertical="top"/>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horizontal="left" vertical="center"/>
    </xf>
    <xf numFmtId="0" fontId="5" fillId="0" borderId="0" xfId="0" applyFont="1" applyAlignment="1">
      <alignment horizontal="right" vertical="center"/>
    </xf>
    <xf numFmtId="0" fontId="3" fillId="0" borderId="0" xfId="0" applyFont="1" applyBorder="1" applyAlignment="1">
      <alignment horizontal="center" vertical="center"/>
    </xf>
    <xf numFmtId="176" fontId="4" fillId="2" borderId="0" xfId="0" applyNumberFormat="1" applyFont="1" applyFill="1" applyBorder="1" applyAlignment="1">
      <alignment vertical="center"/>
    </xf>
    <xf numFmtId="176" fontId="4" fillId="2" borderId="0" xfId="0" applyNumberFormat="1" applyFont="1" applyFill="1" applyBorder="1" applyAlignment="1">
      <alignment horizontal="left" vertical="center"/>
    </xf>
    <xf numFmtId="0" fontId="4" fillId="0" borderId="0" xfId="0" applyFont="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38" fontId="0" fillId="0" borderId="0" xfId="1" applyFont="1" applyBorder="1" applyAlignment="1">
      <alignment vertical="center"/>
    </xf>
    <xf numFmtId="38" fontId="0" fillId="0" borderId="2" xfId="1" applyFont="1" applyBorder="1" applyAlignment="1">
      <alignment horizontal="center" vertical="center"/>
    </xf>
    <xf numFmtId="0" fontId="0" fillId="0" borderId="2" xfId="0" applyBorder="1" applyAlignment="1">
      <alignment horizontal="left" vertical="top" wrapText="1"/>
    </xf>
    <xf numFmtId="0" fontId="0" fillId="0" borderId="2" xfId="0" applyBorder="1" applyAlignment="1">
      <alignment horizontal="left" vertical="top"/>
    </xf>
    <xf numFmtId="38" fontId="0" fillId="0" borderId="3" xfId="1" applyFont="1" applyBorder="1" applyAlignment="1">
      <alignment vertical="center"/>
    </xf>
    <xf numFmtId="38" fontId="0" fillId="0" borderId="4" xfId="1" applyFont="1" applyBorder="1" applyAlignme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54"/>
  <sheetViews>
    <sheetView view="pageBreakPreview" zoomScaleNormal="100" zoomScaleSheetLayoutView="100" workbookViewId="0">
      <selection activeCell="B61" sqref="B61"/>
    </sheetView>
  </sheetViews>
  <sheetFormatPr defaultRowHeight="13.5"/>
  <cols>
    <col min="1" max="1" width="3.5" style="12" bestFit="1" customWidth="1"/>
    <col min="2" max="2" width="40.125" style="42" bestFit="1" customWidth="1"/>
    <col min="3" max="3" width="23.125" style="42" customWidth="1"/>
    <col min="4" max="4" width="10.5" style="42" bestFit="1" customWidth="1"/>
    <col min="5" max="5" width="23.375" style="42" customWidth="1"/>
    <col min="6" max="6" width="12.875" bestFit="1" customWidth="1"/>
  </cols>
  <sheetData>
    <row r="1" spans="1:5">
      <c r="A1" s="55" t="s">
        <v>210</v>
      </c>
    </row>
    <row r="2" spans="1:5" ht="33" customHeight="1">
      <c r="A2" s="100" t="s">
        <v>211</v>
      </c>
      <c r="B2" s="100"/>
      <c r="C2" s="100"/>
      <c r="D2" s="100"/>
      <c r="E2" s="100"/>
    </row>
    <row r="3" spans="1:5" ht="22.5" customHeight="1">
      <c r="A3" s="100" t="s">
        <v>212</v>
      </c>
      <c r="B3" s="100"/>
      <c r="C3" s="100"/>
      <c r="D3" s="100"/>
      <c r="E3" s="100"/>
    </row>
    <row r="4" spans="1:5" ht="22.5" customHeight="1">
      <c r="A4" s="100" t="s">
        <v>213</v>
      </c>
      <c r="B4" s="100"/>
      <c r="C4" s="100"/>
      <c r="D4" s="100"/>
      <c r="E4" s="100"/>
    </row>
    <row r="5" spans="1:5" ht="33" customHeight="1">
      <c r="A5" s="100" t="s">
        <v>214</v>
      </c>
      <c r="B5" s="100"/>
      <c r="C5" s="100"/>
      <c r="D5" s="100"/>
      <c r="E5" s="100"/>
    </row>
    <row r="6" spans="1:5" ht="22.5" customHeight="1">
      <c r="A6" s="100" t="s">
        <v>216</v>
      </c>
      <c r="B6" s="100"/>
      <c r="C6" s="100"/>
      <c r="D6" s="100"/>
      <c r="E6" s="100"/>
    </row>
    <row r="7" spans="1:5" ht="22.5" customHeight="1">
      <c r="A7" s="100" t="s">
        <v>217</v>
      </c>
      <c r="B7" s="100"/>
      <c r="C7" s="100"/>
      <c r="D7" s="100"/>
      <c r="E7" s="100"/>
    </row>
    <row r="9" spans="1:5" ht="30" customHeight="1">
      <c r="A9" s="100" t="s">
        <v>218</v>
      </c>
      <c r="B9" s="100"/>
      <c r="C9" s="100"/>
      <c r="D9" s="100"/>
      <c r="E9" s="100"/>
    </row>
    <row r="10" spans="1:5">
      <c r="A10" s="56"/>
    </row>
    <row r="11" spans="1:5">
      <c r="A11" s="55" t="s">
        <v>207</v>
      </c>
      <c r="B11" s="55"/>
      <c r="C11" s="55"/>
      <c r="D11" s="55"/>
      <c r="E11" s="55"/>
    </row>
    <row r="12" spans="1:5">
      <c r="A12" s="108" t="s">
        <v>64</v>
      </c>
      <c r="B12" s="109"/>
      <c r="C12" s="43" t="s">
        <v>65</v>
      </c>
      <c r="D12" s="43" t="s">
        <v>202</v>
      </c>
      <c r="E12" s="43" t="s">
        <v>53</v>
      </c>
    </row>
    <row r="13" spans="1:5">
      <c r="A13" s="13">
        <v>1</v>
      </c>
      <c r="B13" s="15" t="s">
        <v>0</v>
      </c>
      <c r="C13" s="15"/>
      <c r="D13" s="50" t="s">
        <v>137</v>
      </c>
      <c r="E13" s="15"/>
    </row>
    <row r="14" spans="1:5" ht="40.5">
      <c r="A14" s="13">
        <v>2</v>
      </c>
      <c r="B14" s="15" t="s">
        <v>170</v>
      </c>
      <c r="C14" s="15" t="s">
        <v>55</v>
      </c>
      <c r="D14" s="50" t="s">
        <v>138</v>
      </c>
      <c r="E14" s="15" t="s">
        <v>122</v>
      </c>
    </row>
    <row r="15" spans="1:5">
      <c r="A15" s="13">
        <v>3</v>
      </c>
      <c r="B15" s="15" t="s">
        <v>2</v>
      </c>
      <c r="C15" s="15"/>
      <c r="D15" s="50" t="s">
        <v>139</v>
      </c>
      <c r="E15" s="15"/>
    </row>
    <row r="16" spans="1:5">
      <c r="A16" s="13">
        <v>4</v>
      </c>
      <c r="B16" s="15" t="s">
        <v>3</v>
      </c>
      <c r="C16" s="15"/>
      <c r="D16" s="50" t="s">
        <v>140</v>
      </c>
      <c r="E16" s="15"/>
    </row>
    <row r="17" spans="1:5" ht="27">
      <c r="A17" s="11">
        <v>5</v>
      </c>
      <c r="B17" s="47" t="s">
        <v>4</v>
      </c>
      <c r="C17" s="15" t="s">
        <v>54</v>
      </c>
      <c r="D17" s="50" t="s">
        <v>141</v>
      </c>
      <c r="E17" s="105" t="s">
        <v>121</v>
      </c>
    </row>
    <row r="18" spans="1:5">
      <c r="A18" s="51"/>
      <c r="B18" s="48"/>
      <c r="C18" s="15" t="s">
        <v>23</v>
      </c>
      <c r="D18" s="50" t="s">
        <v>142</v>
      </c>
      <c r="E18" s="106"/>
    </row>
    <row r="19" spans="1:5" ht="27">
      <c r="A19" s="52"/>
      <c r="B19" s="49"/>
      <c r="C19" s="15" t="s">
        <v>57</v>
      </c>
      <c r="D19" s="50" t="s">
        <v>143</v>
      </c>
      <c r="E19" s="107"/>
    </row>
    <row r="20" spans="1:5">
      <c r="A20" s="13">
        <v>6</v>
      </c>
      <c r="B20" s="15" t="s">
        <v>59</v>
      </c>
      <c r="C20" s="15"/>
      <c r="D20" s="50" t="s">
        <v>144</v>
      </c>
      <c r="E20" s="15"/>
    </row>
    <row r="21" spans="1:5">
      <c r="A21" s="13">
        <v>7</v>
      </c>
      <c r="B21" s="15" t="s">
        <v>60</v>
      </c>
      <c r="C21" s="15"/>
      <c r="D21" s="50" t="s">
        <v>145</v>
      </c>
      <c r="E21" s="15"/>
    </row>
    <row r="22" spans="1:5">
      <c r="A22" s="13">
        <v>8</v>
      </c>
      <c r="B22" s="15" t="s">
        <v>6</v>
      </c>
      <c r="C22" s="15"/>
      <c r="D22" s="50" t="s">
        <v>146</v>
      </c>
      <c r="E22" s="54"/>
    </row>
    <row r="23" spans="1:5">
      <c r="A23" s="13">
        <v>9</v>
      </c>
      <c r="B23" s="15" t="s">
        <v>7</v>
      </c>
      <c r="C23" s="15"/>
      <c r="D23" s="50" t="s">
        <v>147</v>
      </c>
      <c r="E23" s="15"/>
    </row>
    <row r="24" spans="1:5">
      <c r="A24" s="13">
        <v>10</v>
      </c>
      <c r="B24" s="15" t="s">
        <v>8</v>
      </c>
      <c r="C24" s="15"/>
      <c r="D24" s="50" t="s">
        <v>148</v>
      </c>
      <c r="E24" s="15"/>
    </row>
    <row r="25" spans="1:5" ht="27">
      <c r="A25" s="13">
        <v>11</v>
      </c>
      <c r="B25" s="15" t="s">
        <v>9</v>
      </c>
      <c r="C25" s="15"/>
      <c r="D25" s="50" t="s">
        <v>149</v>
      </c>
      <c r="E25" s="15" t="s">
        <v>158</v>
      </c>
    </row>
    <row r="26" spans="1:5">
      <c r="A26" s="11">
        <v>12</v>
      </c>
      <c r="B26" s="47" t="s">
        <v>10</v>
      </c>
      <c r="C26" s="15" t="s">
        <v>69</v>
      </c>
      <c r="D26" s="50" t="s">
        <v>150</v>
      </c>
      <c r="E26" s="105" t="s">
        <v>123</v>
      </c>
    </row>
    <row r="27" spans="1:5">
      <c r="A27" s="52"/>
      <c r="B27" s="49"/>
      <c r="C27" s="15" t="s">
        <v>70</v>
      </c>
      <c r="D27" s="50" t="s">
        <v>151</v>
      </c>
      <c r="E27" s="107"/>
    </row>
    <row r="28" spans="1:5">
      <c r="A28" s="11">
        <v>13</v>
      </c>
      <c r="B28" s="47" t="s">
        <v>11</v>
      </c>
      <c r="C28" s="15" t="s">
        <v>223</v>
      </c>
      <c r="D28" s="50" t="s">
        <v>152</v>
      </c>
      <c r="E28" s="15"/>
    </row>
    <row r="29" spans="1:5" ht="27">
      <c r="A29" s="51"/>
      <c r="B29" s="48"/>
      <c r="C29" s="15" t="s">
        <v>234</v>
      </c>
      <c r="D29" s="50" t="s">
        <v>153</v>
      </c>
      <c r="E29" s="15"/>
    </row>
    <row r="30" spans="1:5">
      <c r="A30" s="51"/>
      <c r="B30" s="48"/>
      <c r="C30" s="15" t="s">
        <v>235</v>
      </c>
      <c r="D30" s="50" t="s">
        <v>154</v>
      </c>
      <c r="E30" s="15"/>
    </row>
    <row r="31" spans="1:5" ht="27">
      <c r="A31" s="51"/>
      <c r="B31" s="48"/>
      <c r="C31" s="15" t="s">
        <v>236</v>
      </c>
      <c r="D31" s="50" t="s">
        <v>155</v>
      </c>
      <c r="E31" s="15"/>
    </row>
    <row r="32" spans="1:5" ht="27">
      <c r="A32" s="51"/>
      <c r="B32" s="48"/>
      <c r="C32" s="15" t="s">
        <v>237</v>
      </c>
      <c r="D32" s="50" t="s">
        <v>156</v>
      </c>
      <c r="E32" s="15"/>
    </row>
    <row r="33" spans="1:5">
      <c r="A33" s="11">
        <v>14</v>
      </c>
      <c r="B33" s="70" t="s">
        <v>12</v>
      </c>
      <c r="C33" s="15" t="s">
        <v>24</v>
      </c>
      <c r="D33" s="50" t="s">
        <v>224</v>
      </c>
      <c r="E33" s="15"/>
    </row>
    <row r="34" spans="1:5">
      <c r="A34" s="52"/>
      <c r="B34" s="71"/>
      <c r="C34" s="15" t="s">
        <v>265</v>
      </c>
      <c r="D34" s="50" t="s">
        <v>266</v>
      </c>
      <c r="E34" s="15"/>
    </row>
    <row r="35" spans="1:5">
      <c r="A35" s="11">
        <v>15</v>
      </c>
      <c r="B35" s="70" t="s">
        <v>13</v>
      </c>
      <c r="C35" s="15" t="s">
        <v>24</v>
      </c>
      <c r="D35" s="50" t="s">
        <v>224</v>
      </c>
      <c r="E35" s="15"/>
    </row>
    <row r="36" spans="1:5">
      <c r="A36" s="52"/>
      <c r="B36" s="71"/>
      <c r="C36" s="15" t="s">
        <v>265</v>
      </c>
      <c r="D36" s="50" t="s">
        <v>266</v>
      </c>
      <c r="E36" s="15"/>
    </row>
    <row r="37" spans="1:5">
      <c r="A37" s="101">
        <v>16</v>
      </c>
      <c r="B37" s="103" t="s">
        <v>245</v>
      </c>
      <c r="C37" s="15" t="s">
        <v>24</v>
      </c>
      <c r="D37" s="50" t="s">
        <v>275</v>
      </c>
      <c r="E37" s="15"/>
    </row>
    <row r="38" spans="1:5">
      <c r="A38" s="102"/>
      <c r="B38" s="104"/>
      <c r="C38" s="15" t="s">
        <v>265</v>
      </c>
      <c r="D38" s="50" t="s">
        <v>276</v>
      </c>
      <c r="E38" s="15"/>
    </row>
    <row r="39" spans="1:5">
      <c r="A39" s="11">
        <v>16</v>
      </c>
      <c r="B39" s="67" t="s">
        <v>245</v>
      </c>
      <c r="C39" s="15"/>
      <c r="D39" s="50" t="s">
        <v>225</v>
      </c>
      <c r="E39" s="15"/>
    </row>
    <row r="40" spans="1:5">
      <c r="A40" s="13">
        <v>17</v>
      </c>
      <c r="B40" s="15" t="s">
        <v>14</v>
      </c>
      <c r="C40" s="15"/>
      <c r="D40" s="50" t="s">
        <v>256</v>
      </c>
      <c r="E40" s="15"/>
    </row>
    <row r="41" spans="1:5">
      <c r="A41" s="13">
        <v>18</v>
      </c>
      <c r="B41" s="15" t="s">
        <v>15</v>
      </c>
      <c r="C41" s="15"/>
      <c r="D41" s="50" t="s">
        <v>257</v>
      </c>
      <c r="E41" s="15"/>
    </row>
    <row r="42" spans="1:5">
      <c r="A42" s="13">
        <v>19</v>
      </c>
      <c r="B42" s="15" t="s">
        <v>16</v>
      </c>
      <c r="C42" s="15"/>
      <c r="D42" s="50" t="s">
        <v>258</v>
      </c>
      <c r="E42" s="15"/>
    </row>
    <row r="43" spans="1:5">
      <c r="A43" s="13">
        <v>20</v>
      </c>
      <c r="B43" s="15" t="s">
        <v>17</v>
      </c>
      <c r="C43" s="15"/>
      <c r="D43" s="50" t="s">
        <v>259</v>
      </c>
      <c r="E43" s="15"/>
    </row>
    <row r="44" spans="1:5">
      <c r="A44" s="13">
        <v>21</v>
      </c>
      <c r="B44" s="15" t="s">
        <v>168</v>
      </c>
      <c r="C44" s="15"/>
      <c r="D44" s="50"/>
      <c r="E44" s="91" t="s">
        <v>270</v>
      </c>
    </row>
    <row r="45" spans="1:5">
      <c r="A45" s="13">
        <v>22</v>
      </c>
      <c r="B45" s="15" t="s">
        <v>271</v>
      </c>
      <c r="C45" s="15"/>
      <c r="D45" s="50" t="s">
        <v>250</v>
      </c>
      <c r="E45" s="15"/>
    </row>
    <row r="46" spans="1:5">
      <c r="A46" s="13">
        <v>23</v>
      </c>
      <c r="B46" s="15" t="s">
        <v>18</v>
      </c>
      <c r="C46" s="15"/>
      <c r="D46" s="50" t="s">
        <v>251</v>
      </c>
      <c r="E46" s="15"/>
    </row>
    <row r="47" spans="1:5">
      <c r="A47" s="13">
        <v>24</v>
      </c>
      <c r="B47" s="15" t="s">
        <v>19</v>
      </c>
      <c r="C47" s="15"/>
      <c r="D47" s="50" t="s">
        <v>252</v>
      </c>
      <c r="E47" s="15"/>
    </row>
    <row r="48" spans="1:5">
      <c r="A48" s="13">
        <v>25</v>
      </c>
      <c r="B48" s="15" t="s">
        <v>20</v>
      </c>
      <c r="C48" s="15"/>
      <c r="D48" s="50" t="s">
        <v>253</v>
      </c>
      <c r="E48" s="15"/>
    </row>
    <row r="49" spans="1:5">
      <c r="A49" s="13">
        <v>26</v>
      </c>
      <c r="B49" s="15" t="s">
        <v>21</v>
      </c>
      <c r="C49" s="15"/>
      <c r="D49" s="50" t="s">
        <v>254</v>
      </c>
      <c r="E49" s="15"/>
    </row>
    <row r="50" spans="1:5">
      <c r="A50" s="13">
        <v>27</v>
      </c>
      <c r="B50" s="15" t="s">
        <v>22</v>
      </c>
      <c r="C50" s="15"/>
      <c r="D50" s="50" t="s">
        <v>255</v>
      </c>
      <c r="E50" s="15"/>
    </row>
    <row r="51" spans="1:5" ht="27">
      <c r="A51" s="13">
        <v>28</v>
      </c>
      <c r="B51" s="15" t="s">
        <v>209</v>
      </c>
      <c r="C51" s="15"/>
      <c r="D51" s="50" t="s">
        <v>248</v>
      </c>
      <c r="E51" s="15"/>
    </row>
    <row r="52" spans="1:5">
      <c r="A52" s="13">
        <v>29</v>
      </c>
      <c r="B52" s="15" t="s">
        <v>208</v>
      </c>
      <c r="C52" s="15"/>
      <c r="D52" s="50" t="s">
        <v>249</v>
      </c>
      <c r="E52" s="15"/>
    </row>
    <row r="53" spans="1:5">
      <c r="A53" s="13">
        <v>30</v>
      </c>
      <c r="B53" s="15" t="s">
        <v>246</v>
      </c>
      <c r="C53" s="15"/>
      <c r="D53" s="50" t="s">
        <v>266</v>
      </c>
      <c r="E53" s="15"/>
    </row>
    <row r="54" spans="1:5">
      <c r="A54" s="13">
        <v>31</v>
      </c>
      <c r="B54" s="15" t="s">
        <v>247</v>
      </c>
      <c r="C54" s="15"/>
      <c r="D54" s="50" t="s">
        <v>274</v>
      </c>
      <c r="E54" s="15"/>
    </row>
  </sheetData>
  <mergeCells count="12">
    <mergeCell ref="A37:A38"/>
    <mergeCell ref="B37:B38"/>
    <mergeCell ref="E17:E19"/>
    <mergeCell ref="E26:E27"/>
    <mergeCell ref="A12:B12"/>
    <mergeCell ref="A7:E7"/>
    <mergeCell ref="A9:E9"/>
    <mergeCell ref="A2:E2"/>
    <mergeCell ref="A3:E3"/>
    <mergeCell ref="A4:E4"/>
    <mergeCell ref="A5:E5"/>
    <mergeCell ref="A6:E6"/>
  </mergeCells>
  <phoneticPr fontId="1"/>
  <pageMargins left="0.7" right="0.7" top="0.75" bottom="0.75" header="0.3" footer="0.3"/>
  <pageSetup paperSize="9" scale="88" fitToHeight="0" orientation="portrait" r:id="rId1"/>
  <rowBreaks count="1" manualBreakCount="1">
    <brk id="1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tabSelected="1" view="pageBreakPreview" topLeftCell="B1" zoomScale="85" zoomScaleNormal="85" zoomScaleSheetLayoutView="85" workbookViewId="0">
      <selection activeCell="C5" sqref="C5:E5"/>
    </sheetView>
  </sheetViews>
  <sheetFormatPr defaultColWidth="9" defaultRowHeight="13.5"/>
  <cols>
    <col min="1" max="1" width="1.25" style="94" customWidth="1"/>
    <col min="2" max="2" width="13.875" style="94" bestFit="1" customWidth="1"/>
    <col min="3" max="3" width="14" style="94" customWidth="1"/>
    <col min="4" max="8" width="9" style="94" customWidth="1"/>
    <col min="9" max="9" width="15" style="3" customWidth="1"/>
    <col min="10" max="16384" width="9" style="94"/>
  </cols>
  <sheetData>
    <row r="1" spans="2:9" ht="18.75" customHeight="1">
      <c r="G1" s="112" t="s">
        <v>33</v>
      </c>
      <c r="H1" s="112"/>
      <c r="I1" s="112"/>
    </row>
    <row r="2" spans="2:9" ht="40.5" customHeight="1">
      <c r="B2" s="113" t="s">
        <v>215</v>
      </c>
      <c r="C2" s="113"/>
      <c r="D2" s="113"/>
      <c r="E2" s="113"/>
      <c r="F2" s="113"/>
      <c r="G2" s="113"/>
      <c r="H2" s="113"/>
      <c r="I2" s="113"/>
    </row>
    <row r="3" spans="2:9" ht="18.75" customHeight="1">
      <c r="B3" s="93"/>
      <c r="C3" s="93"/>
      <c r="D3" s="93"/>
      <c r="E3" s="93"/>
      <c r="F3" s="93"/>
      <c r="G3" s="93"/>
      <c r="H3" s="93"/>
      <c r="I3" s="2"/>
    </row>
    <row r="4" spans="2:9" ht="18.75" customHeight="1">
      <c r="B4" s="6" t="s">
        <v>27</v>
      </c>
      <c r="C4" s="115"/>
      <c r="D4" s="115"/>
      <c r="E4" s="7"/>
      <c r="F4" s="7"/>
      <c r="G4" s="7"/>
      <c r="H4" s="7"/>
      <c r="I4" s="7"/>
    </row>
    <row r="5" spans="2:9" ht="18.75" customHeight="1">
      <c r="B5" s="6" t="s">
        <v>26</v>
      </c>
      <c r="C5" s="114"/>
      <c r="D5" s="114"/>
      <c r="E5" s="114"/>
      <c r="F5" s="92"/>
      <c r="G5" s="92"/>
      <c r="H5" s="92"/>
      <c r="I5" s="92"/>
    </row>
    <row r="6" spans="2:9" ht="18.75" customHeight="1">
      <c r="B6" s="6" t="s">
        <v>25</v>
      </c>
      <c r="C6" s="117" t="s">
        <v>273</v>
      </c>
      <c r="D6" s="117"/>
      <c r="E6" s="117"/>
      <c r="F6" s="117"/>
      <c r="G6" s="92"/>
      <c r="H6" s="92"/>
      <c r="I6" s="92"/>
    </row>
    <row r="7" spans="2:9" ht="18.75" customHeight="1">
      <c r="B7" s="6" t="s">
        <v>49</v>
      </c>
      <c r="C7" s="118"/>
      <c r="D7" s="118"/>
      <c r="E7" s="118"/>
      <c r="F7" s="118"/>
      <c r="G7" s="118"/>
      <c r="H7" s="95"/>
      <c r="I7" s="95"/>
    </row>
    <row r="8" spans="2:9" ht="18.75" customHeight="1" thickBot="1"/>
    <row r="9" spans="2:9" ht="18.75" customHeight="1" thickBot="1">
      <c r="C9" s="116" t="s">
        <v>30</v>
      </c>
      <c r="D9" s="116"/>
      <c r="E9" s="116"/>
      <c r="F9" s="116"/>
      <c r="G9" s="116"/>
      <c r="H9" s="96" t="s">
        <v>36</v>
      </c>
      <c r="I9" s="4" t="str">
        <f>IF(OR(C6="",C7=""),"",IF(C6='DB（削除禁止）'!EM10,VLOOKUP(C7,'DB（削除禁止）'!$EM$11:$EN$14,2,FALSE)))</f>
        <v/>
      </c>
    </row>
    <row r="10" spans="2:9" ht="18.75" customHeight="1" thickBot="1"/>
    <row r="11" spans="2:9" ht="18.75" customHeight="1" thickBot="1">
      <c r="C11" s="110" t="s">
        <v>31</v>
      </c>
      <c r="D11" s="110"/>
      <c r="E11" s="110"/>
      <c r="F11" s="110"/>
      <c r="G11" s="110"/>
      <c r="H11" s="110"/>
      <c r="I11" s="4"/>
    </row>
    <row r="12" spans="2:9" ht="18.75" customHeight="1" thickBot="1"/>
    <row r="13" spans="2:9" ht="18.75" customHeight="1" thickBot="1">
      <c r="C13" s="116" t="s">
        <v>32</v>
      </c>
      <c r="D13" s="116"/>
      <c r="E13" s="116"/>
      <c r="F13" s="116"/>
      <c r="G13" s="116"/>
      <c r="H13" s="96" t="s">
        <v>35</v>
      </c>
      <c r="I13" s="5"/>
    </row>
    <row r="14" spans="2:9" ht="18.75" customHeight="1" thickBot="1">
      <c r="I14" s="94"/>
    </row>
    <row r="15" spans="2:9" ht="18.75" customHeight="1" thickBot="1">
      <c r="C15" s="110" t="s">
        <v>68</v>
      </c>
      <c r="D15" s="110"/>
      <c r="E15" s="110"/>
      <c r="F15" s="110"/>
      <c r="G15" s="110"/>
      <c r="H15" s="96" t="s">
        <v>28</v>
      </c>
      <c r="I15" s="53" t="e">
        <f>ROUND(I9*I11*I13,0)</f>
        <v>#VALUE!</v>
      </c>
    </row>
    <row r="16" spans="2:9" ht="18.75" customHeight="1">
      <c r="H16" s="97"/>
    </row>
    <row r="17" spans="1:9" ht="18.75" customHeight="1"/>
    <row r="18" spans="1:9" ht="18.75" customHeight="1">
      <c r="B18" s="111" t="s">
        <v>37</v>
      </c>
      <c r="C18" s="111"/>
      <c r="D18" s="111"/>
      <c r="E18" s="111"/>
      <c r="F18" s="111"/>
      <c r="G18" s="111"/>
      <c r="H18" s="111"/>
      <c r="I18" s="111"/>
    </row>
    <row r="19" spans="1:9" ht="18.75" customHeight="1">
      <c r="A19" s="94" t="s">
        <v>29</v>
      </c>
      <c r="B19" s="111" t="s">
        <v>34</v>
      </c>
      <c r="C19" s="111"/>
      <c r="D19" s="111"/>
      <c r="E19" s="111"/>
      <c r="F19" s="111"/>
      <c r="G19" s="111"/>
      <c r="H19" s="111"/>
      <c r="I19" s="111"/>
    </row>
    <row r="20" spans="1:9" ht="18.75" customHeight="1">
      <c r="B20" s="93"/>
      <c r="C20" s="93"/>
      <c r="D20" s="93"/>
      <c r="E20" s="93"/>
      <c r="F20" s="93"/>
      <c r="G20" s="93"/>
      <c r="H20" s="93"/>
      <c r="I20" s="2"/>
    </row>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c r="B28" s="94" t="s">
        <v>73</v>
      </c>
    </row>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dataConsolidate/>
  <mergeCells count="12">
    <mergeCell ref="C9:G9"/>
    <mergeCell ref="C7:G7"/>
    <mergeCell ref="G1:I1"/>
    <mergeCell ref="B2:I2"/>
    <mergeCell ref="C4:D4"/>
    <mergeCell ref="C5:E5"/>
    <mergeCell ref="C6:F6"/>
    <mergeCell ref="C11:H11"/>
    <mergeCell ref="C13:G13"/>
    <mergeCell ref="C15:G15"/>
    <mergeCell ref="B18:I18"/>
    <mergeCell ref="B19:I19"/>
  </mergeCells>
  <phoneticPr fontId="1"/>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'DB（削除禁止）'!$EM$10</xm:f>
          </x14:formula1>
          <xm:sqref>C6:F6</xm:sqref>
        </x14:dataValidation>
        <x14:dataValidation type="list" allowBlank="1" showInputMessage="1" showErrorMessage="1">
          <x14:formula1>
            <xm:f>'DB（削除禁止）'!$EM$12:$EM$14</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tint="-0.499984740745262"/>
  </sheetPr>
  <dimension ref="A1:EP53"/>
  <sheetViews>
    <sheetView view="pageBreakPreview" topLeftCell="BT1" zoomScale="90" zoomScaleNormal="85" zoomScaleSheetLayoutView="90" workbookViewId="0">
      <selection activeCell="BY3" sqref="BY3"/>
    </sheetView>
  </sheetViews>
  <sheetFormatPr defaultRowHeight="15" customHeight="1"/>
  <cols>
    <col min="1" max="1" width="7.125" style="1" bestFit="1" customWidth="1"/>
    <col min="2" max="2" width="2.625" style="1" bestFit="1" customWidth="1"/>
    <col min="3" max="3" width="59.875" style="1" bestFit="1" customWidth="1"/>
    <col min="4" max="4" width="9" style="1"/>
    <col min="5" max="5" width="3.625" style="1" customWidth="1"/>
    <col min="6" max="6" width="7.125" style="1" bestFit="1" customWidth="1"/>
    <col min="7" max="7" width="2.625" style="1" bestFit="1" customWidth="1"/>
    <col min="8" max="8" width="48.25" style="1" bestFit="1" customWidth="1"/>
    <col min="9" max="9" width="9" style="1" bestFit="1" customWidth="1"/>
    <col min="10" max="10" width="3.625" style="1" customWidth="1"/>
    <col min="11" max="11" width="7.125" style="1" bestFit="1" customWidth="1"/>
    <col min="12" max="12" width="2.625" style="1" bestFit="1" customWidth="1"/>
    <col min="13" max="13" width="26" style="1" bestFit="1" customWidth="1"/>
    <col min="14" max="14" width="11.625" style="8" bestFit="1" customWidth="1"/>
    <col min="15" max="15" width="3.625" style="1" customWidth="1"/>
    <col min="16" max="16" width="7.125" style="1" bestFit="1" customWidth="1"/>
    <col min="17" max="17" width="2.625" style="1" bestFit="1" customWidth="1"/>
    <col min="18" max="18" width="30.125" style="1" bestFit="1" customWidth="1"/>
    <col min="19" max="19" width="12.75" style="1" bestFit="1" customWidth="1"/>
    <col min="20" max="20" width="3.625" style="1" customWidth="1"/>
    <col min="21" max="21" width="7.125" style="1" bestFit="1" customWidth="1"/>
    <col min="22" max="22" width="2.625" style="1" bestFit="1" customWidth="1"/>
    <col min="23" max="23" width="28.625" style="1" bestFit="1" customWidth="1"/>
    <col min="24" max="24" width="11.625" style="1" bestFit="1" customWidth="1"/>
    <col min="25" max="25" width="26.25" style="1" bestFit="1" customWidth="1"/>
    <col min="26" max="26" width="3.625" style="1" customWidth="1"/>
    <col min="27" max="27" width="7.125" style="1" bestFit="1" customWidth="1"/>
    <col min="28" max="28" width="2.625" style="1" bestFit="1" customWidth="1"/>
    <col min="29" max="29" width="33.875" style="1" bestFit="1" customWidth="1"/>
    <col min="30" max="30" width="3.625" style="1" customWidth="1"/>
    <col min="31" max="31" width="7.125" style="1" bestFit="1" customWidth="1"/>
    <col min="32" max="32" width="2.625" style="1" bestFit="1" customWidth="1"/>
    <col min="33" max="33" width="32.75" style="1" bestFit="1" customWidth="1"/>
    <col min="34" max="34" width="3.625" style="1" customWidth="1"/>
    <col min="35" max="35" width="7.125" style="1" bestFit="1" customWidth="1"/>
    <col min="36" max="36" width="2.625" style="1" bestFit="1" customWidth="1"/>
    <col min="37" max="37" width="27.625" style="1" bestFit="1" customWidth="1"/>
    <col min="38" max="38" width="3.625" style="1" customWidth="1"/>
    <col min="39" max="39" width="7.125" style="1" bestFit="1" customWidth="1"/>
    <col min="40" max="40" width="2.625" style="1" bestFit="1" customWidth="1"/>
    <col min="41" max="41" width="38.25" style="1" bestFit="1" customWidth="1"/>
    <col min="42" max="42" width="9" style="1" bestFit="1" customWidth="1"/>
    <col min="43" max="43" width="3.625" style="1" customWidth="1"/>
    <col min="44" max="44" width="7.125" style="1" bestFit="1" customWidth="1"/>
    <col min="45" max="45" width="3.5" style="1" bestFit="1" customWidth="1"/>
    <col min="46" max="46" width="38.25" style="1" bestFit="1" customWidth="1"/>
    <col min="47" max="47" width="9" style="1" bestFit="1" customWidth="1"/>
    <col min="48" max="48" width="3.625" style="1" customWidth="1"/>
    <col min="49" max="49" width="7.125" style="1" bestFit="1" customWidth="1"/>
    <col min="50" max="50" width="3.5" style="1" bestFit="1" customWidth="1"/>
    <col min="51" max="51" width="29.625" style="1" bestFit="1" customWidth="1"/>
    <col min="52" max="52" width="3.625" style="1" customWidth="1"/>
    <col min="53" max="53" width="7.125" style="1" bestFit="1" customWidth="1"/>
    <col min="54" max="54" width="3.5" style="1" bestFit="1" customWidth="1"/>
    <col min="55" max="55" width="25.75" style="1" bestFit="1" customWidth="1"/>
    <col min="56" max="56" width="5.875" style="1" bestFit="1" customWidth="1"/>
    <col min="57" max="57" width="3.625" style="1" customWidth="1"/>
    <col min="58" max="58" width="7.125" style="1" bestFit="1" customWidth="1"/>
    <col min="59" max="59" width="3.5" style="1" bestFit="1" customWidth="1"/>
    <col min="60" max="60" width="80.875" style="1" bestFit="1" customWidth="1"/>
    <col min="61" max="61" width="10.25" style="1" bestFit="1" customWidth="1"/>
    <col min="62" max="62" width="3.625" style="1" customWidth="1"/>
    <col min="63" max="63" width="7.125" style="1" bestFit="1" customWidth="1"/>
    <col min="64" max="64" width="3.5" style="1" bestFit="1" customWidth="1"/>
    <col min="65" max="65" width="58.375" style="1" bestFit="1" customWidth="1"/>
    <col min="66" max="66" width="11.375" style="1" bestFit="1" customWidth="1"/>
    <col min="67" max="67" width="9" style="1"/>
    <col min="68" max="68" width="3.5" style="1" customWidth="1"/>
    <col min="69" max="69" width="7.125" style="1" bestFit="1" customWidth="1"/>
    <col min="70" max="70" width="3.5" style="1" customWidth="1"/>
    <col min="71" max="71" width="58.375" style="1" bestFit="1" customWidth="1"/>
    <col min="72" max="72" width="12.625" style="1" bestFit="1" customWidth="1"/>
    <col min="73" max="73" width="9" style="1" bestFit="1" customWidth="1"/>
    <col min="74" max="74" width="3.75" style="1" customWidth="1"/>
    <col min="75" max="75" width="7.125" style="1" bestFit="1" customWidth="1"/>
    <col min="76" max="76" width="3.5" style="1" customWidth="1"/>
    <col min="77" max="77" width="58.375" style="1" bestFit="1" customWidth="1"/>
    <col min="78" max="78" width="12.625" style="1" bestFit="1" customWidth="1"/>
    <col min="79" max="79" width="9" style="1" bestFit="1" customWidth="1"/>
    <col min="80" max="80" width="3.75" style="1" customWidth="1"/>
    <col min="81" max="81" width="7.125" style="1" bestFit="1" customWidth="1"/>
    <col min="82" max="82" width="3.5" style="1" customWidth="1"/>
    <col min="83" max="83" width="58.375" style="1" bestFit="1" customWidth="1"/>
    <col min="84" max="84" width="11.375" style="1" bestFit="1" customWidth="1"/>
    <col min="85" max="85" width="9" style="1" bestFit="1" customWidth="1"/>
    <col min="86" max="86" width="3.75" style="1" customWidth="1"/>
    <col min="87" max="87" width="7.125" style="1" bestFit="1" customWidth="1"/>
    <col min="88" max="88" width="3.5" style="1" customWidth="1"/>
    <col min="89" max="89" width="23.5" style="1" bestFit="1" customWidth="1"/>
    <col min="90" max="90" width="3.5" style="1" customWidth="1"/>
    <col min="91" max="91" width="7.125" style="1" bestFit="1" customWidth="1"/>
    <col min="92" max="92" width="3.5" style="1" customWidth="1"/>
    <col min="93" max="93" width="21.375" style="1" bestFit="1" customWidth="1"/>
    <col min="94" max="94" width="3.5" style="1" customWidth="1"/>
    <col min="95" max="95" width="7.125" style="1" bestFit="1" customWidth="1"/>
    <col min="96" max="96" width="3.5" style="1" customWidth="1"/>
    <col min="97" max="97" width="23.5" style="1" bestFit="1" customWidth="1"/>
    <col min="98" max="98" width="3.5" style="1" customWidth="1"/>
    <col min="99" max="99" width="7.125" style="1" customWidth="1"/>
    <col min="100" max="100" width="3.5" style="1" customWidth="1"/>
    <col min="101" max="101" width="21.375" style="1" bestFit="1" customWidth="1"/>
    <col min="102" max="102" width="5.25" style="1" bestFit="1" customWidth="1"/>
    <col min="103" max="103" width="3.625" style="1" customWidth="1"/>
    <col min="104" max="104" width="7.125" style="1" bestFit="1" customWidth="1"/>
    <col min="105" max="105" width="3.5" style="1" customWidth="1"/>
    <col min="106" max="106" width="39.875" style="1" bestFit="1" customWidth="1"/>
    <col min="107" max="107" width="9.5" style="1" bestFit="1" customWidth="1"/>
    <col min="108" max="108" width="10.25" style="1" bestFit="1" customWidth="1"/>
    <col min="109" max="109" width="3.5" style="1" customWidth="1"/>
    <col min="110" max="110" width="7.125" style="1" bestFit="1" customWidth="1"/>
    <col min="111" max="111" width="3.5" style="1" customWidth="1"/>
    <col min="112" max="112" width="66.75" style="1" bestFit="1" customWidth="1"/>
    <col min="113" max="114" width="9" style="1" bestFit="1" customWidth="1"/>
    <col min="115" max="115" width="3.5" style="1" customWidth="1"/>
    <col min="116" max="116" width="7.125" style="1" bestFit="1" customWidth="1"/>
    <col min="117" max="117" width="3.5" style="1" customWidth="1"/>
    <col min="118" max="118" width="40.125" style="1" bestFit="1" customWidth="1"/>
    <col min="119" max="119" width="12.125" style="8" bestFit="1" customWidth="1"/>
    <col min="120" max="120" width="3.5" style="1" customWidth="1"/>
    <col min="121" max="121" width="7.125" style="1" bestFit="1" customWidth="1"/>
    <col min="122" max="122" width="3.5" style="1" customWidth="1"/>
    <col min="123" max="123" width="24.125" style="1" bestFit="1" customWidth="1"/>
    <col min="124" max="124" width="3.5" style="1" customWidth="1"/>
    <col min="125" max="125" width="7.125" style="1" bestFit="1" customWidth="1"/>
    <col min="126" max="126" width="3.5" style="1" customWidth="1"/>
    <col min="127" max="127" width="27.625" style="1" bestFit="1" customWidth="1"/>
    <col min="128" max="128" width="3.5" style="1" customWidth="1"/>
    <col min="129" max="129" width="7.125" style="1" bestFit="1" customWidth="1"/>
    <col min="130" max="130" width="3.5" style="1" customWidth="1"/>
    <col min="131" max="131" width="27.625" style="1" bestFit="1" customWidth="1"/>
    <col min="132" max="132" width="3.5" style="1" customWidth="1"/>
    <col min="133" max="133" width="7.125" style="1" bestFit="1" customWidth="1"/>
    <col min="134" max="134" width="3.5" style="1" customWidth="1"/>
    <col min="135" max="135" width="27.625" style="1" bestFit="1" customWidth="1"/>
    <col min="136" max="136" width="3.5" style="1" customWidth="1"/>
    <col min="137" max="137" width="7.125" style="1" bestFit="1" customWidth="1"/>
    <col min="138" max="138" width="3.5" style="1" customWidth="1"/>
    <col min="139" max="139" width="27.625" style="1" bestFit="1" customWidth="1"/>
    <col min="140" max="140" width="3.5" style="1" customWidth="1"/>
    <col min="141" max="141" width="7.125" style="1" bestFit="1" customWidth="1"/>
    <col min="142" max="142" width="3.5" style="1" customWidth="1"/>
    <col min="143" max="143" width="58.375" style="1" bestFit="1" customWidth="1"/>
    <col min="144" max="144" width="11.375" style="1" bestFit="1" customWidth="1"/>
    <col min="145" max="145" width="9" style="1" bestFit="1" customWidth="1"/>
    <col min="146" max="146" width="3.75" style="1" customWidth="1"/>
    <col min="147" max="16384" width="9" style="1"/>
  </cols>
  <sheetData>
    <row r="1" spans="1:146" ht="15" customHeight="1">
      <c r="A1" s="1" t="s">
        <v>163</v>
      </c>
      <c r="B1" s="1">
        <v>1</v>
      </c>
      <c r="C1" s="1" t="s">
        <v>0</v>
      </c>
      <c r="F1" s="1" t="s">
        <v>164</v>
      </c>
      <c r="G1" s="1">
        <v>2</v>
      </c>
      <c r="H1" s="1" t="s">
        <v>1</v>
      </c>
      <c r="K1" s="1" t="s">
        <v>164</v>
      </c>
      <c r="L1" s="1">
        <v>3</v>
      </c>
      <c r="M1" s="1" t="s">
        <v>2</v>
      </c>
      <c r="P1" s="1" t="s">
        <v>164</v>
      </c>
      <c r="Q1" s="1">
        <v>4</v>
      </c>
      <c r="R1" s="1" t="s">
        <v>3</v>
      </c>
      <c r="U1" s="1" t="s">
        <v>164</v>
      </c>
      <c r="V1" s="1">
        <v>5</v>
      </c>
      <c r="W1" s="1" t="s">
        <v>4</v>
      </c>
      <c r="AA1" s="1" t="s">
        <v>164</v>
      </c>
      <c r="AB1" s="1">
        <v>6</v>
      </c>
      <c r="AC1" s="1" t="s">
        <v>59</v>
      </c>
      <c r="AE1" s="1" t="s">
        <v>164</v>
      </c>
      <c r="AF1" s="1">
        <v>7</v>
      </c>
      <c r="AG1" s="1" t="s">
        <v>5</v>
      </c>
      <c r="AI1" s="1" t="s">
        <v>164</v>
      </c>
      <c r="AJ1" s="1">
        <v>8</v>
      </c>
      <c r="AK1" s="1" t="s">
        <v>6</v>
      </c>
      <c r="AM1" s="1" t="s">
        <v>164</v>
      </c>
      <c r="AN1" s="1">
        <v>9</v>
      </c>
      <c r="AO1" s="1" t="s">
        <v>7</v>
      </c>
      <c r="AR1" s="1" t="s">
        <v>164</v>
      </c>
      <c r="AS1" s="1">
        <v>10</v>
      </c>
      <c r="AT1" s="1" t="s">
        <v>8</v>
      </c>
      <c r="AW1" s="1" t="s">
        <v>164</v>
      </c>
      <c r="AX1" s="1">
        <v>11</v>
      </c>
      <c r="AY1" s="1" t="s">
        <v>9</v>
      </c>
      <c r="BA1" s="1" t="s">
        <v>164</v>
      </c>
      <c r="BB1" s="1">
        <v>12</v>
      </c>
      <c r="BC1" s="1" t="s">
        <v>10</v>
      </c>
      <c r="BF1" s="1" t="s">
        <v>164</v>
      </c>
      <c r="BG1" s="1">
        <v>13</v>
      </c>
      <c r="BH1" s="59" t="s">
        <v>11</v>
      </c>
      <c r="BK1" s="1" t="s">
        <v>163</v>
      </c>
      <c r="BL1" s="1">
        <v>14</v>
      </c>
      <c r="BM1" s="1" t="s">
        <v>12</v>
      </c>
      <c r="BQ1" s="1" t="s">
        <v>163</v>
      </c>
      <c r="BR1" s="1">
        <v>15</v>
      </c>
      <c r="BS1" s="1" t="s">
        <v>13</v>
      </c>
      <c r="BW1" s="1" t="s">
        <v>163</v>
      </c>
      <c r="BX1" s="1">
        <v>16</v>
      </c>
      <c r="BY1" s="1" t="s">
        <v>245</v>
      </c>
      <c r="CC1" s="1" t="s">
        <v>163</v>
      </c>
      <c r="CD1" s="1">
        <v>30</v>
      </c>
      <c r="CE1" s="1" t="s">
        <v>222</v>
      </c>
      <c r="CI1" s="1" t="s">
        <v>164</v>
      </c>
      <c r="CJ1" s="1">
        <v>17</v>
      </c>
      <c r="CK1" s="1" t="s">
        <v>14</v>
      </c>
      <c r="CM1" s="1" t="s">
        <v>164</v>
      </c>
      <c r="CN1" s="1">
        <v>18</v>
      </c>
      <c r="CO1" s="1" t="s">
        <v>15</v>
      </c>
      <c r="CQ1" s="1" t="s">
        <v>164</v>
      </c>
      <c r="CR1" s="1">
        <v>19</v>
      </c>
      <c r="CS1" s="1" t="s">
        <v>16</v>
      </c>
      <c r="CU1" s="1" t="s">
        <v>163</v>
      </c>
      <c r="CV1" s="1">
        <v>20</v>
      </c>
      <c r="CW1" s="1" t="s">
        <v>17</v>
      </c>
      <c r="CZ1" s="1" t="s">
        <v>167</v>
      </c>
      <c r="DA1" s="1">
        <v>22</v>
      </c>
      <c r="DB1" s="1" t="s">
        <v>260</v>
      </c>
      <c r="DF1" s="1" t="s">
        <v>167</v>
      </c>
      <c r="DG1" s="1">
        <v>23</v>
      </c>
      <c r="DH1" s="1" t="s">
        <v>175</v>
      </c>
      <c r="DL1" s="1" t="s">
        <v>167</v>
      </c>
      <c r="DM1" s="1">
        <v>24</v>
      </c>
      <c r="DN1" s="1" t="s">
        <v>197</v>
      </c>
      <c r="DQ1" s="1" t="s">
        <v>167</v>
      </c>
      <c r="DR1" s="1">
        <v>25</v>
      </c>
      <c r="DS1" s="1" t="s">
        <v>198</v>
      </c>
      <c r="DU1" s="1" t="s">
        <v>167</v>
      </c>
      <c r="DV1" s="1">
        <v>26</v>
      </c>
      <c r="DW1" s="1" t="s">
        <v>199</v>
      </c>
      <c r="DY1" s="1" t="s">
        <v>167</v>
      </c>
      <c r="DZ1" s="1">
        <v>27</v>
      </c>
      <c r="EA1" s="1" t="s">
        <v>201</v>
      </c>
      <c r="EC1" s="1" t="s">
        <v>167</v>
      </c>
      <c r="ED1" s="1">
        <v>28</v>
      </c>
      <c r="EE1" s="1" t="s">
        <v>204</v>
      </c>
      <c r="EG1" s="1" t="s">
        <v>167</v>
      </c>
      <c r="EH1" s="1">
        <v>29</v>
      </c>
      <c r="EI1" s="1" t="s">
        <v>205</v>
      </c>
      <c r="EK1" s="1" t="s">
        <v>163</v>
      </c>
      <c r="EL1" s="1">
        <v>31</v>
      </c>
      <c r="EM1" s="1" t="s">
        <v>261</v>
      </c>
    </row>
    <row r="3" spans="1:146" s="12" customFormat="1" ht="15" customHeight="1">
      <c r="C3" s="13"/>
      <c r="D3" s="13" t="s">
        <v>83</v>
      </c>
      <c r="H3" s="13"/>
      <c r="I3" s="13" t="s">
        <v>83</v>
      </c>
      <c r="M3" s="13"/>
      <c r="N3" s="18" t="s">
        <v>87</v>
      </c>
      <c r="R3" s="13"/>
      <c r="S3" s="18" t="s">
        <v>87</v>
      </c>
      <c r="W3" s="13" t="s">
        <v>83</v>
      </c>
      <c r="AC3" s="13" t="s">
        <v>83</v>
      </c>
      <c r="AG3" s="13" t="s">
        <v>83</v>
      </c>
      <c r="AK3" s="13" t="s">
        <v>83</v>
      </c>
      <c r="AO3" s="13"/>
      <c r="AP3" s="13" t="s">
        <v>83</v>
      </c>
      <c r="AT3" s="13"/>
      <c r="AU3" s="13" t="s">
        <v>83</v>
      </c>
      <c r="AY3" s="13" t="s">
        <v>157</v>
      </c>
      <c r="BC3" s="12" t="s">
        <v>94</v>
      </c>
      <c r="BH3" s="12" t="s">
        <v>228</v>
      </c>
      <c r="BY3" s="1" t="s">
        <v>267</v>
      </c>
      <c r="CK3" s="13" t="s">
        <v>83</v>
      </c>
      <c r="CO3" s="13" t="s">
        <v>165</v>
      </c>
      <c r="CS3" s="13" t="s">
        <v>83</v>
      </c>
      <c r="CW3" s="13"/>
      <c r="CX3" s="13" t="s">
        <v>166</v>
      </c>
      <c r="DB3" s="13"/>
      <c r="DC3" s="13" t="s">
        <v>166</v>
      </c>
      <c r="DD3" s="13" t="s">
        <v>172</v>
      </c>
      <c r="DH3" s="18"/>
      <c r="DI3" s="18" t="s">
        <v>83</v>
      </c>
      <c r="DJ3" s="18" t="s">
        <v>87</v>
      </c>
      <c r="DN3" s="13"/>
      <c r="DO3" s="18" t="s">
        <v>169</v>
      </c>
      <c r="DS3" s="13" t="s">
        <v>169</v>
      </c>
      <c r="DW3" s="13" t="s">
        <v>200</v>
      </c>
      <c r="EA3" s="13" t="s">
        <v>200</v>
      </c>
      <c r="EE3" s="13" t="s">
        <v>83</v>
      </c>
      <c r="EI3" s="13" t="s">
        <v>83</v>
      </c>
    </row>
    <row r="4" spans="1:146" ht="15" customHeight="1">
      <c r="C4" s="15" t="s">
        <v>39</v>
      </c>
      <c r="D4" s="16">
        <v>150</v>
      </c>
      <c r="H4" s="14" t="s">
        <v>44</v>
      </c>
      <c r="I4" s="16">
        <v>150</v>
      </c>
      <c r="M4" s="14" t="s">
        <v>48</v>
      </c>
      <c r="N4" s="60">
        <v>49168000</v>
      </c>
      <c r="R4" s="14" t="s">
        <v>45</v>
      </c>
      <c r="S4" s="60">
        <v>172196000</v>
      </c>
      <c r="W4" s="16">
        <v>2300</v>
      </c>
      <c r="AC4" s="16">
        <v>150</v>
      </c>
      <c r="AG4" s="16">
        <v>300</v>
      </c>
      <c r="AK4" s="16">
        <v>20</v>
      </c>
      <c r="AO4" s="14" t="s">
        <v>61</v>
      </c>
      <c r="AP4" s="16">
        <v>1300</v>
      </c>
      <c r="AQ4" s="8"/>
      <c r="AT4" s="14" t="s">
        <v>61</v>
      </c>
      <c r="AU4" s="16">
        <v>500</v>
      </c>
      <c r="AY4" s="14">
        <v>10</v>
      </c>
      <c r="BC4" s="13" t="s">
        <v>83</v>
      </c>
      <c r="BG4" s="10"/>
      <c r="BH4" s="14"/>
      <c r="BI4" s="13" t="s">
        <v>92</v>
      </c>
      <c r="BM4" s="1" t="s">
        <v>226</v>
      </c>
      <c r="CK4" s="16">
        <v>100</v>
      </c>
      <c r="CO4" s="61">
        <v>67369000</v>
      </c>
      <c r="CS4" s="16">
        <v>100</v>
      </c>
      <c r="CW4" s="14" t="s">
        <v>116</v>
      </c>
      <c r="CX4" s="14">
        <v>100</v>
      </c>
      <c r="DB4" s="15" t="s">
        <v>171</v>
      </c>
      <c r="DC4" s="16">
        <v>2300</v>
      </c>
      <c r="DD4" s="66">
        <v>43500</v>
      </c>
      <c r="DH4" s="14" t="s">
        <v>176</v>
      </c>
      <c r="DI4" s="120">
        <v>2300</v>
      </c>
      <c r="DJ4" s="66">
        <v>43500</v>
      </c>
      <c r="DN4" s="14" t="s">
        <v>181</v>
      </c>
      <c r="DO4" s="62">
        <v>935712000</v>
      </c>
      <c r="DS4" s="62">
        <v>45800</v>
      </c>
      <c r="DW4" s="14">
        <v>80</v>
      </c>
      <c r="EA4" s="16">
        <v>96686000</v>
      </c>
      <c r="EE4" s="14">
        <v>80</v>
      </c>
      <c r="EI4" s="14">
        <v>150</v>
      </c>
    </row>
    <row r="5" spans="1:146" ht="15" customHeight="1">
      <c r="C5" s="15" t="s">
        <v>40</v>
      </c>
      <c r="D5" s="16">
        <v>100</v>
      </c>
      <c r="H5" s="14" t="s">
        <v>38</v>
      </c>
      <c r="I5" s="16">
        <v>300</v>
      </c>
      <c r="R5" s="14" t="s">
        <v>46</v>
      </c>
      <c r="S5" s="60">
        <v>108443000</v>
      </c>
      <c r="AC5" s="8"/>
      <c r="AD5" s="8"/>
      <c r="AG5" s="8"/>
      <c r="AO5" s="14" t="s">
        <v>62</v>
      </c>
      <c r="AP5" s="16">
        <v>800</v>
      </c>
      <c r="AQ5" s="8"/>
      <c r="AT5" s="14" t="s">
        <v>62</v>
      </c>
      <c r="AU5" s="16">
        <v>300</v>
      </c>
      <c r="BC5" s="16">
        <v>300</v>
      </c>
      <c r="BG5" s="10"/>
      <c r="BH5" s="14" t="s">
        <v>66</v>
      </c>
      <c r="BI5" s="16">
        <v>150</v>
      </c>
      <c r="BM5" s="1" t="s">
        <v>227</v>
      </c>
      <c r="CW5" s="14" t="s">
        <v>117</v>
      </c>
      <c r="CX5" s="14">
        <v>75</v>
      </c>
      <c r="DB5" s="15" t="s">
        <v>173</v>
      </c>
      <c r="DC5" s="16"/>
      <c r="DD5" s="66">
        <v>34293000</v>
      </c>
      <c r="DH5" s="14" t="s">
        <v>178</v>
      </c>
      <c r="DI5" s="120"/>
      <c r="DJ5" s="66">
        <v>206500</v>
      </c>
      <c r="DN5" s="14" t="s">
        <v>182</v>
      </c>
      <c r="DO5" s="62">
        <v>97574000</v>
      </c>
    </row>
    <row r="6" spans="1:146" ht="15" customHeight="1">
      <c r="C6" s="14" t="s">
        <v>41</v>
      </c>
      <c r="D6" s="16">
        <v>300</v>
      </c>
      <c r="R6" s="14" t="s">
        <v>47</v>
      </c>
      <c r="S6" s="60">
        <v>108443000</v>
      </c>
      <c r="W6" s="13" t="s">
        <v>91</v>
      </c>
      <c r="X6" s="13" t="s">
        <v>84</v>
      </c>
      <c r="Y6" s="14"/>
      <c r="AO6" s="14" t="s">
        <v>63</v>
      </c>
      <c r="AP6" s="16">
        <v>4000</v>
      </c>
      <c r="AQ6" s="8"/>
      <c r="AY6" s="13" t="s">
        <v>83</v>
      </c>
      <c r="BC6" s="9"/>
      <c r="BH6" s="14" t="s">
        <v>67</v>
      </c>
      <c r="BI6" s="16">
        <v>300</v>
      </c>
      <c r="BM6" s="1" t="s">
        <v>268</v>
      </c>
      <c r="DH6" s="14" t="s">
        <v>179</v>
      </c>
      <c r="DI6" s="120"/>
      <c r="DJ6" s="66">
        <v>206500</v>
      </c>
      <c r="DN6" s="14" t="s">
        <v>183</v>
      </c>
      <c r="DO6" s="62">
        <v>15986000</v>
      </c>
    </row>
    <row r="7" spans="1:146" ht="15" customHeight="1">
      <c r="C7" s="14" t="s">
        <v>42</v>
      </c>
      <c r="D7" s="16">
        <v>200</v>
      </c>
      <c r="H7" s="13" t="s">
        <v>86</v>
      </c>
      <c r="I7" s="13" t="s">
        <v>84</v>
      </c>
      <c r="W7" s="13"/>
      <c r="X7" s="16">
        <v>30</v>
      </c>
      <c r="Y7" s="14" t="s">
        <v>50</v>
      </c>
      <c r="AY7" s="16">
        <v>130</v>
      </c>
      <c r="BC7" s="1" t="s">
        <v>95</v>
      </c>
      <c r="BH7" s="20"/>
      <c r="BI7" s="9"/>
      <c r="BS7" s="16" t="s">
        <v>24</v>
      </c>
      <c r="BT7" s="72" t="s">
        <v>83</v>
      </c>
      <c r="BU7" s="72" t="s">
        <v>87</v>
      </c>
      <c r="BV7" s="44"/>
      <c r="BY7" s="16" t="s">
        <v>24</v>
      </c>
      <c r="BZ7" s="90" t="s">
        <v>83</v>
      </c>
      <c r="CA7" s="90" t="s">
        <v>87</v>
      </c>
      <c r="CB7" s="44"/>
      <c r="CE7" s="9"/>
      <c r="CF7" s="44"/>
      <c r="CG7" s="44"/>
      <c r="CH7" s="44"/>
      <c r="DH7" s="14" t="s">
        <v>177</v>
      </c>
      <c r="DI7" s="120"/>
      <c r="DJ7" s="66">
        <v>33200</v>
      </c>
      <c r="DN7" s="14" t="s">
        <v>184</v>
      </c>
      <c r="DO7" s="62">
        <v>15986000</v>
      </c>
      <c r="EM7" s="69"/>
      <c r="EN7" s="44"/>
      <c r="EO7" s="44"/>
      <c r="EP7" s="44"/>
    </row>
    <row r="8" spans="1:146" ht="15" customHeight="1">
      <c r="H8" s="17">
        <v>0</v>
      </c>
      <c r="I8" s="16">
        <v>0</v>
      </c>
      <c r="W8" s="12"/>
      <c r="BC8" s="13" t="s">
        <v>157</v>
      </c>
      <c r="BE8" s="40"/>
      <c r="BH8" s="1" t="s">
        <v>229</v>
      </c>
      <c r="BI8" s="9"/>
      <c r="BS8" s="46" t="s">
        <v>176</v>
      </c>
      <c r="BT8" s="123">
        <v>2300</v>
      </c>
      <c r="BU8" s="61">
        <v>43500</v>
      </c>
      <c r="BV8" s="73"/>
      <c r="BY8" s="46" t="s">
        <v>176</v>
      </c>
      <c r="BZ8" s="87">
        <v>2300</v>
      </c>
      <c r="CA8" s="61">
        <v>42700</v>
      </c>
      <c r="CB8" s="89"/>
      <c r="CE8" s="58"/>
      <c r="CF8" s="119"/>
      <c r="CG8" s="9"/>
      <c r="CH8" s="9"/>
      <c r="DH8" s="14" t="s">
        <v>180</v>
      </c>
      <c r="DI8" s="120"/>
      <c r="DJ8" s="66">
        <v>157800</v>
      </c>
      <c r="DN8" s="14" t="s">
        <v>185</v>
      </c>
      <c r="DO8" s="62">
        <v>15986000</v>
      </c>
      <c r="EM8" s="58"/>
      <c r="EN8" s="119"/>
      <c r="EO8" s="69"/>
      <c r="EP8" s="69"/>
    </row>
    <row r="9" spans="1:146" ht="15" customHeight="1">
      <c r="H9" s="17">
        <v>1</v>
      </c>
      <c r="I9" s="16">
        <f>1*$I$11</f>
        <v>15</v>
      </c>
      <c r="N9" s="1"/>
      <c r="W9" s="13" t="s">
        <v>90</v>
      </c>
      <c r="X9" s="13" t="s">
        <v>84</v>
      </c>
      <c r="Y9" s="14"/>
      <c r="AC9" s="8"/>
      <c r="AD9" s="8"/>
      <c r="BC9" s="14">
        <v>50</v>
      </c>
      <c r="BE9" s="41"/>
      <c r="BH9" s="14"/>
      <c r="BI9" s="13" t="s">
        <v>84</v>
      </c>
      <c r="BS9" s="46" t="s">
        <v>174</v>
      </c>
      <c r="BT9" s="124"/>
      <c r="BU9" s="61">
        <v>206500</v>
      </c>
      <c r="BV9" s="73"/>
      <c r="BY9" s="46" t="s">
        <v>174</v>
      </c>
      <c r="BZ9" s="88"/>
      <c r="CA9" s="61">
        <v>191400</v>
      </c>
      <c r="CB9" s="89"/>
      <c r="CE9" s="58"/>
      <c r="CF9" s="119"/>
      <c r="CG9" s="9"/>
      <c r="CH9" s="9"/>
      <c r="DN9" s="14" t="s">
        <v>186</v>
      </c>
      <c r="DO9" s="62">
        <v>15986000</v>
      </c>
      <c r="EM9" s="58"/>
      <c r="EN9" s="119"/>
      <c r="EO9" s="69"/>
      <c r="EP9" s="69"/>
    </row>
    <row r="10" spans="1:146" ht="15" customHeight="1">
      <c r="H10" s="17" t="s">
        <v>43</v>
      </c>
      <c r="I10" s="16">
        <f>2*I11</f>
        <v>30</v>
      </c>
      <c r="N10" s="1"/>
      <c r="W10" s="16">
        <v>0</v>
      </c>
      <c r="X10" s="14">
        <f>W10*$X$22</f>
        <v>0</v>
      </c>
      <c r="Y10" s="121" t="s">
        <v>88</v>
      </c>
      <c r="BE10" s="41"/>
      <c r="BH10" s="14" t="str">
        <f>"（ア）1床ごとの病室面積を6.4 ㎡以上かつ1床当たりの病棟面積を18㎡以上確保"&amp;"（"&amp;BI10&amp;"㎡／床）"</f>
        <v>（ア）1床ごとの病室面積を6.4 ㎡以上かつ1床当たりの病棟面積を18㎡以上確保（25㎡／床）</v>
      </c>
      <c r="BI10" s="16">
        <v>25</v>
      </c>
      <c r="DN10" s="14" t="s">
        <v>187</v>
      </c>
      <c r="DO10" s="62">
        <v>15986000</v>
      </c>
      <c r="EM10" s="1" t="s">
        <v>273</v>
      </c>
    </row>
    <row r="11" spans="1:146" ht="15" customHeight="1">
      <c r="H11" s="17" t="s">
        <v>85</v>
      </c>
      <c r="I11" s="16">
        <v>15</v>
      </c>
      <c r="N11" s="1"/>
      <c r="W11" s="16">
        <v>1</v>
      </c>
      <c r="X11" s="14">
        <f>W11*$X$22</f>
        <v>15</v>
      </c>
      <c r="Y11" s="121"/>
      <c r="BC11" s="14"/>
      <c r="BD11" s="13" t="s">
        <v>84</v>
      </c>
      <c r="BH11" s="14" t="str">
        <f>"（イ）1床ごとの病室面積を5.8 ㎡以上かつ1床当たりの病棟面積を16㎡以上確保"&amp;"（"&amp;BI11&amp;"㎡／床）"</f>
        <v>（イ）1床ごとの病室面積を5.8 ㎡以上かつ1床当たりの病棟面積を16㎡以上確保（15㎡／床）</v>
      </c>
      <c r="BI11" s="16">
        <v>15</v>
      </c>
      <c r="BM11" s="16" t="s">
        <v>24</v>
      </c>
      <c r="BN11" s="83" t="s">
        <v>83</v>
      </c>
      <c r="BO11" s="83" t="s">
        <v>87</v>
      </c>
      <c r="BS11" s="14"/>
      <c r="BT11" s="72" t="s">
        <v>87</v>
      </c>
      <c r="BY11" s="14"/>
      <c r="BZ11" s="14" t="s">
        <v>87</v>
      </c>
      <c r="CE11" s="14"/>
      <c r="CF11" s="57" t="s">
        <v>87</v>
      </c>
      <c r="DN11" s="14" t="s">
        <v>188</v>
      </c>
      <c r="DO11" s="62">
        <v>823985000</v>
      </c>
      <c r="EM11" s="14"/>
      <c r="EN11" s="68" t="s">
        <v>87</v>
      </c>
    </row>
    <row r="12" spans="1:146" ht="15" customHeight="1">
      <c r="N12" s="1"/>
      <c r="W12" s="16">
        <v>2</v>
      </c>
      <c r="X12" s="14">
        <f>W12*$X$22</f>
        <v>30</v>
      </c>
      <c r="Y12" s="121"/>
      <c r="BC12" s="14" t="str">
        <f>"耐火構造（"&amp;BD12&amp;"㎡／床）"</f>
        <v>耐火構造（13.88㎡／床）</v>
      </c>
      <c r="BD12" s="19">
        <v>13.88</v>
      </c>
      <c r="BH12" s="14" t="str">
        <f>"（ア）整備区域の病床数を20％以上削減"&amp;"（"&amp;BI12&amp;"㎡／床）"</f>
        <v>（ア）整備区域の病床数を20％以上削減（25㎡／床）</v>
      </c>
      <c r="BI12" s="16">
        <v>25</v>
      </c>
      <c r="BM12" s="46" t="s">
        <v>176</v>
      </c>
      <c r="BN12" s="84">
        <v>2300</v>
      </c>
      <c r="BO12" s="61">
        <v>43500</v>
      </c>
      <c r="BS12" s="14" t="s">
        <v>159</v>
      </c>
      <c r="BT12" s="66">
        <v>45397000</v>
      </c>
      <c r="BY12" s="14" t="s">
        <v>159</v>
      </c>
      <c r="BZ12" s="14" t="s">
        <v>162</v>
      </c>
      <c r="CE12" s="14" t="s">
        <v>219</v>
      </c>
      <c r="CF12" s="16">
        <v>149535000</v>
      </c>
      <c r="DN12" s="14" t="s">
        <v>189</v>
      </c>
      <c r="DO12" s="62">
        <v>544381000</v>
      </c>
      <c r="EM12" s="14" t="s">
        <v>262</v>
      </c>
      <c r="EN12" s="16">
        <v>42200000</v>
      </c>
    </row>
    <row r="13" spans="1:146" ht="15" customHeight="1">
      <c r="N13" s="1"/>
      <c r="W13" s="16">
        <v>3</v>
      </c>
      <c r="X13" s="14">
        <f>W13*$X$22</f>
        <v>45</v>
      </c>
      <c r="Y13" s="121"/>
      <c r="AD13" s="8"/>
      <c r="BC13" s="14" t="str">
        <f>"ブロック・木造（"&amp;BD13&amp;"㎡／床）"</f>
        <v>ブロック・木造（12.56㎡／床）</v>
      </c>
      <c r="BD13" s="19">
        <v>12.56</v>
      </c>
      <c r="BH13" s="14" t="str">
        <f>"（イ）整備区域の病床数を20％未満削減する"&amp;"（"&amp;BI13&amp;"㎡／床）"</f>
        <v>（イ）整備区域の病床数を20％未満削減する（15㎡／床）</v>
      </c>
      <c r="BI13" s="16">
        <v>15</v>
      </c>
      <c r="BM13" s="46" t="s">
        <v>174</v>
      </c>
      <c r="BN13" s="85"/>
      <c r="BO13" s="61">
        <v>206500</v>
      </c>
      <c r="BS13" s="14" t="s">
        <v>219</v>
      </c>
      <c r="BT13" s="63">
        <v>149535000</v>
      </c>
      <c r="BY13" s="14" t="s">
        <v>219</v>
      </c>
      <c r="BZ13" s="86">
        <v>149535000</v>
      </c>
      <c r="CE13" s="14" t="s">
        <v>160</v>
      </c>
      <c r="CF13" s="16">
        <v>137802000</v>
      </c>
      <c r="DN13" s="14" t="s">
        <v>190</v>
      </c>
      <c r="DO13" s="62">
        <v>101345000</v>
      </c>
      <c r="EM13" s="14" t="s">
        <v>263</v>
      </c>
      <c r="EN13" s="16">
        <v>33300000</v>
      </c>
    </row>
    <row r="14" spans="1:146" ht="15" customHeight="1">
      <c r="N14" s="1"/>
      <c r="W14" s="21" t="s">
        <v>52</v>
      </c>
      <c r="X14" s="14">
        <f>4*$X$22</f>
        <v>60</v>
      </c>
      <c r="Y14" s="121"/>
      <c r="BS14" s="14" t="s">
        <v>160</v>
      </c>
      <c r="BT14" s="63">
        <v>137802000</v>
      </c>
      <c r="BY14" s="14" t="s">
        <v>160</v>
      </c>
      <c r="BZ14" s="86">
        <v>137802000</v>
      </c>
      <c r="CE14" s="14" t="s">
        <v>220</v>
      </c>
      <c r="CF14" s="45">
        <v>64800000</v>
      </c>
      <c r="DN14" s="14" t="s">
        <v>191</v>
      </c>
      <c r="DO14" s="62">
        <v>34254000</v>
      </c>
      <c r="EM14" s="14" t="s">
        <v>264</v>
      </c>
      <c r="EN14" s="45">
        <v>400000</v>
      </c>
    </row>
    <row r="15" spans="1:146" ht="15" customHeight="1">
      <c r="W15" s="16">
        <v>0</v>
      </c>
      <c r="X15" s="14">
        <f t="shared" ref="X15:X20" si="0">W15*$X$22</f>
        <v>0</v>
      </c>
      <c r="Y15" s="121" t="s">
        <v>89</v>
      </c>
      <c r="BH15" s="1" t="s">
        <v>228</v>
      </c>
      <c r="BS15" s="14" t="s">
        <v>161</v>
      </c>
      <c r="BT15" s="64" t="s">
        <v>162</v>
      </c>
      <c r="BY15" s="14" t="s">
        <v>161</v>
      </c>
      <c r="BZ15" s="14" t="s">
        <v>162</v>
      </c>
      <c r="CE15" s="14" t="s">
        <v>221</v>
      </c>
      <c r="CF15" s="45">
        <v>29883000</v>
      </c>
      <c r="DN15" s="14" t="s">
        <v>192</v>
      </c>
      <c r="DO15" s="62">
        <v>97574000</v>
      </c>
      <c r="EM15" s="20"/>
      <c r="EN15" s="74"/>
    </row>
    <row r="16" spans="1:146" ht="15" customHeight="1">
      <c r="W16" s="16">
        <v>1</v>
      </c>
      <c r="X16" s="14">
        <f t="shared" si="0"/>
        <v>15</v>
      </c>
      <c r="Y16" s="122"/>
      <c r="BH16" s="14"/>
      <c r="BI16" s="13" t="s">
        <v>87</v>
      </c>
      <c r="BM16" s="14"/>
      <c r="BN16" s="72" t="s">
        <v>87</v>
      </c>
      <c r="BS16" s="14" t="s">
        <v>23</v>
      </c>
      <c r="BT16" s="66">
        <v>78345000</v>
      </c>
      <c r="BY16" s="14" t="s">
        <v>269</v>
      </c>
      <c r="BZ16" s="14" t="s">
        <v>162</v>
      </c>
      <c r="DN16" s="14" t="s">
        <v>193</v>
      </c>
      <c r="DO16" s="62">
        <v>15986000</v>
      </c>
      <c r="EM16" s="20"/>
      <c r="EN16" s="20"/>
    </row>
    <row r="17" spans="9:144" ht="15" customHeight="1">
      <c r="W17" s="16">
        <v>2</v>
      </c>
      <c r="X17" s="14">
        <f t="shared" si="0"/>
        <v>30</v>
      </c>
      <c r="Y17" s="122"/>
      <c r="BH17" s="14" t="str">
        <f>"電子カルテシステムの整備を実施"&amp;"（"&amp;TEXT(BI17,"###,###")&amp;"円／床）"</f>
        <v>電子カルテシステムの整備を実施（605,000円／床）</v>
      </c>
      <c r="BI17" s="16">
        <v>605000</v>
      </c>
      <c r="BM17" s="14" t="s">
        <v>159</v>
      </c>
      <c r="BN17" s="16">
        <v>160950000</v>
      </c>
      <c r="BS17" s="14" t="s">
        <v>220</v>
      </c>
      <c r="BT17" s="65">
        <v>64800000</v>
      </c>
      <c r="BY17" s="14" t="s">
        <v>160</v>
      </c>
      <c r="BZ17" s="63">
        <v>137802000</v>
      </c>
      <c r="DN17" s="14" t="s">
        <v>194</v>
      </c>
      <c r="DO17" s="62">
        <v>15986000</v>
      </c>
      <c r="EM17" s="20"/>
      <c r="EN17" s="20"/>
    </row>
    <row r="18" spans="9:144" ht="15" customHeight="1">
      <c r="W18" s="16">
        <v>3</v>
      </c>
      <c r="X18" s="14">
        <f t="shared" si="0"/>
        <v>45</v>
      </c>
      <c r="Y18" s="122"/>
      <c r="BH18" s="14" t="s">
        <v>71</v>
      </c>
      <c r="BI18" s="16"/>
      <c r="BM18" s="14" t="s">
        <v>219</v>
      </c>
      <c r="BN18" s="16">
        <v>149535000</v>
      </c>
      <c r="BS18" s="14" t="s">
        <v>221</v>
      </c>
      <c r="BT18" s="65">
        <v>29883000</v>
      </c>
      <c r="BY18" s="14" t="s">
        <v>220</v>
      </c>
      <c r="BZ18" s="86">
        <v>64800000</v>
      </c>
      <c r="CA18" s="20"/>
      <c r="DN18" s="14" t="s">
        <v>195</v>
      </c>
      <c r="DO18" s="62">
        <v>97574000</v>
      </c>
      <c r="EM18" s="20"/>
      <c r="EN18" s="20"/>
    </row>
    <row r="19" spans="9:144" ht="15" customHeight="1">
      <c r="I19" s="1" t="str">
        <f>IF(C7="","",IF(C6='DB（削除禁止）'!BM4,VLOOKUP(C7,3,FALSE),IF(C6='DB（削除禁止）'!BM5,VLOOKUP(C7,'DB（削除禁止）'!$BS$8:$BU$9,3,FALSE),IF(C6='DB（削除禁止）'!BY3,VLOOKUP(C7,'DB（削除禁止）'!$BM$8:$BO$10,3,FALSE),""))))</f>
        <v/>
      </c>
      <c r="W19" s="16">
        <v>4</v>
      </c>
      <c r="X19" s="14">
        <f t="shared" si="0"/>
        <v>60</v>
      </c>
      <c r="Y19" s="122"/>
      <c r="BM19" s="14" t="s">
        <v>160</v>
      </c>
      <c r="BN19" s="16">
        <v>137802000</v>
      </c>
      <c r="BY19" s="14" t="s">
        <v>221</v>
      </c>
      <c r="BZ19" s="86">
        <v>29883000</v>
      </c>
      <c r="DN19" s="14" t="s">
        <v>196</v>
      </c>
      <c r="DO19" s="61">
        <v>935712000</v>
      </c>
    </row>
    <row r="20" spans="9:144" ht="15" customHeight="1">
      <c r="W20" s="16">
        <v>5</v>
      </c>
      <c r="X20" s="14">
        <f t="shared" si="0"/>
        <v>75</v>
      </c>
      <c r="Y20" s="122"/>
      <c r="BM20" s="14" t="s">
        <v>161</v>
      </c>
      <c r="BN20" s="16">
        <v>123809000</v>
      </c>
      <c r="BS20" s="20"/>
      <c r="BT20" s="20"/>
      <c r="BU20" s="20"/>
    </row>
    <row r="21" spans="9:144" ht="15" customHeight="1">
      <c r="W21" s="21" t="s">
        <v>51</v>
      </c>
      <c r="X21" s="14">
        <f>6*$X$22</f>
        <v>90</v>
      </c>
      <c r="Y21" s="122"/>
      <c r="BI21" s="13"/>
      <c r="BM21" s="14" t="s">
        <v>23</v>
      </c>
      <c r="BN21" s="16">
        <v>145151000</v>
      </c>
      <c r="BS21" s="89"/>
      <c r="BT21" s="44"/>
      <c r="BU21" s="44"/>
    </row>
    <row r="22" spans="9:144" ht="15" customHeight="1">
      <c r="W22" s="17" t="s">
        <v>85</v>
      </c>
      <c r="X22" s="16">
        <v>15</v>
      </c>
      <c r="Y22" s="14"/>
      <c r="AD22" s="8"/>
      <c r="BI22" s="16"/>
      <c r="BM22" s="14" t="s">
        <v>220</v>
      </c>
      <c r="BN22" s="45">
        <v>64800000</v>
      </c>
      <c r="BS22" s="58"/>
      <c r="BT22" s="119"/>
      <c r="BU22" s="98"/>
    </row>
    <row r="23" spans="9:144" ht="15" customHeight="1">
      <c r="X23" s="8"/>
      <c r="BI23" s="9"/>
      <c r="BM23" s="14" t="s">
        <v>221</v>
      </c>
      <c r="BN23" s="45">
        <v>29883000</v>
      </c>
      <c r="BS23" s="58"/>
      <c r="BT23" s="119"/>
      <c r="BU23" s="98"/>
    </row>
    <row r="24" spans="9:144" ht="15" customHeight="1">
      <c r="W24" s="14"/>
      <c r="X24" s="18" t="s">
        <v>87</v>
      </c>
      <c r="BH24" s="1" t="s">
        <v>230</v>
      </c>
      <c r="BI24" s="9"/>
      <c r="BM24" s="20"/>
      <c r="BN24" s="89"/>
      <c r="BS24" s="20"/>
      <c r="BT24" s="20"/>
      <c r="BU24" s="20"/>
      <c r="EA24"/>
      <c r="EB24"/>
    </row>
    <row r="25" spans="9:144" ht="15" customHeight="1">
      <c r="W25" s="14" t="s">
        <v>56</v>
      </c>
      <c r="X25" s="60">
        <v>78345000</v>
      </c>
      <c r="BH25" s="14"/>
      <c r="BI25" s="18" t="s">
        <v>84</v>
      </c>
      <c r="BM25" s="20"/>
      <c r="BN25" s="89"/>
      <c r="BS25" s="20"/>
      <c r="BT25" s="20"/>
      <c r="BU25" s="20"/>
      <c r="EA25"/>
      <c r="EB25"/>
    </row>
    <row r="26" spans="9:144" ht="15" customHeight="1">
      <c r="X26" s="8"/>
      <c r="BH26" s="14" t="str">
        <f>"陰圧化等空調整備を実施"&amp;"（"&amp;TEXT(BI26,"###,###")&amp;"㎡／床）"</f>
        <v>陰圧化等空調整備を実施（15㎡／床）</v>
      </c>
      <c r="BI26" s="16">
        <v>15</v>
      </c>
      <c r="BM26" s="20"/>
      <c r="BN26" s="74"/>
      <c r="BS26" s="20"/>
      <c r="BT26" s="99"/>
      <c r="BU26" s="20"/>
      <c r="EA26"/>
      <c r="EB26"/>
    </row>
    <row r="27" spans="9:144" ht="15" customHeight="1">
      <c r="W27" s="14"/>
      <c r="X27" s="18" t="s">
        <v>83</v>
      </c>
      <c r="Y27" s="13" t="s">
        <v>87</v>
      </c>
      <c r="BH27" s="14" t="s">
        <v>72</v>
      </c>
      <c r="BI27" s="16"/>
      <c r="BS27" s="20"/>
      <c r="BT27" s="99"/>
      <c r="BU27" s="20"/>
      <c r="EA27"/>
      <c r="EB27"/>
    </row>
    <row r="28" spans="9:144" ht="15" customHeight="1">
      <c r="W28" s="13" t="s">
        <v>58</v>
      </c>
      <c r="X28" s="14">
        <v>2300</v>
      </c>
      <c r="Y28" s="60">
        <v>43500</v>
      </c>
      <c r="BI28" s="9"/>
      <c r="BS28" s="20"/>
      <c r="BT28" s="20"/>
      <c r="BU28" s="20"/>
      <c r="EA28"/>
      <c r="EB28"/>
    </row>
    <row r="29" spans="9:144" ht="15" customHeight="1">
      <c r="BH29" s="1" t="s">
        <v>233</v>
      </c>
      <c r="BM29" s="1" t="s">
        <v>272</v>
      </c>
      <c r="BS29" s="20"/>
      <c r="BT29" s="20"/>
      <c r="BU29" s="20"/>
      <c r="EA29"/>
      <c r="EB29"/>
    </row>
    <row r="30" spans="9:144" ht="15" customHeight="1">
      <c r="X30" s="8"/>
      <c r="BG30" s="10"/>
      <c r="BH30" s="14"/>
      <c r="BI30" s="13" t="s">
        <v>84</v>
      </c>
      <c r="BM30" s="14"/>
      <c r="BN30" s="83" t="s">
        <v>87</v>
      </c>
      <c r="BS30" s="20"/>
      <c r="BT30" s="99"/>
      <c r="BU30" s="20"/>
      <c r="EA30"/>
      <c r="EB30"/>
    </row>
    <row r="31" spans="9:144" ht="15" customHeight="1">
      <c r="BH31" s="14" t="s">
        <v>74</v>
      </c>
      <c r="BI31" s="16">
        <v>160</v>
      </c>
      <c r="BM31" s="14" t="s">
        <v>262</v>
      </c>
      <c r="BN31" s="16">
        <v>42200000</v>
      </c>
      <c r="BO31" s="12"/>
      <c r="BS31" s="20"/>
      <c r="BT31" s="99"/>
      <c r="BU31" s="20"/>
      <c r="EA31"/>
      <c r="EB31"/>
    </row>
    <row r="32" spans="9:144" ht="15" customHeight="1">
      <c r="BH32" s="14" t="s">
        <v>75</v>
      </c>
      <c r="BI32" s="16">
        <v>240</v>
      </c>
      <c r="BM32" s="14" t="s">
        <v>263</v>
      </c>
      <c r="BN32" s="16">
        <v>33300000</v>
      </c>
      <c r="BS32" s="20"/>
      <c r="BT32" s="20"/>
      <c r="BU32" s="20"/>
      <c r="BX32" s="20"/>
      <c r="BY32" s="20"/>
      <c r="BZ32" s="20"/>
      <c r="CA32" s="20"/>
      <c r="EA32"/>
      <c r="EB32"/>
    </row>
    <row r="33" spans="59:132" ht="15" customHeight="1">
      <c r="BH33" s="14" t="s">
        <v>203</v>
      </c>
      <c r="BI33" s="16">
        <v>760</v>
      </c>
      <c r="BM33" s="14" t="s">
        <v>264</v>
      </c>
      <c r="BN33" s="45">
        <v>400000</v>
      </c>
      <c r="BX33" s="20"/>
      <c r="BY33" s="20"/>
      <c r="BZ33" s="20"/>
      <c r="CA33" s="20"/>
      <c r="EA33"/>
      <c r="EB33"/>
    </row>
    <row r="34" spans="59:132" ht="15" customHeight="1">
      <c r="BH34" s="20"/>
      <c r="BI34" s="9"/>
      <c r="BX34" s="20"/>
      <c r="BY34" s="20"/>
      <c r="BZ34" s="20"/>
      <c r="CA34" s="20"/>
      <c r="EA34"/>
      <c r="EB34"/>
    </row>
    <row r="35" spans="59:132" ht="15" customHeight="1">
      <c r="BH35" s="20"/>
      <c r="BI35" s="13" t="s">
        <v>87</v>
      </c>
      <c r="BX35" s="20"/>
      <c r="BY35" s="20"/>
      <c r="BZ35" s="44"/>
      <c r="CA35" s="20"/>
      <c r="EA35"/>
      <c r="EB35"/>
    </row>
    <row r="36" spans="59:132" ht="15" customHeight="1">
      <c r="BH36" s="20"/>
      <c r="BI36" s="61">
        <v>3910000</v>
      </c>
      <c r="BV36" s="12"/>
      <c r="BX36" s="20"/>
      <c r="BY36" s="20"/>
      <c r="BZ36" s="89"/>
      <c r="CA36" s="40"/>
      <c r="CB36" s="12"/>
      <c r="CC36" s="12"/>
      <c r="EA36"/>
      <c r="EB36"/>
    </row>
    <row r="37" spans="59:132" ht="15" customHeight="1">
      <c r="BH37" s="20"/>
      <c r="BI37" s="9"/>
      <c r="BX37" s="20"/>
      <c r="BY37" s="20"/>
      <c r="BZ37" s="89"/>
      <c r="CA37" s="20"/>
      <c r="EA37"/>
      <c r="EB37"/>
    </row>
    <row r="38" spans="59:132" ht="15" customHeight="1">
      <c r="BH38" s="20" t="s">
        <v>232</v>
      </c>
      <c r="BX38" s="20"/>
      <c r="BY38" s="20"/>
      <c r="BZ38" s="74"/>
      <c r="CA38" s="20"/>
    </row>
    <row r="39" spans="59:132" ht="15" customHeight="1">
      <c r="BH39" s="14"/>
      <c r="BI39" s="18" t="s">
        <v>84</v>
      </c>
      <c r="BX39" s="20"/>
      <c r="BY39" s="20"/>
      <c r="BZ39" s="20"/>
      <c r="CA39" s="20"/>
    </row>
    <row r="40" spans="59:132" ht="15" customHeight="1">
      <c r="BH40" s="14" t="s">
        <v>76</v>
      </c>
      <c r="BI40" s="16">
        <v>40</v>
      </c>
      <c r="BU40" s="82"/>
      <c r="BV40" s="44"/>
      <c r="CA40" s="89"/>
      <c r="CB40" s="44"/>
      <c r="CC40" s="44"/>
    </row>
    <row r="41" spans="59:132" ht="15" customHeight="1">
      <c r="BG41" s="10"/>
      <c r="BH41" s="14" t="s">
        <v>77</v>
      </c>
      <c r="BI41" s="16">
        <v>1</v>
      </c>
      <c r="BU41" s="58"/>
      <c r="BV41" s="119"/>
      <c r="CA41" s="58"/>
      <c r="CB41" s="119"/>
      <c r="CC41" s="82"/>
    </row>
    <row r="42" spans="59:132" ht="15" customHeight="1">
      <c r="BU42" s="58"/>
      <c r="BV42" s="119"/>
      <c r="CA42" s="58"/>
      <c r="CB42" s="119"/>
      <c r="CC42" s="82"/>
    </row>
    <row r="43" spans="59:132" ht="15" customHeight="1">
      <c r="BH43" s="14"/>
      <c r="BI43" s="18" t="s">
        <v>87</v>
      </c>
    </row>
    <row r="44" spans="59:132" ht="15" customHeight="1">
      <c r="BG44" s="10"/>
      <c r="BH44" s="14" t="s">
        <v>78</v>
      </c>
      <c r="BI44" s="61">
        <v>11430000</v>
      </c>
    </row>
    <row r="45" spans="59:132" ht="15" customHeight="1">
      <c r="BH45" s="20"/>
      <c r="BI45" s="9"/>
    </row>
    <row r="46" spans="59:132" ht="15" customHeight="1">
      <c r="BH46" s="1" t="s">
        <v>231</v>
      </c>
    </row>
    <row r="47" spans="59:132" ht="15" customHeight="1">
      <c r="BH47" s="14"/>
      <c r="BI47" s="13" t="s">
        <v>87</v>
      </c>
    </row>
    <row r="48" spans="59:132" ht="15" customHeight="1">
      <c r="BH48" s="14" t="s">
        <v>79</v>
      </c>
      <c r="BI48" s="61">
        <v>4038000</v>
      </c>
      <c r="BJ48" s="8"/>
      <c r="BU48" s="20"/>
      <c r="BV48" s="74"/>
      <c r="CA48" s="20"/>
      <c r="CB48" s="74"/>
    </row>
    <row r="49" spans="60:61" ht="15" customHeight="1">
      <c r="BH49" s="14" t="s">
        <v>80</v>
      </c>
      <c r="BI49" s="61">
        <v>4845000</v>
      </c>
    </row>
    <row r="50" spans="60:61" ht="15" customHeight="1">
      <c r="BH50" s="14" t="s">
        <v>81</v>
      </c>
      <c r="BI50" s="61">
        <v>2019000</v>
      </c>
    </row>
    <row r="52" spans="60:61" ht="15" customHeight="1">
      <c r="BI52" s="13" t="s">
        <v>83</v>
      </c>
    </row>
    <row r="53" spans="60:61" ht="15" customHeight="1">
      <c r="BI53" s="16">
        <v>160</v>
      </c>
    </row>
  </sheetData>
  <mergeCells count="9">
    <mergeCell ref="BV41:BV42"/>
    <mergeCell ref="BT22:BT23"/>
    <mergeCell ref="EN8:EN9"/>
    <mergeCell ref="DI4:DI8"/>
    <mergeCell ref="Y10:Y14"/>
    <mergeCell ref="Y15:Y21"/>
    <mergeCell ref="CF8:CF9"/>
    <mergeCell ref="BT8:BT9"/>
    <mergeCell ref="CB41:CB42"/>
  </mergeCells>
  <phoneticPr fontId="1"/>
  <pageMargins left="0.7" right="0.7" top="0.75" bottom="0.75" header="0.3" footer="0.3"/>
  <pageSetup paperSize="9" scale="65" orientation="portrait" r:id="rId1"/>
  <colBreaks count="29" manualBreakCount="29">
    <brk id="5" max="1048575" man="1"/>
    <brk id="10" max="1048575" man="1"/>
    <brk id="15" max="1048575" man="1"/>
    <brk id="20" max="1048575" man="1"/>
    <brk id="26" max="1048575" man="1"/>
    <brk id="30" max="1048575" man="1"/>
    <brk id="34" max="1048575" man="1"/>
    <brk id="38" max="1048575" man="1"/>
    <brk id="43" max="1048575" man="1"/>
    <brk id="48" max="1048575" man="1"/>
    <brk id="52" max="1048575" man="1"/>
    <brk id="57" max="1048575" man="1"/>
    <brk id="62" max="53" man="1"/>
    <brk id="68" max="53" man="1"/>
    <brk id="74" max="53" man="1"/>
    <brk id="80" max="53" man="1"/>
    <brk id="86" max="1048575" man="1"/>
    <brk id="90" max="1048575" man="1"/>
    <brk id="94" max="1048575" man="1"/>
    <brk id="98" max="1048575" man="1"/>
    <brk id="103" max="1048575" man="1"/>
    <brk id="109" max="1048575" man="1"/>
    <brk id="115" max="1048575" man="1"/>
    <brk id="120" max="1048575" man="1"/>
    <brk id="124" max="1048575" man="1"/>
    <brk id="128" max="53" man="1"/>
    <brk id="132" max="53" man="1"/>
    <brk id="136" max="53" man="1"/>
    <brk id="140"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0" tint="-0.499984740745262"/>
  </sheetPr>
  <dimension ref="A1:L80"/>
  <sheetViews>
    <sheetView view="pageBreakPreview" topLeftCell="A4" zoomScale="90" zoomScaleNormal="70" zoomScaleSheetLayoutView="90" workbookViewId="0">
      <selection activeCell="C25" sqref="C25:G25"/>
    </sheetView>
  </sheetViews>
  <sheetFormatPr defaultRowHeight="13.5"/>
  <cols>
    <col min="1" max="1" width="9" style="12" bestFit="1" customWidth="1"/>
    <col min="2" max="2" width="7.375" style="1" customWidth="1"/>
    <col min="3" max="3" width="7.125" style="1" bestFit="1" customWidth="1"/>
    <col min="4" max="4" width="14.75" style="1" bestFit="1" customWidth="1"/>
    <col min="5" max="5" width="35.625" style="1" bestFit="1" customWidth="1"/>
    <col min="6" max="6" width="7.875" style="8" bestFit="1" customWidth="1"/>
    <col min="7" max="8" width="9" style="1"/>
    <col min="9" max="9" width="51.875" style="1" customWidth="1"/>
    <col min="10" max="10" width="16.625" style="1" bestFit="1" customWidth="1"/>
    <col min="11" max="11" width="14.75" style="1" bestFit="1" customWidth="1"/>
    <col min="12" max="12" width="9.25" style="1" bestFit="1" customWidth="1"/>
    <col min="13" max="16384" width="9" style="1"/>
  </cols>
  <sheetData>
    <row r="1" spans="1:12">
      <c r="A1" s="1" t="s">
        <v>82</v>
      </c>
      <c r="B1" s="12" t="s">
        <v>96</v>
      </c>
      <c r="C1" s="12" t="s">
        <v>97</v>
      </c>
      <c r="D1" s="12" t="s">
        <v>98</v>
      </c>
      <c r="E1" s="12" t="s">
        <v>124</v>
      </c>
      <c r="F1" s="39" t="s">
        <v>99</v>
      </c>
      <c r="H1" s="1" t="s">
        <v>118</v>
      </c>
    </row>
    <row r="2" spans="1:12" ht="14.25" thickBot="1">
      <c r="A2" s="12">
        <v>1</v>
      </c>
      <c r="B2" s="14" t="str">
        <f>I3</f>
        <v>(1) 休日夜間急患センター施設整備事業</v>
      </c>
      <c r="C2" s="14"/>
      <c r="D2" s="14" t="str">
        <f>$K$3</f>
        <v>鉄筋コンクリート</v>
      </c>
      <c r="E2" s="14"/>
      <c r="F2" s="16">
        <v>176300</v>
      </c>
      <c r="I2" s="22" t="s">
        <v>96</v>
      </c>
      <c r="J2" s="11" t="s">
        <v>97</v>
      </c>
      <c r="K2" s="11" t="s">
        <v>98</v>
      </c>
      <c r="L2" s="22" t="s">
        <v>99</v>
      </c>
    </row>
    <row r="3" spans="1:12" ht="14.25">
      <c r="B3" s="14"/>
      <c r="C3" s="14"/>
      <c r="D3" s="14" t="str">
        <f>$K$4</f>
        <v>ブロック</v>
      </c>
      <c r="E3" s="14"/>
      <c r="F3" s="16">
        <v>153200</v>
      </c>
      <c r="I3" s="30" t="s">
        <v>100</v>
      </c>
      <c r="J3" s="25"/>
      <c r="K3" s="26" t="s">
        <v>101</v>
      </c>
      <c r="L3" s="75">
        <v>176300</v>
      </c>
    </row>
    <row r="4" spans="1:12" ht="14.25">
      <c r="B4" s="14"/>
      <c r="C4" s="14"/>
      <c r="D4" s="14" t="str">
        <f>$K$5</f>
        <v>木造</v>
      </c>
      <c r="E4" s="14"/>
      <c r="F4" s="16">
        <v>176300</v>
      </c>
      <c r="I4" s="31" t="s">
        <v>102</v>
      </c>
      <c r="J4" s="33"/>
      <c r="K4" s="14" t="s">
        <v>103</v>
      </c>
      <c r="L4" s="75">
        <v>153200</v>
      </c>
    </row>
    <row r="5" spans="1:12" ht="14.25">
      <c r="I5" s="31" t="s">
        <v>238</v>
      </c>
      <c r="J5" s="33"/>
      <c r="K5" s="22" t="s">
        <v>104</v>
      </c>
      <c r="L5" s="75">
        <v>176300</v>
      </c>
    </row>
    <row r="6" spans="1:12" ht="14.25" thickBot="1">
      <c r="A6" s="12">
        <v>2</v>
      </c>
      <c r="B6" s="14" t="str">
        <f>I7</f>
        <v>(2) 病院群輪番制病院及び共同利用型病院施設整備事業</v>
      </c>
      <c r="C6" s="14"/>
      <c r="D6" s="14" t="str">
        <f>$K$7</f>
        <v>鉄筋コンクリート</v>
      </c>
      <c r="E6" s="14"/>
      <c r="F6" s="16">
        <v>250000</v>
      </c>
      <c r="I6" s="32" t="s">
        <v>239</v>
      </c>
      <c r="J6" s="28"/>
      <c r="K6" s="28"/>
      <c r="L6" s="76"/>
    </row>
    <row r="7" spans="1:12" ht="14.25">
      <c r="I7" s="37" t="s">
        <v>206</v>
      </c>
      <c r="J7" s="33"/>
      <c r="K7" s="33" t="s">
        <v>101</v>
      </c>
      <c r="L7" s="75">
        <v>250000</v>
      </c>
    </row>
    <row r="8" spans="1:12">
      <c r="A8" s="12">
        <v>5</v>
      </c>
      <c r="B8" s="14" t="str">
        <f>I8</f>
        <v>(5) 救命救急センター施設整備事業</v>
      </c>
      <c r="C8" s="14"/>
      <c r="D8" s="14" t="str">
        <f>$K$7</f>
        <v>鉄筋コンクリート</v>
      </c>
      <c r="E8" s="14"/>
      <c r="F8" s="16">
        <v>250000</v>
      </c>
      <c r="I8" s="31" t="s">
        <v>105</v>
      </c>
      <c r="J8" s="33"/>
      <c r="K8" s="33"/>
      <c r="L8" s="77"/>
    </row>
    <row r="9" spans="1:12" ht="13.5" customHeight="1">
      <c r="I9" s="31" t="s">
        <v>106</v>
      </c>
      <c r="J9" s="33"/>
      <c r="K9" s="33"/>
      <c r="L9" s="77"/>
    </row>
    <row r="10" spans="1:12">
      <c r="A10" s="12">
        <v>6</v>
      </c>
      <c r="B10" s="14" t="str">
        <f>I9</f>
        <v>(6) 小児救急医療拠点病院施設整備事業</v>
      </c>
      <c r="C10" s="14"/>
      <c r="D10" s="14" t="str">
        <f>$K$7</f>
        <v>鉄筋コンクリート</v>
      </c>
      <c r="E10" s="14"/>
      <c r="F10" s="16">
        <v>250000</v>
      </c>
      <c r="I10" s="31" t="s">
        <v>107</v>
      </c>
      <c r="J10" s="33"/>
      <c r="K10" s="33"/>
      <c r="L10" s="77"/>
    </row>
    <row r="11" spans="1:12">
      <c r="H11" s="8"/>
      <c r="I11" s="31" t="s">
        <v>240</v>
      </c>
      <c r="J11" s="33"/>
      <c r="K11" s="33"/>
      <c r="L11" s="77"/>
    </row>
    <row r="12" spans="1:12" ht="14.25" thickBot="1">
      <c r="A12" s="12">
        <v>7</v>
      </c>
      <c r="B12" s="14" t="str">
        <f>I4</f>
        <v>(7) 小児初期救急センター施設整備事業</v>
      </c>
      <c r="C12" s="14"/>
      <c r="D12" s="14" t="str">
        <f>$K$3</f>
        <v>鉄筋コンクリート</v>
      </c>
      <c r="E12" s="14"/>
      <c r="F12" s="16">
        <v>176300</v>
      </c>
      <c r="I12" s="32"/>
      <c r="J12" s="28"/>
      <c r="K12" s="28"/>
      <c r="L12" s="76"/>
    </row>
    <row r="13" spans="1:12" ht="14.25">
      <c r="B13" s="14"/>
      <c r="C13" s="14"/>
      <c r="D13" s="14" t="str">
        <f>$K$4</f>
        <v>ブロック</v>
      </c>
      <c r="E13" s="14"/>
      <c r="F13" s="16">
        <f>$L$4</f>
        <v>153200</v>
      </c>
      <c r="H13" s="8"/>
      <c r="I13" s="30" t="s">
        <v>108</v>
      </c>
      <c r="J13" s="35" t="s">
        <v>109</v>
      </c>
      <c r="K13" s="25" t="s">
        <v>101</v>
      </c>
      <c r="L13" s="75">
        <v>224000</v>
      </c>
    </row>
    <row r="14" spans="1:12" ht="13.5" customHeight="1" thickBot="1">
      <c r="B14" s="14"/>
      <c r="C14" s="14"/>
      <c r="D14" s="14" t="str">
        <f>$K$5</f>
        <v>木造</v>
      </c>
      <c r="E14" s="14"/>
      <c r="F14" s="16">
        <f>$L$5</f>
        <v>176300</v>
      </c>
      <c r="H14" s="8"/>
      <c r="I14" s="31" t="s">
        <v>110</v>
      </c>
      <c r="J14" s="36"/>
      <c r="K14" s="22" t="s">
        <v>103</v>
      </c>
      <c r="L14" s="75">
        <v>195300</v>
      </c>
    </row>
    <row r="15" spans="1:12" ht="15" thickBot="1">
      <c r="H15" s="8"/>
      <c r="I15" s="31" t="s">
        <v>111</v>
      </c>
      <c r="J15" s="22" t="s">
        <v>112</v>
      </c>
      <c r="K15" s="14" t="s">
        <v>101</v>
      </c>
      <c r="L15" s="78">
        <v>250000</v>
      </c>
    </row>
    <row r="16" spans="1:12" ht="14.25">
      <c r="A16" s="12">
        <v>8</v>
      </c>
      <c r="B16" s="14" t="str">
        <f>I10</f>
        <v>(8) 小児集中治療室施設整備事業</v>
      </c>
      <c r="C16" s="14"/>
      <c r="D16" s="14" t="str">
        <f>$K$7</f>
        <v>鉄筋コンクリート</v>
      </c>
      <c r="E16" s="14"/>
      <c r="F16" s="16">
        <v>250000</v>
      </c>
      <c r="H16" s="8"/>
      <c r="I16" s="31"/>
      <c r="J16" s="33"/>
      <c r="K16" s="22" t="s">
        <v>103</v>
      </c>
      <c r="L16" s="75">
        <v>218500</v>
      </c>
    </row>
    <row r="17" spans="1:12">
      <c r="H17" s="8"/>
      <c r="I17" s="38" t="s">
        <v>241</v>
      </c>
      <c r="J17" s="33"/>
      <c r="K17" s="33"/>
      <c r="L17" s="77"/>
    </row>
    <row r="18" spans="1:12" ht="14.25" thickBot="1">
      <c r="A18" s="12">
        <v>9</v>
      </c>
      <c r="B18" s="14" t="str">
        <f>I13</f>
        <v>(9) 小児医療施設施設整備事業</v>
      </c>
      <c r="C18" s="14" t="str">
        <f>$J$13</f>
        <v>病棟</v>
      </c>
      <c r="D18" s="14" t="str">
        <f>$K$13</f>
        <v>鉄筋コンクリート</v>
      </c>
      <c r="E18" s="14" t="s">
        <v>101</v>
      </c>
      <c r="F18" s="16">
        <v>224000</v>
      </c>
      <c r="H18" s="8"/>
      <c r="I18" s="27"/>
      <c r="J18" s="28"/>
      <c r="K18" s="28"/>
      <c r="L18" s="76"/>
    </row>
    <row r="19" spans="1:12" ht="14.25">
      <c r="B19" s="14"/>
      <c r="C19" s="14"/>
      <c r="D19" s="14" t="str">
        <f>$K$14</f>
        <v>ブロック</v>
      </c>
      <c r="E19" s="14" t="s">
        <v>103</v>
      </c>
      <c r="F19" s="16">
        <v>195300</v>
      </c>
      <c r="H19" s="8"/>
      <c r="I19" s="24" t="s">
        <v>113</v>
      </c>
      <c r="J19" s="25"/>
      <c r="K19" s="26" t="s">
        <v>101</v>
      </c>
      <c r="L19" s="75">
        <v>224000</v>
      </c>
    </row>
    <row r="20" spans="1:12" ht="15" thickBot="1">
      <c r="B20" s="14"/>
      <c r="C20" s="14" t="str">
        <f>$J$15</f>
        <v>診療棟</v>
      </c>
      <c r="D20" s="14" t="str">
        <f>$K$15</f>
        <v>鉄筋コンクリート</v>
      </c>
      <c r="E20" s="14" t="s">
        <v>101</v>
      </c>
      <c r="F20" s="16">
        <v>250000</v>
      </c>
      <c r="H20" s="8"/>
      <c r="I20" s="27"/>
      <c r="J20" s="28"/>
      <c r="K20" s="29" t="s">
        <v>103</v>
      </c>
      <c r="L20" s="75">
        <v>195300</v>
      </c>
    </row>
    <row r="21" spans="1:12" ht="15" thickBot="1">
      <c r="B21" s="14"/>
      <c r="C21" s="14"/>
      <c r="D21" s="14" t="str">
        <f>$K$16</f>
        <v>ブロック</v>
      </c>
      <c r="E21" s="14" t="s">
        <v>103</v>
      </c>
      <c r="F21" s="16">
        <v>218500</v>
      </c>
      <c r="H21" s="8"/>
      <c r="I21" s="24" t="s">
        <v>114</v>
      </c>
      <c r="J21" s="25" t="s">
        <v>93</v>
      </c>
      <c r="K21" s="26" t="s">
        <v>101</v>
      </c>
      <c r="L21" s="78">
        <v>224000</v>
      </c>
    </row>
    <row r="22" spans="1:12" ht="15" thickBot="1">
      <c r="H22" s="8"/>
      <c r="I22" s="34"/>
      <c r="J22" s="23"/>
      <c r="K22" s="14" t="s">
        <v>103</v>
      </c>
      <c r="L22" s="75">
        <v>195300</v>
      </c>
    </row>
    <row r="23" spans="1:12" ht="15" thickBot="1">
      <c r="A23" s="12">
        <v>10</v>
      </c>
      <c r="B23" s="14" t="str">
        <f>I19</f>
        <v>(10) 周産期医療施設施設整備事業</v>
      </c>
      <c r="C23" s="14"/>
      <c r="D23" s="14" t="str">
        <f>K19</f>
        <v>鉄筋コンクリート</v>
      </c>
      <c r="E23" s="14"/>
      <c r="F23" s="16">
        <v>224000</v>
      </c>
      <c r="H23" s="8"/>
      <c r="I23" s="34"/>
      <c r="J23" s="14" t="s">
        <v>115</v>
      </c>
      <c r="K23" s="14" t="s">
        <v>101</v>
      </c>
      <c r="L23" s="78">
        <v>167800</v>
      </c>
    </row>
    <row r="24" spans="1:12" ht="14.25">
      <c r="B24" s="14"/>
      <c r="C24" s="14"/>
      <c r="D24" s="14" t="str">
        <f>K20</f>
        <v>ブロック</v>
      </c>
      <c r="E24" s="14"/>
      <c r="F24" s="16">
        <v>195300</v>
      </c>
      <c r="H24" s="8"/>
      <c r="I24" s="34"/>
      <c r="J24" s="14" t="s">
        <v>119</v>
      </c>
      <c r="K24" s="14" t="s">
        <v>103</v>
      </c>
      <c r="L24" s="75">
        <v>145900</v>
      </c>
    </row>
    <row r="25" spans="1:12" ht="15" thickBot="1">
      <c r="H25" s="8"/>
      <c r="I25" s="34"/>
      <c r="J25" s="14"/>
      <c r="K25" s="14" t="s">
        <v>104</v>
      </c>
      <c r="L25" s="75">
        <v>167800</v>
      </c>
    </row>
    <row r="26" spans="1:12" ht="15" thickBot="1">
      <c r="A26" s="12">
        <v>11</v>
      </c>
      <c r="B26" s="14" t="str">
        <f>I14</f>
        <v>(11)地域療育支援施設施設整備事業</v>
      </c>
      <c r="C26" s="14" t="str">
        <f>$J$13</f>
        <v>病棟</v>
      </c>
      <c r="D26" s="14" t="str">
        <f>$K$13</f>
        <v>鉄筋コンクリート</v>
      </c>
      <c r="E26" s="14" t="s">
        <v>125</v>
      </c>
      <c r="F26" s="16">
        <v>224000</v>
      </c>
      <c r="H26" s="8"/>
      <c r="I26" s="34"/>
      <c r="J26" s="14" t="s">
        <v>115</v>
      </c>
      <c r="K26" s="14" t="s">
        <v>101</v>
      </c>
      <c r="L26" s="78">
        <v>179800</v>
      </c>
    </row>
    <row r="27" spans="1:12" ht="14.25">
      <c r="B27" s="14"/>
      <c r="C27" s="14"/>
      <c r="D27" s="14" t="str">
        <f>$K$14</f>
        <v>ブロック</v>
      </c>
      <c r="E27" s="14" t="s">
        <v>126</v>
      </c>
      <c r="F27" s="16">
        <v>195300</v>
      </c>
      <c r="H27" s="8"/>
      <c r="I27" s="34"/>
      <c r="J27" s="14" t="s">
        <v>120</v>
      </c>
      <c r="K27" s="14" t="s">
        <v>103</v>
      </c>
      <c r="L27" s="75">
        <v>156700</v>
      </c>
    </row>
    <row r="28" spans="1:12" ht="15" thickBot="1">
      <c r="B28" s="14"/>
      <c r="C28" s="14" t="str">
        <f>$J$15</f>
        <v>診療棟</v>
      </c>
      <c r="D28" s="14" t="str">
        <f>$K$15</f>
        <v>鉄筋コンクリート</v>
      </c>
      <c r="E28" s="14" t="s">
        <v>127</v>
      </c>
      <c r="F28" s="16">
        <v>250000</v>
      </c>
      <c r="H28" s="8"/>
      <c r="I28" s="27"/>
      <c r="J28" s="29"/>
      <c r="K28" s="29" t="s">
        <v>104</v>
      </c>
      <c r="L28" s="75">
        <v>179800</v>
      </c>
    </row>
    <row r="29" spans="1:12">
      <c r="B29" s="14"/>
      <c r="C29" s="14"/>
      <c r="D29" s="14" t="str">
        <f>$K$16</f>
        <v>ブロック</v>
      </c>
      <c r="E29" s="14" t="s">
        <v>128</v>
      </c>
      <c r="F29" s="16">
        <v>218500</v>
      </c>
      <c r="H29" s="8"/>
      <c r="I29" s="24"/>
      <c r="J29" s="25"/>
      <c r="K29" s="26" t="s">
        <v>101</v>
      </c>
      <c r="L29" s="79">
        <v>207500</v>
      </c>
    </row>
    <row r="30" spans="1:12">
      <c r="H30" s="8"/>
      <c r="I30" s="34"/>
      <c r="J30" s="33"/>
      <c r="K30" s="14" t="s">
        <v>103</v>
      </c>
      <c r="L30" s="80">
        <v>180900</v>
      </c>
    </row>
    <row r="31" spans="1:12" ht="14.25" thickBot="1">
      <c r="A31" s="12">
        <v>12</v>
      </c>
      <c r="B31" s="14" t="str">
        <f>I15</f>
        <v>(12)共同利用施設施設整備事業</v>
      </c>
      <c r="C31" s="14" t="str">
        <f>$J$13</f>
        <v>病棟</v>
      </c>
      <c r="D31" s="14" t="str">
        <f>$K$13</f>
        <v>鉄筋コンクリート</v>
      </c>
      <c r="E31" s="14" t="s">
        <v>101</v>
      </c>
      <c r="F31" s="16">
        <v>224000</v>
      </c>
      <c r="H31" s="8"/>
      <c r="I31" s="27"/>
      <c r="J31" s="28"/>
      <c r="K31" s="29" t="s">
        <v>104</v>
      </c>
      <c r="L31" s="81">
        <v>207500</v>
      </c>
    </row>
    <row r="32" spans="1:12" ht="14.25">
      <c r="B32" s="14"/>
      <c r="C32" s="14"/>
      <c r="D32" s="14" t="str">
        <f>$K$14</f>
        <v>ブロック</v>
      </c>
      <c r="E32" s="14" t="s">
        <v>103</v>
      </c>
      <c r="F32" s="16">
        <v>195300</v>
      </c>
      <c r="H32" s="8"/>
      <c r="I32" s="30" t="s">
        <v>242</v>
      </c>
      <c r="J32" s="25"/>
      <c r="K32" s="25" t="s">
        <v>101</v>
      </c>
      <c r="L32" s="75">
        <v>530900</v>
      </c>
    </row>
    <row r="33" spans="1:12" ht="14.25" thickBot="1">
      <c r="B33" s="14"/>
      <c r="C33" s="14" t="str">
        <f>$J$15</f>
        <v>診療棟</v>
      </c>
      <c r="D33" s="14" t="str">
        <f>$K$15</f>
        <v>鉄筋コンクリート</v>
      </c>
      <c r="E33" s="14" t="s">
        <v>101</v>
      </c>
      <c r="F33" s="16">
        <v>250000</v>
      </c>
      <c r="H33" s="8"/>
      <c r="I33" s="32" t="s">
        <v>243</v>
      </c>
      <c r="J33" s="28"/>
      <c r="K33" s="28"/>
      <c r="L33" s="76"/>
    </row>
    <row r="34" spans="1:12" ht="14.25">
      <c r="B34" s="14"/>
      <c r="C34" s="14"/>
      <c r="D34" s="14" t="str">
        <f>$K$16</f>
        <v>ブロック</v>
      </c>
      <c r="E34" s="14" t="s">
        <v>103</v>
      </c>
      <c r="F34" s="16">
        <v>218500</v>
      </c>
      <c r="H34" s="8"/>
      <c r="I34" s="24" t="s">
        <v>244</v>
      </c>
      <c r="J34" s="25" t="s">
        <v>116</v>
      </c>
      <c r="K34" s="26" t="s">
        <v>101</v>
      </c>
      <c r="L34" s="75">
        <v>250000</v>
      </c>
    </row>
    <row r="35" spans="1:12" ht="14.25">
      <c r="H35" s="8"/>
      <c r="I35" s="34"/>
      <c r="J35" s="23"/>
      <c r="K35" s="14" t="s">
        <v>103</v>
      </c>
      <c r="L35" s="75">
        <v>218500</v>
      </c>
    </row>
    <row r="36" spans="1:12" ht="15" thickBot="1">
      <c r="H36" s="8"/>
      <c r="I36" s="34"/>
      <c r="J36" s="22" t="s">
        <v>117</v>
      </c>
      <c r="K36" s="14" t="s">
        <v>101</v>
      </c>
      <c r="L36" s="75">
        <v>206100</v>
      </c>
    </row>
    <row r="37" spans="1:12" ht="15" thickBot="1">
      <c r="A37" s="12">
        <v>13</v>
      </c>
      <c r="B37" s="14" t="str">
        <f>I21</f>
        <v>(13)医療施設近代化施設整備事業</v>
      </c>
      <c r="C37" s="14"/>
      <c r="D37" s="14"/>
      <c r="E37" s="14" t="s">
        <v>135</v>
      </c>
      <c r="F37" s="16"/>
      <c r="I37" s="27"/>
      <c r="J37" s="28"/>
      <c r="K37" s="29" t="s">
        <v>103</v>
      </c>
      <c r="L37" s="78">
        <v>180000</v>
      </c>
    </row>
    <row r="38" spans="1:12">
      <c r="B38" s="14"/>
      <c r="C38" s="14" t="str">
        <f>J21</f>
        <v>病院</v>
      </c>
      <c r="D38" s="14" t="str">
        <f>K21</f>
        <v>鉄筋コンクリート</v>
      </c>
      <c r="E38" s="14" t="s">
        <v>101</v>
      </c>
      <c r="F38" s="16">
        <v>224000</v>
      </c>
    </row>
    <row r="39" spans="1:12">
      <c r="B39" s="14"/>
      <c r="C39" s="14"/>
      <c r="D39" s="14" t="str">
        <f>K22</f>
        <v>ブロック</v>
      </c>
      <c r="E39" s="14" t="s">
        <v>103</v>
      </c>
      <c r="F39" s="16">
        <v>195300</v>
      </c>
    </row>
    <row r="40" spans="1:12">
      <c r="B40" s="14"/>
      <c r="C40" s="14"/>
      <c r="D40" s="14"/>
      <c r="E40" s="14" t="s">
        <v>136</v>
      </c>
      <c r="F40" s="16"/>
    </row>
    <row r="41" spans="1:12">
      <c r="B41" s="14"/>
      <c r="C41" s="14" t="str">
        <f>J23</f>
        <v>診療所</v>
      </c>
      <c r="D41" s="14" t="str">
        <f>K23</f>
        <v>鉄筋コンクリート</v>
      </c>
      <c r="E41" s="14" t="s">
        <v>129</v>
      </c>
      <c r="F41" s="16">
        <v>167800</v>
      </c>
    </row>
    <row r="42" spans="1:12">
      <c r="B42" s="14"/>
      <c r="C42" s="14" t="str">
        <f>J24</f>
        <v>（一般地区）</v>
      </c>
      <c r="D42" s="14" t="str">
        <f>K24</f>
        <v>ブロック</v>
      </c>
      <c r="E42" s="14" t="s">
        <v>130</v>
      </c>
      <c r="F42" s="16">
        <v>145900</v>
      </c>
    </row>
    <row r="43" spans="1:12">
      <c r="B43" s="14"/>
      <c r="C43" s="14"/>
      <c r="D43" s="14" t="str">
        <f>K25</f>
        <v>木造</v>
      </c>
      <c r="E43" s="14" t="s">
        <v>131</v>
      </c>
      <c r="F43" s="16">
        <v>167800</v>
      </c>
    </row>
    <row r="44" spans="1:12">
      <c r="B44" s="14"/>
      <c r="C44" s="14" t="str">
        <f>J26</f>
        <v>診療所</v>
      </c>
      <c r="D44" s="14" t="str">
        <f>K26</f>
        <v>鉄筋コンクリート</v>
      </c>
      <c r="E44" s="14" t="s">
        <v>132</v>
      </c>
      <c r="F44" s="16">
        <v>179800</v>
      </c>
    </row>
    <row r="45" spans="1:12">
      <c r="B45" s="14"/>
      <c r="C45" s="14" t="str">
        <f>J27</f>
        <v>（離島、豪雪地区）</v>
      </c>
      <c r="D45" s="14" t="str">
        <f>K27</f>
        <v>ブロック</v>
      </c>
      <c r="E45" s="14" t="s">
        <v>133</v>
      </c>
      <c r="F45" s="16">
        <v>156700</v>
      </c>
    </row>
    <row r="46" spans="1:12">
      <c r="B46" s="14"/>
      <c r="C46" s="14"/>
      <c r="D46" s="14" t="str">
        <f>K28</f>
        <v>木造</v>
      </c>
      <c r="E46" s="14" t="s">
        <v>134</v>
      </c>
      <c r="F46" s="16">
        <v>179800</v>
      </c>
    </row>
    <row r="48" spans="1:12">
      <c r="A48" s="12">
        <v>14</v>
      </c>
      <c r="B48" s="14">
        <f>I16</f>
        <v>0</v>
      </c>
      <c r="C48" s="14" t="str">
        <f>$J$13</f>
        <v>病棟</v>
      </c>
      <c r="D48" s="14" t="str">
        <f>$K$13</f>
        <v>鉄筋コンクリート</v>
      </c>
      <c r="E48" s="14" t="s">
        <v>101</v>
      </c>
      <c r="F48" s="16">
        <f>$L$19</f>
        <v>224000</v>
      </c>
    </row>
    <row r="49" spans="1:6">
      <c r="B49" s="14"/>
      <c r="C49" s="14"/>
      <c r="D49" s="14" t="str">
        <f>$K$14</f>
        <v>ブロック</v>
      </c>
      <c r="E49" s="14" t="s">
        <v>103</v>
      </c>
      <c r="F49" s="16">
        <f>$L$20</f>
        <v>195300</v>
      </c>
    </row>
    <row r="51" spans="1:6">
      <c r="A51" s="12">
        <v>17</v>
      </c>
      <c r="B51" s="14" t="str">
        <f>I32</f>
        <v>(17)腎移植施設施設整備事業</v>
      </c>
      <c r="C51" s="14"/>
      <c r="D51" s="14" t="str">
        <f>$K$32</f>
        <v>鉄筋コンクリート</v>
      </c>
      <c r="E51" s="14"/>
      <c r="F51" s="16">
        <v>530900</v>
      </c>
    </row>
    <row r="53" spans="1:6">
      <c r="A53" s="12">
        <v>19</v>
      </c>
      <c r="B53" s="14" t="str">
        <f>I33</f>
        <v>(19)肝移植施設施設整備事業</v>
      </c>
      <c r="C53" s="14"/>
      <c r="D53" s="14" t="str">
        <f>$K$32</f>
        <v>鉄筋コンクリート</v>
      </c>
      <c r="E53" s="14"/>
      <c r="F53" s="16">
        <v>530900</v>
      </c>
    </row>
    <row r="55" spans="1:6">
      <c r="A55" s="12">
        <v>20</v>
      </c>
      <c r="B55" s="14" t="str">
        <f>I34</f>
        <v>(20)治験施設施設整備事業</v>
      </c>
      <c r="C55" s="14" t="str">
        <f>J34</f>
        <v>治験専門外来</v>
      </c>
      <c r="D55" s="14" t="str">
        <f>K34</f>
        <v>鉄筋コンクリート</v>
      </c>
      <c r="E55" s="14" t="s">
        <v>101</v>
      </c>
      <c r="F55" s="16">
        <v>250000</v>
      </c>
    </row>
    <row r="56" spans="1:6">
      <c r="B56" s="14"/>
      <c r="C56" s="14"/>
      <c r="D56" s="14" t="str">
        <f>K35</f>
        <v>ブロック</v>
      </c>
      <c r="E56" s="14" t="s">
        <v>103</v>
      </c>
      <c r="F56" s="16">
        <v>218500</v>
      </c>
    </row>
    <row r="57" spans="1:6">
      <c r="B57" s="14"/>
      <c r="C57" s="14" t="str">
        <f>J36</f>
        <v>治験管理部門</v>
      </c>
      <c r="D57" s="14" t="str">
        <f>K36</f>
        <v>鉄筋コンクリート</v>
      </c>
      <c r="E57" s="14" t="s">
        <v>101</v>
      </c>
      <c r="F57" s="16">
        <v>206100</v>
      </c>
    </row>
    <row r="58" spans="1:6">
      <c r="B58" s="14"/>
      <c r="C58" s="14"/>
      <c r="D58" s="14" t="str">
        <f>K37</f>
        <v>ブロック</v>
      </c>
      <c r="E58" s="14" t="s">
        <v>103</v>
      </c>
      <c r="F58" s="16">
        <v>180000</v>
      </c>
    </row>
    <row r="60" spans="1:6">
      <c r="A60" s="12">
        <v>21</v>
      </c>
      <c r="B60" s="14">
        <f>I29</f>
        <v>0</v>
      </c>
      <c r="C60" s="14"/>
      <c r="D60" s="14" t="str">
        <f>K29</f>
        <v>鉄筋コンクリート</v>
      </c>
      <c r="E60" s="14" t="s">
        <v>101</v>
      </c>
      <c r="F60" s="16">
        <f>L29</f>
        <v>207500</v>
      </c>
    </row>
    <row r="61" spans="1:6">
      <c r="B61" s="14"/>
      <c r="C61" s="14"/>
      <c r="D61" s="14" t="str">
        <f>K30</f>
        <v>ブロック</v>
      </c>
      <c r="E61" s="14" t="s">
        <v>103</v>
      </c>
      <c r="F61" s="16">
        <f>L30</f>
        <v>180900</v>
      </c>
    </row>
    <row r="62" spans="1:6">
      <c r="B62" s="14"/>
      <c r="C62" s="14"/>
      <c r="D62" s="14" t="str">
        <f>K31</f>
        <v>木造</v>
      </c>
      <c r="E62" s="14" t="s">
        <v>104</v>
      </c>
      <c r="F62" s="16">
        <f>L31</f>
        <v>207500</v>
      </c>
    </row>
    <row r="65" spans="1:6">
      <c r="A65" s="12">
        <v>22</v>
      </c>
      <c r="B65" s="14" t="str">
        <f>I17</f>
        <v>(21)特定地域病院施設整備事業</v>
      </c>
      <c r="C65" s="14" t="str">
        <f>$J$13</f>
        <v>病棟</v>
      </c>
      <c r="D65" s="14" t="str">
        <f>$K$13</f>
        <v>鉄筋コンクリート</v>
      </c>
      <c r="E65" s="14" t="s">
        <v>125</v>
      </c>
      <c r="F65" s="16">
        <v>224000</v>
      </c>
    </row>
    <row r="66" spans="1:6">
      <c r="B66" s="14"/>
      <c r="C66" s="14"/>
      <c r="D66" s="14" t="str">
        <f>$K$14</f>
        <v>ブロック</v>
      </c>
      <c r="E66" s="14" t="s">
        <v>126</v>
      </c>
      <c r="F66" s="16">
        <v>195300</v>
      </c>
    </row>
    <row r="67" spans="1:6">
      <c r="B67" s="14"/>
      <c r="C67" s="14" t="str">
        <f>$J$15</f>
        <v>診療棟</v>
      </c>
      <c r="D67" s="14" t="str">
        <f>$K$15</f>
        <v>鉄筋コンクリート</v>
      </c>
      <c r="E67" s="14" t="s">
        <v>127</v>
      </c>
      <c r="F67" s="16">
        <v>250000</v>
      </c>
    </row>
    <row r="68" spans="1:6">
      <c r="B68" s="14"/>
      <c r="C68" s="14"/>
      <c r="D68" s="14" t="str">
        <f>$K$16</f>
        <v>ブロック</v>
      </c>
      <c r="E68" s="14" t="s">
        <v>128</v>
      </c>
      <c r="F68" s="16">
        <v>218500</v>
      </c>
    </row>
    <row r="70" spans="1:6">
      <c r="A70" s="12">
        <v>27</v>
      </c>
      <c r="B70" s="14" t="str">
        <f>I11</f>
        <v>(26)医療機器管理室施設整備事業</v>
      </c>
      <c r="C70" s="14"/>
      <c r="D70" s="14" t="str">
        <f>$K$7</f>
        <v>鉄筋コンクリート</v>
      </c>
      <c r="E70" s="14"/>
      <c r="F70" s="16">
        <v>250000</v>
      </c>
    </row>
    <row r="72" spans="1:6">
      <c r="A72" s="12">
        <v>29</v>
      </c>
      <c r="B72" s="14">
        <f>I12</f>
        <v>0</v>
      </c>
      <c r="C72" s="14"/>
      <c r="D72" s="14" t="str">
        <f>$K$7</f>
        <v>鉄筋コンクリート</v>
      </c>
      <c r="E72" s="14"/>
      <c r="F72" s="16">
        <f>$L$7</f>
        <v>250000</v>
      </c>
    </row>
    <row r="74" spans="1:6">
      <c r="A74" s="12">
        <v>30</v>
      </c>
      <c r="B74" s="14" t="str">
        <f>I5</f>
        <v>(28)看護師の特定行為に係る指定研修機関等施設整備事業</v>
      </c>
      <c r="C74" s="14"/>
      <c r="D74" s="14" t="str">
        <f>$K$3</f>
        <v>鉄筋コンクリート</v>
      </c>
      <c r="E74" s="14"/>
      <c r="F74" s="16">
        <v>176300</v>
      </c>
    </row>
    <row r="75" spans="1:6">
      <c r="B75" s="14"/>
      <c r="C75" s="14"/>
      <c r="D75" s="14" t="str">
        <f>$K$4</f>
        <v>ブロック</v>
      </c>
      <c r="E75" s="14"/>
      <c r="F75" s="16">
        <v>153200</v>
      </c>
    </row>
    <row r="76" spans="1:6">
      <c r="B76" s="14"/>
      <c r="C76" s="14"/>
      <c r="D76" s="14" t="str">
        <f>$K$5</f>
        <v>木造</v>
      </c>
      <c r="E76" s="14"/>
      <c r="F76" s="16">
        <v>176300</v>
      </c>
    </row>
    <row r="78" spans="1:6">
      <c r="A78" s="12">
        <v>31</v>
      </c>
      <c r="B78" s="14" t="str">
        <f>I6</f>
        <v>(29)地域拠点歯科診療所施設整備事業</v>
      </c>
      <c r="C78" s="14"/>
      <c r="D78" s="14" t="str">
        <f>$K$3</f>
        <v>鉄筋コンクリート</v>
      </c>
      <c r="E78" s="14"/>
      <c r="F78" s="16">
        <v>176300</v>
      </c>
    </row>
    <row r="79" spans="1:6">
      <c r="B79" s="14"/>
      <c r="C79" s="14"/>
      <c r="D79" s="14" t="str">
        <f>$K$4</f>
        <v>ブロック</v>
      </c>
      <c r="E79" s="14"/>
      <c r="F79" s="16">
        <v>153200</v>
      </c>
    </row>
    <row r="80" spans="1:6">
      <c r="B80" s="14"/>
      <c r="C80" s="14"/>
      <c r="D80" s="14" t="str">
        <f>$K$5</f>
        <v>木造</v>
      </c>
      <c r="E80" s="14"/>
      <c r="F80" s="16">
        <v>176300</v>
      </c>
    </row>
  </sheetData>
  <phoneticPr fontId="1"/>
  <pageMargins left="0.7" right="0.7" top="0.75" bottom="0.75" header="0.3" footer="0.3"/>
  <pageSetup paperSize="9" scale="79" orientation="portrait"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5" sqref="C25:G25"/>
    </sheetView>
  </sheetViews>
  <sheetFormatPr defaultRowHeight="13.5"/>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5" sqref="C25:G25"/>
    </sheetView>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作成要領・目次</vt:lpstr>
      <vt:lpstr>（31)</vt:lpstr>
      <vt:lpstr>DB（削除禁止）</vt:lpstr>
      <vt:lpstr>DB別表3（削除禁止）</vt:lpstr>
      <vt:lpstr>Sheet1</vt:lpstr>
      <vt:lpstr>Sheet2</vt:lpstr>
      <vt:lpstr>'DB（削除禁止）'!Print_Area</vt:lpstr>
      <vt:lpstr>'DB別表3（削除禁止）'!Print_Area</vt:lpstr>
      <vt:lpstr>作成要領・目次!Print_Area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丸茂 祐子(marumo-yuuko)</dc:creator>
  <cp:lastModifiedBy>Administrator</cp:lastModifiedBy>
  <cp:lastPrinted>2021-06-09T06:32:52Z</cp:lastPrinted>
  <dcterms:created xsi:type="dcterms:W3CDTF">2006-09-16T00:00:00Z</dcterms:created>
  <dcterms:modified xsi:type="dcterms:W3CDTF">2021-06-17T05:49:42Z</dcterms:modified>
</cp:coreProperties>
</file>