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-matsumoto\Desktop\前田\【経営比較分析表】2017_173860_46_1718_変更後\04_変更前データ(2016)_記入済\"/>
    </mc:Choice>
  </mc:AlternateContent>
  <workbookProtection workbookAlgorithmName="SHA-512" workbookHashValue="ocLTOBM6wXyE3H13f00jypDgGKWvwMVt4ei/oO9uynX0cl/uFbOiHdl3XVUVgEgyCCZWI4wm0Y6Rk7hoNqgv8Q==" workbookSaltValue="VBFs3l+9WVQfJQ64euDWbQ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Q6" i="5"/>
  <c r="P6" i="5"/>
  <c r="O6" i="5"/>
  <c r="N6" i="5"/>
  <c r="M6" i="5"/>
  <c r="AD8" i="4" s="1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N86" i="4"/>
  <c r="M86" i="4"/>
  <c r="L86" i="4"/>
  <c r="K86" i="4"/>
  <c r="J86" i="4"/>
  <c r="I86" i="4"/>
  <c r="H86" i="4"/>
  <c r="G86" i="4"/>
  <c r="F86" i="4"/>
  <c r="E86" i="4"/>
  <c r="BB10" i="4"/>
  <c r="AT10" i="4"/>
  <c r="AD10" i="4"/>
  <c r="W10" i="4"/>
  <c r="P10" i="4"/>
  <c r="I10" i="4"/>
  <c r="B10" i="4"/>
  <c r="BB8" i="4"/>
  <c r="AT8" i="4"/>
  <c r="AL8" i="4"/>
  <c r="W8" i="4"/>
  <c r="P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<sst xmlns="http://schemas.openxmlformats.org/spreadsheetml/2006/main" count="257" uniqueCount="123">
  <si>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</si>
  <si>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</si>
  <si>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</si>
  <si>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</si>
  <si>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</si>
  <si>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</si>
  <si>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</si>
  <si>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</si>
  <si>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</si>
  <si>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</si>
  <si>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</si>
  <si>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</si>
  <si>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</si>
  <si>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</si>
  <si>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</si>
  <si>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</si>
  <si>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</si>
  <si>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</si>
  <si>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</si>
  <si>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</si>
  <si>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</si>
  <si>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</si>
  <si>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</si>
  <si>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</si>
  <si>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</si>
  <si>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</si>
  <si>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</si>
  <si>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</si>
  <si>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</si>
  <si>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</si>
  <si>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</si>
  <si>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</si>
  <si>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</si>
  <si>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</si>
  <si>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</si>
  <si>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</si>
  <si>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</si>
  <si>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</si>
  <si>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</si>
  <si>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</si>
  <si>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</si>
  <si>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</si>
  <si>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</si>
  <si>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</si>
  <si>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</si>
  <si>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</si>
  <si>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</si>
  <si>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</si>
  <si>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</si>
  <si>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</si>
  <si>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</si>
  <si>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</si>
  <si>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</si>
  <si>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</si>
  <si>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</si>
  <si>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</si>
  <si>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</si>
  <si>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</si>
  <si>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</si>
  <si>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</si>
  <si>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</si>
  <si>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</si>
  <si>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</si>
  <si>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</si>
  <si>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</si>
  <si>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</si>
  <si>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</si>
  <si>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</si>
  <si>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</si>
  <si>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</si>
  <si>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</si>
  <si>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</si>
  <si>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</si>
  <si>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</si>
  <si>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</si>
  <si>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</si>
  <si>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</si>
  <si>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</si>
  <si>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</si>
  <si>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</si>
  <si>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</si>
  <si>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</si>
  <si>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</si>
  <si>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</si>
  <si>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</si>
  <si>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</si>
  <si>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</si>
  <si>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</si>
  <si>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</si>
  <si>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</si>
  <si>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</si>
  <si>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</si>
  <si>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</si>
  <si>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</si>
  <si>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</si>
  <si>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</si>
  <si>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</si>
  <si>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</si>
  <si>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</si>
  <si>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</si>
  <si>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</si>
  <si>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</si>
  <si>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</si>
  <si>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</si>
  <si>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</si>
  <si>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</si>
  <si>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</si>
  <si>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</si>
  <si>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石川県　宝達志水町</t>
  </si>
  <si>
    <t>法適用</t>
  </si>
  <si>
    <t>下水道事業</t>
  </si>
  <si>
    <t>個別排水処理</t>
  </si>
  <si>
    <t>L2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</si>
  <si>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</si>
  <si>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</si>
  <si>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</si>
  <si>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</si>
  <si>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</si>
  <si>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</si>
  <si>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</si>
  <si>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①他会計補助金の減によりH28は経常収支比率が100%未満になったたため、H29は赤字補てん分を他事業会計（特定環境保全公共下水道）より繰入を行ったため大幅増となった。
②他会計補助金の減によりH28は欠損金が発生したが、H29は他事業会計（特定環境保全公共下水道）より繰入を行ったため欠損金は0%となった。
③流動比率については、類似団体の数値を上回っており、より一層の効率的な経営を行っていく必要がある。
④企業債残高対事業規模比率については、類似団体の数値を下回っている。近年は、建設改良を行っておらず、比率については減少の方向である。
⑤経費回収率については、類似団体を上回っている状況である。
⑥汚水処理原価については、類似団体を下回っている。より一層の効率的な経営を行っていく必要がある。
⑦施設利用率については、施設処理能力に見合う有収水量がないため、類似団体を下回っている。人口減少等により、浄化槽の使用者が少ないためである。
⑧水洗化率については、100%となっている。</t>
    <rPh sb="48" eb="49">
      <t>タ</t>
    </rPh>
    <rPh sb="49" eb="51">
      <t>ジギョウ</t>
    </rPh>
    <rPh sb="51" eb="53">
      <t>カイケイ</t>
    </rPh>
    <rPh sb="54" eb="56">
      <t>トクテイ</t>
    </rPh>
    <rPh sb="56" eb="58">
      <t>カンキョウ</t>
    </rPh>
    <rPh sb="58" eb="60">
      <t>ホゼン</t>
    </rPh>
    <rPh sb="60" eb="62">
      <t>コウキョウ</t>
    </rPh>
    <rPh sb="62" eb="65">
      <t>ゲスイドウ</t>
    </rPh>
    <rPh sb="71" eb="72">
      <t>オコナ</t>
    </rPh>
    <rPh sb="76" eb="79">
      <t>オオハバゾウ</t>
    </rPh>
    <rPh sb="138" eb="139">
      <t>オコナ</t>
    </rPh>
    <rPh sb="143" eb="146">
      <t>ケッソンキン</t>
    </rPh>
    <rPh sb="232" eb="233">
      <t>シタ</t>
    </rPh>
    <rPh sb="344" eb="346">
      <t>ヒツヨウ</t>
    </rPh>
    <phoneticPr fontId="16"/>
  </si>
  <si>
    <t>①有形固定資産減価償却率については、増加傾向にある。計画的に施設の更新を図っていく必要がある。</t>
    <phoneticPr fontId="16"/>
  </si>
  <si>
    <t>今後の人口減少を踏まえ、施設の更新を計画的に行いつつ、効率的な経営を行っていく必要がある。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</si>
</sst>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04-45A8-A31D-CFF416889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04-45A8-A31D-CFF416889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34.21</c:v>
                </c:pt>
                <c:pt idx="1">
                  <c:v>34.21</c:v>
                </c:pt>
                <c:pt idx="2">
                  <c:v>34.21</c:v>
                </c:pt>
                <c:pt idx="3">
                  <c:v>31.58</c:v>
                </c:pt>
                <c:pt idx="4">
                  <c:v>31.58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60-4A98-86F6-E819A5606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58.82</c:v>
                </c:pt>
                <c:pt idx="1">
                  <c:v>51.54</c:v>
                </c:pt>
                <c:pt idx="2">
                  <c:v>44.84</c:v>
                </c:pt>
                <c:pt idx="3">
                  <c:v>41.51</c:v>
                </c:pt>
                <c:pt idx="4">
                  <c:v>51.71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60-4A98-86F6-E819A5606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94.59</c:v>
                </c:pt>
                <c:pt idx="1">
                  <c:v>94.52</c:v>
                </c:pt>
                <c:pt idx="2">
                  <c:v>97.18</c:v>
                </c:pt>
                <c:pt idx="3">
                  <c:v>95.45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82-4207-9077-238FD2E53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71.760000000000005</c:v>
                </c:pt>
                <c:pt idx="1">
                  <c:v>71.599999999999994</c:v>
                </c:pt>
                <c:pt idx="2">
                  <c:v>67.86</c:v>
                </c:pt>
                <c:pt idx="3">
                  <c:v>68.72</c:v>
                </c:pt>
                <c:pt idx="4">
                  <c:v>82.91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82-4207-9077-238FD2E53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74.650000000000006</c:v>
                </c:pt>
                <c:pt idx="1">
                  <c:v>102.04</c:v>
                </c:pt>
                <c:pt idx="2">
                  <c:v>121.05</c:v>
                </c:pt>
                <c:pt idx="3">
                  <c:v>95.39</c:v>
                </c:pt>
                <c:pt idx="4">
                  <c:v>344.69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BA-4752-88C3-272A432DD8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95.22</c:v>
                </c:pt>
                <c:pt idx="1">
                  <c:v>99.54</c:v>
                </c:pt>
                <c:pt idx="2">
                  <c:v>105.63</c:v>
                </c:pt>
                <c:pt idx="3">
                  <c:v>100.37</c:v>
                </c:pt>
                <c:pt idx="4">
                  <c:v>93.87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BA-4752-88C3-272A432DD8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25.41</c:v>
                </c:pt>
                <c:pt idx="1">
                  <c:v>32.69</c:v>
                </c:pt>
                <c:pt idx="2">
                  <c:v>35.67</c:v>
                </c:pt>
                <c:pt idx="3">
                  <c:v>38.700000000000003</c:v>
                </c:pt>
                <c:pt idx="4">
                  <c:v>41.63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D8-487A-85DA-1B8CD56EB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18.399999999999999</c:v>
                </c:pt>
                <c:pt idx="1">
                  <c:v>23.72</c:v>
                </c:pt>
                <c:pt idx="2">
                  <c:v>17.809999999999999</c:v>
                </c:pt>
                <c:pt idx="3">
                  <c:v>18.600000000000001</c:v>
                </c:pt>
                <c:pt idx="4">
                  <c:v>42.61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D8-487A-85DA-1B8CD56EB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E4-4D6B-8460-ADF2D00DB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E4-4D6B-8460-ADF2D00DB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608.91999999999996</c:v>
                </c:pt>
                <c:pt idx="1">
                  <c:v>585.79999999999995</c:v>
                </c:pt>
                <c:pt idx="2" formatCode="#,##0.00;&quot;△&quot;#,##0.00">
                  <c:v>0</c:v>
                </c:pt>
                <c:pt idx="3">
                  <c:v>11.1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8F-4A03-B577-B14599A7B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189</c:v>
                </c:pt>
                <c:pt idx="1">
                  <c:v>59.52</c:v>
                </c:pt>
                <c:pt idx="2">
                  <c:v>102.8</c:v>
                </c:pt>
                <c:pt idx="3">
                  <c:v>55.24</c:v>
                </c:pt>
                <c:pt idx="4">
                  <c:v>231.75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8F-4A03-B577-B14599A7B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1082.98</c:v>
                </c:pt>
                <c:pt idx="1">
                  <c:v>152.97999999999999</c:v>
                </c:pt>
                <c:pt idx="2">
                  <c:v>176.03</c:v>
                </c:pt>
                <c:pt idx="3">
                  <c:v>143.47</c:v>
                </c:pt>
                <c:pt idx="4">
                  <c:v>463.05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B4-41B7-A7FC-462E15392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295.92</c:v>
                </c:pt>
                <c:pt idx="1">
                  <c:v>322.33999999999997</c:v>
                </c:pt>
                <c:pt idx="2">
                  <c:v>366.75</c:v>
                </c:pt>
                <c:pt idx="3">
                  <c:v>291.2</c:v>
                </c:pt>
                <c:pt idx="4">
                  <c:v>322.36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B4-41B7-A7FC-462E15392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993.31</c:v>
                </c:pt>
                <c:pt idx="1">
                  <c:v>822.24</c:v>
                </c:pt>
                <c:pt idx="2">
                  <c:v>747.42</c:v>
                </c:pt>
                <c:pt idx="3">
                  <c:v>433.52</c:v>
                </c:pt>
                <c:pt idx="4">
                  <c:v>519.51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A-485A-910A-7C55F4F2D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803.29</c:v>
                </c:pt>
                <c:pt idx="1">
                  <c:v>760.12</c:v>
                </c:pt>
                <c:pt idx="2">
                  <c:v>492.59</c:v>
                </c:pt>
                <c:pt idx="3">
                  <c:v>503.8</c:v>
                </c:pt>
                <c:pt idx="4">
                  <c:v>888.8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8A-485A-910A-7C55F4F2D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64.540000000000006</c:v>
                </c:pt>
                <c:pt idx="1">
                  <c:v>51.71</c:v>
                </c:pt>
                <c:pt idx="2">
                  <c:v>63.51</c:v>
                </c:pt>
                <c:pt idx="3">
                  <c:v>83.22</c:v>
                </c:pt>
                <c:pt idx="4">
                  <c:v>99.34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E3-4191-BE44-B4D730507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56.63</c:v>
                </c:pt>
                <c:pt idx="1">
                  <c:v>50.17</c:v>
                </c:pt>
                <c:pt idx="2">
                  <c:v>46.53</c:v>
                </c:pt>
                <c:pt idx="3">
                  <c:v>51.58</c:v>
                </c:pt>
                <c:pt idx="4">
                  <c:v>52.55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E3-4191-BE44-B4D730507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202.33</c:v>
                </c:pt>
                <c:pt idx="1">
                  <c:v>265.37</c:v>
                </c:pt>
                <c:pt idx="2">
                  <c:v>213.43</c:v>
                </c:pt>
                <c:pt idx="3">
                  <c:v>244.02</c:v>
                </c:pt>
                <c:pt idx="4">
                  <c:v>215.63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22-4B8F-9162-E28D8BEA0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272.66000000000003</c:v>
                </c:pt>
                <c:pt idx="1">
                  <c:v>329.08</c:v>
                </c:pt>
                <c:pt idx="2">
                  <c:v>373.71</c:v>
                </c:pt>
                <c:pt idx="3">
                  <c:v>333.58</c:v>
                </c:pt>
                <c:pt idx="4">
                  <c:v>292.45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22-4B8F-9162-E28D8BEA0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【157.83】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【299.39】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【878.58】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【296.38】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55" zoomScaleNormal="5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石川県　宝達志水町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個別排水処理</v>
      </c>
      <c r="Q8" s="48"/>
      <c r="R8" s="48"/>
      <c r="S8" s="48"/>
      <c r="T8" s="48"/>
      <c r="U8" s="48"/>
      <c r="V8" s="48"/>
      <c r="W8" s="48" t="str">
        <f>データ!L6</f>
        <v>L2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13449</v>
      </c>
      <c r="AM8" s="50"/>
      <c r="AN8" s="50"/>
      <c r="AO8" s="50"/>
      <c r="AP8" s="50"/>
      <c r="AQ8" s="50"/>
      <c r="AR8" s="50"/>
      <c r="AS8" s="50"/>
      <c r="AT8" s="45">
        <f>データ!T6</f>
        <v>111.52</v>
      </c>
      <c r="AU8" s="45"/>
      <c r="AV8" s="45"/>
      <c r="AW8" s="45"/>
      <c r="AX8" s="45"/>
      <c r="AY8" s="45"/>
      <c r="AZ8" s="45"/>
      <c r="BA8" s="45"/>
      <c r="BB8" s="45">
        <f>データ!U6</f>
        <v>120.6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18.91</v>
      </c>
      <c r="J10" s="45"/>
      <c r="K10" s="45"/>
      <c r="L10" s="45"/>
      <c r="M10" s="45"/>
      <c r="N10" s="45"/>
      <c r="O10" s="45"/>
      <c r="P10" s="45">
        <f>データ!P6</f>
        <v>0.48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50">
        <f>データ!R6</f>
        <v>4428</v>
      </c>
      <c r="AE10" s="50"/>
      <c r="AF10" s="50"/>
      <c r="AG10" s="50"/>
      <c r="AH10" s="50"/>
      <c r="AI10" s="50"/>
      <c r="AJ10" s="50"/>
      <c r="AK10" s="2"/>
      <c r="AL10" s="50">
        <f>データ!V6</f>
        <v>64</v>
      </c>
      <c r="AM10" s="50"/>
      <c r="AN10" s="50"/>
      <c r="AO10" s="50"/>
      <c r="AP10" s="50"/>
      <c r="AQ10" s="50"/>
      <c r="AR10" s="50"/>
      <c r="AS10" s="50"/>
      <c r="AT10" s="45">
        <f>データ!W6</f>
        <v>0.22</v>
      </c>
      <c r="AU10" s="45"/>
      <c r="AV10" s="45"/>
      <c r="AW10" s="45"/>
      <c r="AX10" s="45"/>
      <c r="AY10" s="45"/>
      <c r="AZ10" s="45"/>
      <c r="BA10" s="45"/>
      <c r="BB10" s="45">
        <f>データ!X6</f>
        <v>290.91000000000003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9" t="s">
        <v>120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6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19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19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19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8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6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19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19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19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8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9" t="s">
        <v>121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16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19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19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19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8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16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19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19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19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8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9" t="s">
        <v>122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6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19"/>
      <c r="V79" s="19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19"/>
      <c r="AP79" s="19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7"/>
      <c r="BJ79" s="18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6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19"/>
      <c r="V80" s="19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19"/>
      <c r="AP80" s="19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7"/>
      <c r="BJ80" s="18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41</v>
      </c>
    </row>
    <row r="84" spans="1:78" x14ac:dyDescent="0.15">
      <c r="C84" s="25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>【98.29】</v>
      </c>
      <c r="F86" s="26" t="str">
        <f>データ!AT6</f>
        <v>【157.83】</v>
      </c>
      <c r="G86" s="26" t="str">
        <f>データ!BE6</f>
        <v>【299.39】</v>
      </c>
      <c r="H86" s="26" t="str">
        <f>データ!BP6</f>
        <v>【878.58】</v>
      </c>
      <c r="I86" s="26" t="str">
        <f>データ!CA6</f>
        <v>【52.62】</v>
      </c>
      <c r="J86" s="26" t="str">
        <f>データ!CL6</f>
        <v>【296.38】</v>
      </c>
      <c r="K86" s="26" t="str">
        <f>データ!CW6</f>
        <v>【51.55】</v>
      </c>
      <c r="L86" s="26" t="str">
        <f>データ!DH6</f>
        <v>【80.14】</v>
      </c>
      <c r="M86" s="26" t="str">
        <f>データ!DS6</f>
        <v>【34.65】</v>
      </c>
      <c r="N86" s="26" t="str">
        <f>データ!ED6</f>
        <v>【-】</v>
      </c>
      <c r="O86" s="26" t="str">
        <f>データ!EO6</f>
        <v>【-】</v>
      </c>
    </row>
  </sheetData>
  <sheetProtection algorithmName="SHA-512" hashValue="2F6vgJgUG7NE9djVh/TkQem6JLgTzFvpIquNYqkH5ErscmraoIwbfH7U4suzJFJjT04ulfWKWuL1OvjUugCWGg==" saltValue="hqwDkmDak2siSkcON7jhXA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55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56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57</v>
      </c>
      <c r="B3" s="29" t="s">
        <v>58</v>
      </c>
      <c r="C3" s="29" t="s">
        <v>59</v>
      </c>
      <c r="D3" s="29" t="s">
        <v>60</v>
      </c>
      <c r="E3" s="29" t="s">
        <v>61</v>
      </c>
      <c r="F3" s="29" t="s">
        <v>62</v>
      </c>
      <c r="G3" s="29" t="s">
        <v>63</v>
      </c>
      <c r="H3" s="77" t="s">
        <v>64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67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69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79</v>
      </c>
      <c r="B5" s="31"/>
      <c r="C5" s="31"/>
      <c r="D5" s="31"/>
      <c r="E5" s="31"/>
      <c r="F5" s="31"/>
      <c r="G5" s="31"/>
      <c r="H5" s="32" t="s">
        <v>80</v>
      </c>
      <c r="I5" s="32" t="s">
        <v>81</v>
      </c>
      <c r="J5" s="32" t="s">
        <v>82</v>
      </c>
      <c r="K5" s="32" t="s">
        <v>83</v>
      </c>
      <c r="L5" s="32" t="s">
        <v>84</v>
      </c>
      <c r="M5" s="32" t="s">
        <v>5</v>
      </c>
      <c r="N5" s="32" t="s">
        <v>85</v>
      </c>
      <c r="O5" s="32" t="s">
        <v>86</v>
      </c>
      <c r="P5" s="32" t="s">
        <v>87</v>
      </c>
      <c r="Q5" s="32" t="s">
        <v>88</v>
      </c>
      <c r="R5" s="32" t="s">
        <v>89</v>
      </c>
      <c r="S5" s="32" t="s">
        <v>90</v>
      </c>
      <c r="T5" s="32" t="s">
        <v>91</v>
      </c>
      <c r="U5" s="32" t="s">
        <v>92</v>
      </c>
      <c r="V5" s="32" t="s">
        <v>93</v>
      </c>
      <c r="W5" s="32" t="s">
        <v>94</v>
      </c>
      <c r="X5" s="32" t="s">
        <v>95</v>
      </c>
      <c r="Y5" s="32" t="s">
        <v>96</v>
      </c>
      <c r="Z5" s="32" t="s">
        <v>97</v>
      </c>
      <c r="AA5" s="32" t="s">
        <v>98</v>
      </c>
      <c r="AB5" s="32" t="s">
        <v>99</v>
      </c>
      <c r="AC5" s="32" t="s">
        <v>100</v>
      </c>
      <c r="AD5" s="32" t="s">
        <v>101</v>
      </c>
      <c r="AE5" s="32" t="s">
        <v>102</v>
      </c>
      <c r="AF5" s="32" t="s">
        <v>103</v>
      </c>
      <c r="AG5" s="32" t="s">
        <v>104</v>
      </c>
      <c r="AH5" s="32" t="s">
        <v>105</v>
      </c>
      <c r="AI5" s="32" t="s">
        <v>43</v>
      </c>
      <c r="AJ5" s="32" t="s">
        <v>96</v>
      </c>
      <c r="AK5" s="32" t="s">
        <v>97</v>
      </c>
      <c r="AL5" s="32" t="s">
        <v>98</v>
      </c>
      <c r="AM5" s="32" t="s">
        <v>99</v>
      </c>
      <c r="AN5" s="32" t="s">
        <v>100</v>
      </c>
      <c r="AO5" s="32" t="s">
        <v>101</v>
      </c>
      <c r="AP5" s="32" t="s">
        <v>102</v>
      </c>
      <c r="AQ5" s="32" t="s">
        <v>103</v>
      </c>
      <c r="AR5" s="32" t="s">
        <v>104</v>
      </c>
      <c r="AS5" s="32" t="s">
        <v>105</v>
      </c>
      <c r="AT5" s="32" t="s">
        <v>106</v>
      </c>
      <c r="AU5" s="32" t="s">
        <v>96</v>
      </c>
      <c r="AV5" s="32" t="s">
        <v>97</v>
      </c>
      <c r="AW5" s="32" t="s">
        <v>98</v>
      </c>
      <c r="AX5" s="32" t="s">
        <v>99</v>
      </c>
      <c r="AY5" s="32" t="s">
        <v>100</v>
      </c>
      <c r="AZ5" s="32" t="s">
        <v>101</v>
      </c>
      <c r="BA5" s="32" t="s">
        <v>102</v>
      </c>
      <c r="BB5" s="32" t="s">
        <v>103</v>
      </c>
      <c r="BC5" s="32" t="s">
        <v>104</v>
      </c>
      <c r="BD5" s="32" t="s">
        <v>105</v>
      </c>
      <c r="BE5" s="32" t="s">
        <v>106</v>
      </c>
      <c r="BF5" s="32" t="s">
        <v>96</v>
      </c>
      <c r="BG5" s="32" t="s">
        <v>97</v>
      </c>
      <c r="BH5" s="32" t="s">
        <v>98</v>
      </c>
      <c r="BI5" s="32" t="s">
        <v>99</v>
      </c>
      <c r="BJ5" s="32" t="s">
        <v>100</v>
      </c>
      <c r="BK5" s="32" t="s">
        <v>101</v>
      </c>
      <c r="BL5" s="32" t="s">
        <v>102</v>
      </c>
      <c r="BM5" s="32" t="s">
        <v>103</v>
      </c>
      <c r="BN5" s="32" t="s">
        <v>104</v>
      </c>
      <c r="BO5" s="32" t="s">
        <v>105</v>
      </c>
      <c r="BP5" s="32" t="s">
        <v>106</v>
      </c>
      <c r="BQ5" s="32" t="s">
        <v>96</v>
      </c>
      <c r="BR5" s="32" t="s">
        <v>97</v>
      </c>
      <c r="BS5" s="32" t="s">
        <v>98</v>
      </c>
      <c r="BT5" s="32" t="s">
        <v>99</v>
      </c>
      <c r="BU5" s="32" t="s">
        <v>100</v>
      </c>
      <c r="BV5" s="32" t="s">
        <v>101</v>
      </c>
      <c r="BW5" s="32" t="s">
        <v>102</v>
      </c>
      <c r="BX5" s="32" t="s">
        <v>103</v>
      </c>
      <c r="BY5" s="32" t="s">
        <v>104</v>
      </c>
      <c r="BZ5" s="32" t="s">
        <v>105</v>
      </c>
      <c r="CA5" s="32" t="s">
        <v>106</v>
      </c>
      <c r="CB5" s="32" t="s">
        <v>96</v>
      </c>
      <c r="CC5" s="32" t="s">
        <v>97</v>
      </c>
      <c r="CD5" s="32" t="s">
        <v>98</v>
      </c>
      <c r="CE5" s="32" t="s">
        <v>99</v>
      </c>
      <c r="CF5" s="32" t="s">
        <v>100</v>
      </c>
      <c r="CG5" s="32" t="s">
        <v>101</v>
      </c>
      <c r="CH5" s="32" t="s">
        <v>102</v>
      </c>
      <c r="CI5" s="32" t="s">
        <v>103</v>
      </c>
      <c r="CJ5" s="32" t="s">
        <v>104</v>
      </c>
      <c r="CK5" s="32" t="s">
        <v>105</v>
      </c>
      <c r="CL5" s="32" t="s">
        <v>106</v>
      </c>
      <c r="CM5" s="32" t="s">
        <v>96</v>
      </c>
      <c r="CN5" s="32" t="s">
        <v>97</v>
      </c>
      <c r="CO5" s="32" t="s">
        <v>98</v>
      </c>
      <c r="CP5" s="32" t="s">
        <v>99</v>
      </c>
      <c r="CQ5" s="32" t="s">
        <v>100</v>
      </c>
      <c r="CR5" s="32" t="s">
        <v>101</v>
      </c>
      <c r="CS5" s="32" t="s">
        <v>102</v>
      </c>
      <c r="CT5" s="32" t="s">
        <v>103</v>
      </c>
      <c r="CU5" s="32" t="s">
        <v>104</v>
      </c>
      <c r="CV5" s="32" t="s">
        <v>105</v>
      </c>
      <c r="CW5" s="32" t="s">
        <v>106</v>
      </c>
      <c r="CX5" s="32" t="s">
        <v>96</v>
      </c>
      <c r="CY5" s="32" t="s">
        <v>97</v>
      </c>
      <c r="CZ5" s="32" t="s">
        <v>98</v>
      </c>
      <c r="DA5" s="32" t="s">
        <v>99</v>
      </c>
      <c r="DB5" s="32" t="s">
        <v>100</v>
      </c>
      <c r="DC5" s="32" t="s">
        <v>101</v>
      </c>
      <c r="DD5" s="32" t="s">
        <v>102</v>
      </c>
      <c r="DE5" s="32" t="s">
        <v>103</v>
      </c>
      <c r="DF5" s="32" t="s">
        <v>104</v>
      </c>
      <c r="DG5" s="32" t="s">
        <v>105</v>
      </c>
      <c r="DH5" s="32" t="s">
        <v>106</v>
      </c>
      <c r="DI5" s="32" t="s">
        <v>96</v>
      </c>
      <c r="DJ5" s="32" t="s">
        <v>97</v>
      </c>
      <c r="DK5" s="32" t="s">
        <v>98</v>
      </c>
      <c r="DL5" s="32" t="s">
        <v>99</v>
      </c>
      <c r="DM5" s="32" t="s">
        <v>100</v>
      </c>
      <c r="DN5" s="32" t="s">
        <v>101</v>
      </c>
      <c r="DO5" s="32" t="s">
        <v>102</v>
      </c>
      <c r="DP5" s="32" t="s">
        <v>103</v>
      </c>
      <c r="DQ5" s="32" t="s">
        <v>104</v>
      </c>
      <c r="DR5" s="32" t="s">
        <v>105</v>
      </c>
      <c r="DS5" s="32" t="s">
        <v>106</v>
      </c>
      <c r="DT5" s="32" t="s">
        <v>96</v>
      </c>
      <c r="DU5" s="32" t="s">
        <v>97</v>
      </c>
      <c r="DV5" s="32" t="s">
        <v>98</v>
      </c>
      <c r="DW5" s="32" t="s">
        <v>99</v>
      </c>
      <c r="DX5" s="32" t="s">
        <v>100</v>
      </c>
      <c r="DY5" s="32" t="s">
        <v>101</v>
      </c>
      <c r="DZ5" s="32" t="s">
        <v>102</v>
      </c>
      <c r="EA5" s="32" t="s">
        <v>103</v>
      </c>
      <c r="EB5" s="32" t="s">
        <v>104</v>
      </c>
      <c r="EC5" s="32" t="s">
        <v>105</v>
      </c>
      <c r="ED5" s="32" t="s">
        <v>106</v>
      </c>
      <c r="EE5" s="32" t="s">
        <v>96</v>
      </c>
      <c r="EF5" s="32" t="s">
        <v>97</v>
      </c>
      <c r="EG5" s="32" t="s">
        <v>98</v>
      </c>
      <c r="EH5" s="32" t="s">
        <v>99</v>
      </c>
      <c r="EI5" s="32" t="s">
        <v>100</v>
      </c>
      <c r="EJ5" s="32" t="s">
        <v>101</v>
      </c>
      <c r="EK5" s="32" t="s">
        <v>102</v>
      </c>
      <c r="EL5" s="32" t="s">
        <v>103</v>
      </c>
      <c r="EM5" s="32" t="s">
        <v>104</v>
      </c>
      <c r="EN5" s="32" t="s">
        <v>105</v>
      </c>
      <c r="EO5" s="32" t="s">
        <v>106</v>
      </c>
    </row>
    <row r="6" spans="1:148" s="36" customFormat="1" x14ac:dyDescent="0.15">
      <c r="A6" s="28" t="s">
        <v>107</v>
      </c>
      <c r="B6" s="33">
        <f>B7</f>
        <v>2017</v>
      </c>
      <c r="C6" s="33">
        <f t="shared" ref="C6:X6" si="3">C7</f>
        <v>173860</v>
      </c>
      <c r="D6" s="33">
        <f t="shared" si="3"/>
        <v>46</v>
      </c>
      <c r="E6" s="33">
        <f t="shared" si="3"/>
        <v>18</v>
      </c>
      <c r="F6" s="33">
        <f t="shared" si="3"/>
        <v>1</v>
      </c>
      <c r="G6" s="33">
        <f t="shared" si="3"/>
        <v>0</v>
      </c>
      <c r="H6" s="33" t="str">
        <f t="shared" si="3"/>
        <v>石川県　宝達志水町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個別排水処理</v>
      </c>
      <c r="L6" s="33" t="str">
        <f t="shared" si="3"/>
        <v>L2</v>
      </c>
      <c r="M6" s="33" t="str">
        <f t="shared" si="3"/>
        <v>非設置</v>
      </c>
      <c r="N6" s="34" t="str">
        <f t="shared" si="3"/>
        <v>-</v>
      </c>
      <c r="O6" s="34">
        <f t="shared" si="3"/>
        <v>18.91</v>
      </c>
      <c r="P6" s="34">
        <f t="shared" si="3"/>
        <v>0.48</v>
      </c>
      <c r="Q6" s="34">
        <f t="shared" si="3"/>
        <v>100</v>
      </c>
      <c r="R6" s="34">
        <f t="shared" si="3"/>
        <v>4428</v>
      </c>
      <c r="S6" s="34">
        <f t="shared" si="3"/>
        <v>13449</v>
      </c>
      <c r="T6" s="34">
        <f t="shared" si="3"/>
        <v>111.52</v>
      </c>
      <c r="U6" s="34">
        <f t="shared" si="3"/>
        <v>120.6</v>
      </c>
      <c r="V6" s="34">
        <f t="shared" si="3"/>
        <v>64</v>
      </c>
      <c r="W6" s="34">
        <f t="shared" si="3"/>
        <v>0.22</v>
      </c>
      <c r="X6" s="34">
        <f t="shared" si="3"/>
        <v>290.91000000000003</v>
      </c>
      <c r="Y6" s="35">
        <f>IF(Y7="",NA(),Y7)</f>
        <v>74.650000000000006</v>
      </c>
      <c r="Z6" s="35">
        <f t="shared" ref="Z6:AH6" si="4">IF(Z7="",NA(),Z7)</f>
        <v>102.04</v>
      </c>
      <c r="AA6" s="35">
        <f t="shared" si="4"/>
        <v>121.05</v>
      </c>
      <c r="AB6" s="35">
        <f t="shared" si="4"/>
        <v>95.39</v>
      </c>
      <c r="AC6" s="35">
        <f t="shared" si="4"/>
        <v>344.69</v>
      </c>
      <c r="AD6" s="35">
        <f t="shared" si="4"/>
        <v>95.22</v>
      </c>
      <c r="AE6" s="35">
        <f t="shared" si="4"/>
        <v>99.54</v>
      </c>
      <c r="AF6" s="35">
        <f t="shared" si="4"/>
        <v>105.63</v>
      </c>
      <c r="AG6" s="35">
        <f t="shared" si="4"/>
        <v>100.37</v>
      </c>
      <c r="AH6" s="35">
        <f t="shared" si="4"/>
        <v>93.87</v>
      </c>
      <c r="AI6" s="34" t="str">
        <f>IF(AI7="","",IF(AI7="-","【-】","【"&amp;SUBSTITUTE(TEXT(AI7,"#,##0.00"),"-","△")&amp;"】"))</f>
        <v>【98.29】</v>
      </c>
      <c r="AJ6" s="35">
        <f>IF(AJ7="",NA(),AJ7)</f>
        <v>608.91999999999996</v>
      </c>
      <c r="AK6" s="35">
        <f t="shared" ref="AK6:AS6" si="5">IF(AK7="",NA(),AK7)</f>
        <v>585.79999999999995</v>
      </c>
      <c r="AL6" s="34">
        <f t="shared" si="5"/>
        <v>0</v>
      </c>
      <c r="AM6" s="35">
        <f t="shared" si="5"/>
        <v>11.1</v>
      </c>
      <c r="AN6" s="34">
        <f t="shared" si="5"/>
        <v>0</v>
      </c>
      <c r="AO6" s="35">
        <f t="shared" si="5"/>
        <v>189</v>
      </c>
      <c r="AP6" s="35">
        <f t="shared" si="5"/>
        <v>59.52</v>
      </c>
      <c r="AQ6" s="35">
        <f t="shared" si="5"/>
        <v>102.8</v>
      </c>
      <c r="AR6" s="35">
        <f t="shared" si="5"/>
        <v>55.24</v>
      </c>
      <c r="AS6" s="35">
        <f t="shared" si="5"/>
        <v>231.75</v>
      </c>
      <c r="AT6" s="34" t="str">
        <f>IF(AT7="","",IF(AT7="-","【-】","【"&amp;SUBSTITUTE(TEXT(AT7,"#,##0.00"),"-","△")&amp;"】"))</f>
        <v>【157.83】</v>
      </c>
      <c r="AU6" s="35">
        <f>IF(AU7="",NA(),AU7)</f>
        <v>1082.98</v>
      </c>
      <c r="AV6" s="35">
        <f t="shared" ref="AV6:BD6" si="6">IF(AV7="",NA(),AV7)</f>
        <v>152.97999999999999</v>
      </c>
      <c r="AW6" s="35">
        <f t="shared" si="6"/>
        <v>176.03</v>
      </c>
      <c r="AX6" s="35">
        <f t="shared" si="6"/>
        <v>143.47</v>
      </c>
      <c r="AY6" s="35">
        <f t="shared" si="6"/>
        <v>463.05</v>
      </c>
      <c r="AZ6" s="35">
        <f t="shared" si="6"/>
        <v>295.92</v>
      </c>
      <c r="BA6" s="35">
        <f t="shared" si="6"/>
        <v>322.33999999999997</v>
      </c>
      <c r="BB6" s="35">
        <f t="shared" si="6"/>
        <v>366.75</v>
      </c>
      <c r="BC6" s="35">
        <f t="shared" si="6"/>
        <v>291.2</v>
      </c>
      <c r="BD6" s="35">
        <f t="shared" si="6"/>
        <v>322.36</v>
      </c>
      <c r="BE6" s="34" t="str">
        <f>IF(BE7="","",IF(BE7="-","【-】","【"&amp;SUBSTITUTE(TEXT(BE7,"#,##0.00"),"-","△")&amp;"】"))</f>
        <v>【299.39】</v>
      </c>
      <c r="BF6" s="35">
        <f>IF(BF7="",NA(),BF7)</f>
        <v>993.31</v>
      </c>
      <c r="BG6" s="35">
        <f t="shared" ref="BG6:BO6" si="7">IF(BG7="",NA(),BG7)</f>
        <v>822.24</v>
      </c>
      <c r="BH6" s="35">
        <f t="shared" si="7"/>
        <v>747.42</v>
      </c>
      <c r="BI6" s="35">
        <f t="shared" si="7"/>
        <v>433.52</v>
      </c>
      <c r="BJ6" s="35">
        <f t="shared" si="7"/>
        <v>519.51</v>
      </c>
      <c r="BK6" s="35">
        <f t="shared" si="7"/>
        <v>803.29</v>
      </c>
      <c r="BL6" s="35">
        <f t="shared" si="7"/>
        <v>760.12</v>
      </c>
      <c r="BM6" s="35">
        <f t="shared" si="7"/>
        <v>492.59</v>
      </c>
      <c r="BN6" s="35">
        <f t="shared" si="7"/>
        <v>503.8</v>
      </c>
      <c r="BO6" s="35">
        <f t="shared" si="7"/>
        <v>888.8</v>
      </c>
      <c r="BP6" s="34" t="str">
        <f>IF(BP7="","",IF(BP7="-","【-】","【"&amp;SUBSTITUTE(TEXT(BP7,"#,##0.00"),"-","△")&amp;"】"))</f>
        <v>【878.58】</v>
      </c>
      <c r="BQ6" s="35">
        <f>IF(BQ7="",NA(),BQ7)</f>
        <v>64.540000000000006</v>
      </c>
      <c r="BR6" s="35">
        <f t="shared" ref="BR6:BZ6" si="8">IF(BR7="",NA(),BR7)</f>
        <v>51.71</v>
      </c>
      <c r="BS6" s="35">
        <f t="shared" si="8"/>
        <v>63.51</v>
      </c>
      <c r="BT6" s="35">
        <f t="shared" si="8"/>
        <v>83.22</v>
      </c>
      <c r="BU6" s="35">
        <f t="shared" si="8"/>
        <v>99.34</v>
      </c>
      <c r="BV6" s="35">
        <f t="shared" si="8"/>
        <v>56.63</v>
      </c>
      <c r="BW6" s="35">
        <f t="shared" si="8"/>
        <v>50.17</v>
      </c>
      <c r="BX6" s="35">
        <f t="shared" si="8"/>
        <v>46.53</v>
      </c>
      <c r="BY6" s="35">
        <f t="shared" si="8"/>
        <v>51.58</v>
      </c>
      <c r="BZ6" s="35">
        <f t="shared" si="8"/>
        <v>52.55</v>
      </c>
      <c r="CA6" s="34" t="str">
        <f>IF(CA7="","",IF(CA7="-","【-】","【"&amp;SUBSTITUTE(TEXT(CA7,"#,##0.00"),"-","△")&amp;"】"))</f>
        <v>【52.62】</v>
      </c>
      <c r="CB6" s="35">
        <f>IF(CB7="",NA(),CB7)</f>
        <v>202.33</v>
      </c>
      <c r="CC6" s="35">
        <f t="shared" ref="CC6:CK6" si="9">IF(CC7="",NA(),CC7)</f>
        <v>265.37</v>
      </c>
      <c r="CD6" s="35">
        <f t="shared" si="9"/>
        <v>213.43</v>
      </c>
      <c r="CE6" s="35">
        <f t="shared" si="9"/>
        <v>244.02</v>
      </c>
      <c r="CF6" s="35">
        <f t="shared" si="9"/>
        <v>215.63</v>
      </c>
      <c r="CG6" s="35">
        <f t="shared" si="9"/>
        <v>272.66000000000003</v>
      </c>
      <c r="CH6" s="35">
        <f t="shared" si="9"/>
        <v>329.08</v>
      </c>
      <c r="CI6" s="35">
        <f t="shared" si="9"/>
        <v>373.71</v>
      </c>
      <c r="CJ6" s="35">
        <f t="shared" si="9"/>
        <v>333.58</v>
      </c>
      <c r="CK6" s="35">
        <f t="shared" si="9"/>
        <v>292.45</v>
      </c>
      <c r="CL6" s="34" t="str">
        <f>IF(CL7="","",IF(CL7="-","【-】","【"&amp;SUBSTITUTE(TEXT(CL7,"#,##0.00"),"-","△")&amp;"】"))</f>
        <v>【296.38】</v>
      </c>
      <c r="CM6" s="35">
        <f>IF(CM7="",NA(),CM7)</f>
        <v>34.21</v>
      </c>
      <c r="CN6" s="35">
        <f t="shared" ref="CN6:CV6" si="10">IF(CN7="",NA(),CN7)</f>
        <v>34.21</v>
      </c>
      <c r="CO6" s="35">
        <f t="shared" si="10"/>
        <v>34.21</v>
      </c>
      <c r="CP6" s="35">
        <f t="shared" si="10"/>
        <v>31.58</v>
      </c>
      <c r="CQ6" s="35">
        <f t="shared" si="10"/>
        <v>31.58</v>
      </c>
      <c r="CR6" s="35">
        <f t="shared" si="10"/>
        <v>58.82</v>
      </c>
      <c r="CS6" s="35">
        <f t="shared" si="10"/>
        <v>51.54</v>
      </c>
      <c r="CT6" s="35">
        <f t="shared" si="10"/>
        <v>44.84</v>
      </c>
      <c r="CU6" s="35">
        <f t="shared" si="10"/>
        <v>41.51</v>
      </c>
      <c r="CV6" s="35">
        <f t="shared" si="10"/>
        <v>51.71</v>
      </c>
      <c r="CW6" s="34" t="str">
        <f>IF(CW7="","",IF(CW7="-","【-】","【"&amp;SUBSTITUTE(TEXT(CW7,"#,##0.00"),"-","△")&amp;"】"))</f>
        <v>【51.55】</v>
      </c>
      <c r="CX6" s="35">
        <f>IF(CX7="",NA(),CX7)</f>
        <v>94.59</v>
      </c>
      <c r="CY6" s="35">
        <f t="shared" ref="CY6:DG6" si="11">IF(CY7="",NA(),CY7)</f>
        <v>94.52</v>
      </c>
      <c r="CZ6" s="35">
        <f t="shared" si="11"/>
        <v>97.18</v>
      </c>
      <c r="DA6" s="35">
        <f t="shared" si="11"/>
        <v>95.45</v>
      </c>
      <c r="DB6" s="35">
        <f t="shared" si="11"/>
        <v>100</v>
      </c>
      <c r="DC6" s="35">
        <f t="shared" si="11"/>
        <v>71.760000000000005</v>
      </c>
      <c r="DD6" s="35">
        <f t="shared" si="11"/>
        <v>71.599999999999994</v>
      </c>
      <c r="DE6" s="35">
        <f t="shared" si="11"/>
        <v>67.86</v>
      </c>
      <c r="DF6" s="35">
        <f t="shared" si="11"/>
        <v>68.72</v>
      </c>
      <c r="DG6" s="35">
        <f t="shared" si="11"/>
        <v>82.91</v>
      </c>
      <c r="DH6" s="34" t="str">
        <f>IF(DH7="","",IF(DH7="-","【-】","【"&amp;SUBSTITUTE(TEXT(DH7,"#,##0.00"),"-","△")&amp;"】"))</f>
        <v>【80.14】</v>
      </c>
      <c r="DI6" s="35">
        <f>IF(DI7="",NA(),DI7)</f>
        <v>25.41</v>
      </c>
      <c r="DJ6" s="35">
        <f t="shared" ref="DJ6:DR6" si="12">IF(DJ7="",NA(),DJ7)</f>
        <v>32.69</v>
      </c>
      <c r="DK6" s="35">
        <f t="shared" si="12"/>
        <v>35.67</v>
      </c>
      <c r="DL6" s="35">
        <f t="shared" si="12"/>
        <v>38.700000000000003</v>
      </c>
      <c r="DM6" s="35">
        <f t="shared" si="12"/>
        <v>41.63</v>
      </c>
      <c r="DN6" s="35">
        <f t="shared" si="12"/>
        <v>18.399999999999999</v>
      </c>
      <c r="DO6" s="35">
        <f t="shared" si="12"/>
        <v>23.72</v>
      </c>
      <c r="DP6" s="35">
        <f t="shared" si="12"/>
        <v>17.809999999999999</v>
      </c>
      <c r="DQ6" s="35">
        <f t="shared" si="12"/>
        <v>18.600000000000001</v>
      </c>
      <c r="DR6" s="35">
        <f t="shared" si="12"/>
        <v>42.61</v>
      </c>
      <c r="DS6" s="34" t="str">
        <f>IF(DS7="","",IF(DS7="-","【-】","【"&amp;SUBSTITUTE(TEXT(DS7,"#,##0.00"),"-","△")&amp;"】"))</f>
        <v>【34.65】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5" t="str">
        <f t="shared" si="13"/>
        <v>-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5" t="str">
        <f t="shared" si="13"/>
        <v>-</v>
      </c>
      <c r="ED6" s="34" t="str">
        <f>IF(ED7="","",IF(ED7="-","【-】","【"&amp;SUBSTITUTE(TEXT(ED7,"#,##0.00"),"-","△")&amp;"】"))</f>
        <v>【-】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8" s="36" customFormat="1" x14ac:dyDescent="0.15">
      <c r="A7" s="28"/>
      <c r="B7" s="37">
        <v>2017</v>
      </c>
      <c r="C7" s="37">
        <v>173860</v>
      </c>
      <c r="D7" s="37">
        <v>46</v>
      </c>
      <c r="E7" s="37">
        <v>18</v>
      </c>
      <c r="F7" s="37">
        <v>1</v>
      </c>
      <c r="G7" s="37">
        <v>0</v>
      </c>
      <c r="H7" s="37" t="s">
        <v>108</v>
      </c>
      <c r="I7" s="37" t="s">
        <v>109</v>
      </c>
      <c r="J7" s="37" t="s">
        <v>110</v>
      </c>
      <c r="K7" s="37" t="s">
        <v>111</v>
      </c>
      <c r="L7" s="37" t="s">
        <v>112</v>
      </c>
      <c r="M7" s="37" t="s">
        <v>113</v>
      </c>
      <c r="N7" s="38" t="s">
        <v>114</v>
      </c>
      <c r="O7" s="38">
        <v>18.91</v>
      </c>
      <c r="P7" s="38">
        <v>0.48</v>
      </c>
      <c r="Q7" s="38">
        <v>100</v>
      </c>
      <c r="R7" s="38">
        <v>4428</v>
      </c>
      <c r="S7" s="38">
        <v>13449</v>
      </c>
      <c r="T7" s="38">
        <v>111.52</v>
      </c>
      <c r="U7" s="38">
        <v>120.6</v>
      </c>
      <c r="V7" s="38">
        <v>64</v>
      </c>
      <c r="W7" s="38">
        <v>0.22</v>
      </c>
      <c r="X7" s="38">
        <v>290.91000000000003</v>
      </c>
      <c r="Y7" s="38">
        <v>74.650000000000006</v>
      </c>
      <c r="Z7" s="38">
        <v>102.04</v>
      </c>
      <c r="AA7" s="38">
        <v>121.05</v>
      </c>
      <c r="AB7" s="38">
        <v>95.39</v>
      </c>
      <c r="AC7" s="38">
        <v>344.69</v>
      </c>
      <c r="AD7" s="38">
        <v>95.22</v>
      </c>
      <c r="AE7" s="38">
        <v>99.54</v>
      </c>
      <c r="AF7" s="38">
        <v>105.63</v>
      </c>
      <c r="AG7" s="38">
        <v>100.37</v>
      </c>
      <c r="AH7" s="38">
        <v>93.87</v>
      </c>
      <c r="AI7" s="38">
        <v>98.29</v>
      </c>
      <c r="AJ7" s="38">
        <v>608.91999999999996</v>
      </c>
      <c r="AK7" s="38">
        <v>585.79999999999995</v>
      </c>
      <c r="AL7" s="38">
        <v>0</v>
      </c>
      <c r="AM7" s="38">
        <v>11.1</v>
      </c>
      <c r="AN7" s="38">
        <v>0</v>
      </c>
      <c r="AO7" s="38">
        <v>189</v>
      </c>
      <c r="AP7" s="38">
        <v>59.52</v>
      </c>
      <c r="AQ7" s="38">
        <v>102.8</v>
      </c>
      <c r="AR7" s="38">
        <v>55.24</v>
      </c>
      <c r="AS7" s="38">
        <v>231.75</v>
      </c>
      <c r="AT7" s="38">
        <v>157.83000000000001</v>
      </c>
      <c r="AU7" s="38">
        <v>1082.98</v>
      </c>
      <c r="AV7" s="38">
        <v>152.97999999999999</v>
      </c>
      <c r="AW7" s="38">
        <v>176.03</v>
      </c>
      <c r="AX7" s="38">
        <v>143.47</v>
      </c>
      <c r="AY7" s="38">
        <v>463.05</v>
      </c>
      <c r="AZ7" s="38">
        <v>295.92</v>
      </c>
      <c r="BA7" s="38">
        <v>322.33999999999997</v>
      </c>
      <c r="BB7" s="38">
        <v>366.75</v>
      </c>
      <c r="BC7" s="38">
        <v>291.2</v>
      </c>
      <c r="BD7" s="38">
        <v>322.36</v>
      </c>
      <c r="BE7" s="38">
        <v>299.39</v>
      </c>
      <c r="BF7" s="38">
        <v>993.31</v>
      </c>
      <c r="BG7" s="38">
        <v>822.24</v>
      </c>
      <c r="BH7" s="38">
        <v>747.42</v>
      </c>
      <c r="BI7" s="38">
        <v>433.52</v>
      </c>
      <c r="BJ7" s="38">
        <v>519.51</v>
      </c>
      <c r="BK7" s="38">
        <v>803.29</v>
      </c>
      <c r="BL7" s="38">
        <v>760.12</v>
      </c>
      <c r="BM7" s="38">
        <v>492.59</v>
      </c>
      <c r="BN7" s="38">
        <v>503.8</v>
      </c>
      <c r="BO7" s="38">
        <v>888.8</v>
      </c>
      <c r="BP7" s="38">
        <v>878.58</v>
      </c>
      <c r="BQ7" s="38">
        <v>64.540000000000006</v>
      </c>
      <c r="BR7" s="38">
        <v>51.71</v>
      </c>
      <c r="BS7" s="38">
        <v>63.51</v>
      </c>
      <c r="BT7" s="38">
        <v>83.22</v>
      </c>
      <c r="BU7" s="38">
        <v>99.34</v>
      </c>
      <c r="BV7" s="38">
        <v>56.63</v>
      </c>
      <c r="BW7" s="38">
        <v>50.17</v>
      </c>
      <c r="BX7" s="38">
        <v>46.53</v>
      </c>
      <c r="BY7" s="38">
        <v>51.58</v>
      </c>
      <c r="BZ7" s="38">
        <v>52.55</v>
      </c>
      <c r="CA7" s="38">
        <v>52.62</v>
      </c>
      <c r="CB7" s="38">
        <v>202.33</v>
      </c>
      <c r="CC7" s="38">
        <v>265.37</v>
      </c>
      <c r="CD7" s="38">
        <v>213.43</v>
      </c>
      <c r="CE7" s="38">
        <v>244.02</v>
      </c>
      <c r="CF7" s="38">
        <v>215.63</v>
      </c>
      <c r="CG7" s="38">
        <v>272.66000000000003</v>
      </c>
      <c r="CH7" s="38">
        <v>329.08</v>
      </c>
      <c r="CI7" s="38">
        <v>373.71</v>
      </c>
      <c r="CJ7" s="38">
        <v>333.58</v>
      </c>
      <c r="CK7" s="38">
        <v>292.45</v>
      </c>
      <c r="CL7" s="38">
        <v>296.38</v>
      </c>
      <c r="CM7" s="38">
        <v>34.21</v>
      </c>
      <c r="CN7" s="38">
        <v>34.21</v>
      </c>
      <c r="CO7" s="38">
        <v>34.21</v>
      </c>
      <c r="CP7" s="38">
        <v>31.58</v>
      </c>
      <c r="CQ7" s="38">
        <v>31.58</v>
      </c>
      <c r="CR7" s="38">
        <v>58.82</v>
      </c>
      <c r="CS7" s="38">
        <v>51.54</v>
      </c>
      <c r="CT7" s="38">
        <v>44.84</v>
      </c>
      <c r="CU7" s="38">
        <v>41.51</v>
      </c>
      <c r="CV7" s="38">
        <v>51.71</v>
      </c>
      <c r="CW7" s="38">
        <v>51.55</v>
      </c>
      <c r="CX7" s="38">
        <v>94.59</v>
      </c>
      <c r="CY7" s="38">
        <v>94.52</v>
      </c>
      <c r="CZ7" s="38">
        <v>97.18</v>
      </c>
      <c r="DA7" s="38">
        <v>95.45</v>
      </c>
      <c r="DB7" s="38">
        <v>100</v>
      </c>
      <c r="DC7" s="38">
        <v>71.760000000000005</v>
      </c>
      <c r="DD7" s="38">
        <v>71.599999999999994</v>
      </c>
      <c r="DE7" s="38">
        <v>67.86</v>
      </c>
      <c r="DF7" s="38">
        <v>68.72</v>
      </c>
      <c r="DG7" s="38">
        <v>82.91</v>
      </c>
      <c r="DH7" s="38">
        <v>80.14</v>
      </c>
      <c r="DI7" s="38">
        <v>25.41</v>
      </c>
      <c r="DJ7" s="38">
        <v>32.69</v>
      </c>
      <c r="DK7" s="38">
        <v>35.67</v>
      </c>
      <c r="DL7" s="38">
        <v>38.700000000000003</v>
      </c>
      <c r="DM7" s="38">
        <v>41.63</v>
      </c>
      <c r="DN7" s="38">
        <v>18.399999999999999</v>
      </c>
      <c r="DO7" s="38">
        <v>23.72</v>
      </c>
      <c r="DP7" s="38">
        <v>17.809999999999999</v>
      </c>
      <c r="DQ7" s="38">
        <v>18.600000000000001</v>
      </c>
      <c r="DR7" s="38">
        <v>42.61</v>
      </c>
      <c r="DS7" s="38">
        <v>34.65</v>
      </c>
      <c r="DT7" s="38" t="s">
        <v>114</v>
      </c>
      <c r="DU7" s="38" t="s">
        <v>114</v>
      </c>
      <c r="DV7" s="38" t="s">
        <v>114</v>
      </c>
      <c r="DW7" s="38" t="s">
        <v>114</v>
      </c>
      <c r="DX7" s="38" t="s">
        <v>114</v>
      </c>
      <c r="DY7" s="38" t="s">
        <v>114</v>
      </c>
      <c r="DZ7" s="38" t="s">
        <v>114</v>
      </c>
      <c r="EA7" s="38" t="s">
        <v>114</v>
      </c>
      <c r="EB7" s="38" t="s">
        <v>114</v>
      </c>
      <c r="EC7" s="38" t="s">
        <v>114</v>
      </c>
      <c r="ED7" s="38" t="s">
        <v>114</v>
      </c>
      <c r="EE7" s="38" t="s">
        <v>114</v>
      </c>
      <c r="EF7" s="38" t="s">
        <v>114</v>
      </c>
      <c r="EG7" s="38" t="s">
        <v>114</v>
      </c>
      <c r="EH7" s="38" t="s">
        <v>114</v>
      </c>
      <c r="EI7" s="38" t="s">
        <v>114</v>
      </c>
      <c r="EJ7" s="38" t="s">
        <v>114</v>
      </c>
      <c r="EK7" s="38" t="s">
        <v>114</v>
      </c>
      <c r="EL7" s="38" t="s">
        <v>114</v>
      </c>
      <c r="EM7" s="38" t="s">
        <v>114</v>
      </c>
      <c r="EN7" s="38" t="s">
        <v>114</v>
      </c>
      <c r="EO7" s="38" t="s">
        <v>114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115</v>
      </c>
      <c r="C9" s="40" t="s">
        <v>116</v>
      </c>
      <c r="D9" s="40" t="s">
        <v>117</v>
      </c>
      <c r="E9" s="40" t="s">
        <v>118</v>
      </c>
      <c r="F9" s="40" t="s">
        <v>119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58</v>
      </c>
      <c r="B10" s="41">
        <f>DATEVALUE($B$6-4&amp;"年1月1日")</f>
        <v>41275</v>
      </c>
      <c r="C10" s="41">
        <f>DATEVALUE($B$6-3&amp;"年1月1日")</f>
        <v>41640</v>
      </c>
      <c r="D10" s="41">
        <f>DATEVALUE($B$6-2&amp;"年1月1日")</f>
        <v>42005</v>
      </c>
      <c r="E10" s="41">
        <f>DATEVALUE($B$6-1&amp;"年1月1日")</f>
        <v>42370</v>
      </c>
      <c r="F10" s="41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松本 拓也</cp:lastModifiedBy>
  <cp:lastPrinted>2019-01-28T02:11:57Z</cp:lastPrinted>
  <dcterms:created xsi:type="dcterms:W3CDTF">2018-12-03T08:57:39Z</dcterms:created>
  <dcterms:modified xsi:type="dcterms:W3CDTF">2019-01-28T02:12:14Z</dcterms:modified>
  <cp:category/>
</cp:coreProperties>
</file>