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585" activeTab="0"/>
  </bookViews>
  <sheets>
    <sheet name="国民審査投票結果" sheetId="1" r:id="rId1"/>
  </sheets>
  <definedNames>
    <definedName name="_xlnm.Print_Area" localSheetId="0">'国民審査投票結果'!$D$1:$R$33</definedName>
  </definedNames>
  <calcPr fullCalcOnLoad="1"/>
</workbook>
</file>

<file path=xl/sharedStrings.xml><?xml version="1.0" encoding="utf-8"?>
<sst xmlns="http://schemas.openxmlformats.org/spreadsheetml/2006/main" count="64" uniqueCount="49">
  <si>
    <t>（国民審査）</t>
  </si>
  <si>
    <t>番号</t>
  </si>
  <si>
    <t>Ｂ</t>
  </si>
  <si>
    <t>棄権者数</t>
  </si>
  <si>
    <t>Ａ－Ｂ</t>
  </si>
  <si>
    <t>検算</t>
  </si>
  <si>
    <t>男</t>
  </si>
  <si>
    <t>女</t>
  </si>
  <si>
    <t>計</t>
  </si>
  <si>
    <t>番号</t>
  </si>
  <si>
    <t>Ａの計</t>
  </si>
  <si>
    <t>Ｂの計</t>
  </si>
  <si>
    <t>A-Bの計</t>
  </si>
  <si>
    <t>Ａ－Ｂ男</t>
  </si>
  <si>
    <t>Ａ－Ｂ女</t>
  </si>
  <si>
    <t>Ａ－Ｂ計</t>
  </si>
  <si>
    <t>加賀市</t>
  </si>
  <si>
    <t>七尾市</t>
  </si>
  <si>
    <t>輪島市</t>
  </si>
  <si>
    <t>珠洲市</t>
  </si>
  <si>
    <t>羽咋市</t>
  </si>
  <si>
    <t>津幡町</t>
  </si>
  <si>
    <t>内灘町</t>
  </si>
  <si>
    <t>志賀町</t>
  </si>
  <si>
    <t>穴水町</t>
  </si>
  <si>
    <t>門前町</t>
  </si>
  <si>
    <t>県計</t>
  </si>
  <si>
    <t>選挙当日の有権者数　Ａ</t>
  </si>
  <si>
    <t xml:space="preserve">投票者数    </t>
  </si>
  <si>
    <t>投票率（Ｂ／Ａ）</t>
  </si>
  <si>
    <t>金沢市</t>
  </si>
  <si>
    <t>小松市</t>
  </si>
  <si>
    <t>(市計)</t>
  </si>
  <si>
    <t>山中町(江沼郡計)</t>
  </si>
  <si>
    <t>(河北郡計)</t>
  </si>
  <si>
    <t>(羽咋郡計)</t>
  </si>
  <si>
    <t>(郡計)</t>
  </si>
  <si>
    <t>（様式５－３）</t>
  </si>
  <si>
    <t>平成１７年９月１１日執行最高裁判所裁判官国民審査投票結果調</t>
  </si>
  <si>
    <t>かほく市</t>
  </si>
  <si>
    <t>白山市</t>
  </si>
  <si>
    <t>川北町(能美郡計)</t>
  </si>
  <si>
    <t>野々市町(石川郡計)</t>
  </si>
  <si>
    <t>宝達志水町</t>
  </si>
  <si>
    <t>中能登町(鹿島郡計)</t>
  </si>
  <si>
    <t>能登町</t>
  </si>
  <si>
    <t>(鳳珠郡計)</t>
  </si>
  <si>
    <t>能美市</t>
  </si>
  <si>
    <t>市 町 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</si>
</sst>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0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" fontId="5" fillId="0" borderId="1" xfId="16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3" fontId="5" fillId="0" borderId="4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distributed" vertical="center"/>
      <protection/>
    </xf>
    <xf numFmtId="0" fontId="3" fillId="2" borderId="8" xfId="0" applyFont="1" applyFill="1" applyBorder="1" applyAlignment="1" applyProtection="1">
      <alignment horizontal="distributed" vertical="center"/>
      <protection/>
    </xf>
    <xf numFmtId="3" fontId="5" fillId="2" borderId="9" xfId="0" applyNumberFormat="1" applyFont="1" applyFill="1" applyBorder="1" applyAlignment="1" applyProtection="1">
      <alignment vertical="center"/>
      <protection/>
    </xf>
    <xf numFmtId="3" fontId="5" fillId="2" borderId="10" xfId="0" applyNumberFormat="1" applyFont="1" applyFill="1" applyBorder="1" applyAlignment="1" applyProtection="1">
      <alignment vertical="center"/>
      <protection/>
    </xf>
    <xf numFmtId="3" fontId="5" fillId="2" borderId="11" xfId="0" applyNumberFormat="1" applyFont="1" applyFill="1" applyBorder="1" applyAlignment="1" applyProtection="1">
      <alignment vertical="center"/>
      <protection/>
    </xf>
    <xf numFmtId="3" fontId="5" fillId="2" borderId="12" xfId="0" applyNumberFormat="1" applyFont="1" applyFill="1" applyBorder="1" applyAlignment="1" applyProtection="1">
      <alignment vertical="center"/>
      <protection/>
    </xf>
    <xf numFmtId="3" fontId="5" fillId="2" borderId="13" xfId="0" applyNumberFormat="1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 applyProtection="1">
      <alignment horizontal="distributed" vertical="center"/>
      <protection/>
    </xf>
    <xf numFmtId="3" fontId="5" fillId="2" borderId="15" xfId="0" applyNumberFormat="1" applyFont="1" applyFill="1" applyBorder="1" applyAlignment="1" applyProtection="1">
      <alignment vertical="center"/>
      <protection/>
    </xf>
    <xf numFmtId="3" fontId="5" fillId="2" borderId="16" xfId="0" applyNumberFormat="1" applyFont="1" applyFill="1" applyBorder="1" applyAlignment="1" applyProtection="1">
      <alignment vertical="center"/>
      <protection/>
    </xf>
    <xf numFmtId="3" fontId="5" fillId="2" borderId="17" xfId="0" applyNumberFormat="1" applyFont="1" applyFill="1" applyBorder="1" applyAlignment="1" applyProtection="1">
      <alignment vertical="center"/>
      <protection/>
    </xf>
    <xf numFmtId="3" fontId="5" fillId="2" borderId="18" xfId="0" applyNumberFormat="1" applyFont="1" applyFill="1" applyBorder="1" applyAlignment="1" applyProtection="1">
      <alignment vertical="center"/>
      <protection/>
    </xf>
    <xf numFmtId="3" fontId="5" fillId="2" borderId="19" xfId="0" applyNumberFormat="1" applyFont="1" applyFill="1" applyBorder="1" applyAlignment="1" applyProtection="1">
      <alignment vertical="center"/>
      <protection/>
    </xf>
    <xf numFmtId="0" fontId="3" fillId="2" borderId="20" xfId="0" applyFont="1" applyFill="1" applyBorder="1" applyAlignment="1" applyProtection="1">
      <alignment horizontal="distributed" vertical="center"/>
      <protection/>
    </xf>
    <xf numFmtId="3" fontId="5" fillId="2" borderId="21" xfId="0" applyNumberFormat="1" applyFont="1" applyFill="1" applyBorder="1" applyAlignment="1" applyProtection="1">
      <alignment vertical="center"/>
      <protection/>
    </xf>
    <xf numFmtId="3" fontId="5" fillId="2" borderId="22" xfId="0" applyNumberFormat="1" applyFont="1" applyFill="1" applyBorder="1" applyAlignment="1" applyProtection="1">
      <alignment vertical="center"/>
      <protection/>
    </xf>
    <xf numFmtId="3" fontId="5" fillId="2" borderId="23" xfId="0" applyNumberFormat="1" applyFont="1" applyFill="1" applyBorder="1" applyAlignment="1" applyProtection="1">
      <alignment vertical="center"/>
      <protection/>
    </xf>
    <xf numFmtId="3" fontId="5" fillId="2" borderId="24" xfId="0" applyNumberFormat="1" applyFont="1" applyFill="1" applyBorder="1" applyAlignment="1" applyProtection="1">
      <alignment vertical="center"/>
      <protection/>
    </xf>
    <xf numFmtId="3" fontId="5" fillId="2" borderId="25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3" fontId="3" fillId="0" borderId="26" xfId="0" applyNumberFormat="1" applyFont="1" applyBorder="1" applyAlignment="1" applyProtection="1">
      <alignment horizontal="center" vertical="center"/>
      <protection/>
    </xf>
    <xf numFmtId="3" fontId="3" fillId="0" borderId="2" xfId="0" applyNumberFormat="1" applyFont="1" applyBorder="1" applyAlignment="1" applyProtection="1">
      <alignment horizontal="center" vertical="center"/>
      <protection/>
    </xf>
    <xf numFmtId="3" fontId="3" fillId="0" borderId="3" xfId="0" applyNumberFormat="1" applyFont="1" applyBorder="1" applyAlignment="1" applyProtection="1">
      <alignment horizontal="center" vertical="center"/>
      <protection/>
    </xf>
    <xf numFmtId="3" fontId="3" fillId="0" borderId="4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>
      <alignment horizontal="center" vertical="center"/>
      <protection/>
    </xf>
    <xf numFmtId="3" fontId="3" fillId="0" borderId="6" xfId="0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vertical="center"/>
      <protection/>
    </xf>
    <xf numFmtId="4" fontId="5" fillId="0" borderId="23" xfId="0" applyNumberFormat="1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3" fontId="5" fillId="0" borderId="28" xfId="16" applyNumberFormat="1" applyFont="1" applyBorder="1" applyAlignment="1" applyProtection="1">
      <alignment vertical="center"/>
      <protection/>
    </xf>
    <xf numFmtId="3" fontId="5" fillId="0" borderId="29" xfId="0" applyNumberFormat="1" applyFont="1" applyBorder="1" applyAlignment="1" applyProtection="1">
      <alignment vertical="center"/>
      <protection/>
    </xf>
    <xf numFmtId="3" fontId="5" fillId="0" borderId="30" xfId="0" applyNumberFormat="1" applyFont="1" applyBorder="1" applyAlignment="1" applyProtection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/>
    </xf>
    <xf numFmtId="3" fontId="5" fillId="0" borderId="31" xfId="0" applyNumberFormat="1" applyFont="1" applyBorder="1" applyAlignment="1" applyProtection="1">
      <alignment vertical="center"/>
      <protection/>
    </xf>
    <xf numFmtId="3" fontId="5" fillId="0" borderId="32" xfId="0" applyNumberFormat="1" applyFont="1" applyBorder="1" applyAlignment="1" applyProtection="1">
      <alignment vertical="center"/>
      <protection/>
    </xf>
    <xf numFmtId="4" fontId="5" fillId="0" borderId="28" xfId="0" applyNumberFormat="1" applyFont="1" applyBorder="1" applyAlignment="1" applyProtection="1">
      <alignment vertical="center"/>
      <protection/>
    </xf>
    <xf numFmtId="4" fontId="5" fillId="0" borderId="29" xfId="0" applyNumberFormat="1" applyFont="1" applyBorder="1" applyAlignment="1" applyProtection="1">
      <alignment vertical="center"/>
      <protection/>
    </xf>
    <xf numFmtId="4" fontId="5" fillId="0" borderId="30" xfId="0" applyNumberFormat="1" applyFont="1" applyBorder="1" applyAlignment="1" applyProtection="1">
      <alignment vertical="center"/>
      <protection/>
    </xf>
    <xf numFmtId="0" fontId="3" fillId="2" borderId="27" xfId="0" applyFont="1" applyFill="1" applyBorder="1" applyAlignment="1" applyProtection="1">
      <alignment horizontal="center" vertical="center" shrinkToFit="1"/>
      <protection/>
    </xf>
    <xf numFmtId="3" fontId="5" fillId="2" borderId="28" xfId="0" applyNumberFormat="1" applyFont="1" applyFill="1" applyBorder="1" applyAlignment="1" applyProtection="1">
      <alignment vertical="center"/>
      <protection/>
    </xf>
    <xf numFmtId="3" fontId="5" fillId="2" borderId="29" xfId="0" applyNumberFormat="1" applyFont="1" applyFill="1" applyBorder="1" applyAlignment="1" applyProtection="1">
      <alignment vertical="center"/>
      <protection/>
    </xf>
    <xf numFmtId="3" fontId="5" fillId="2" borderId="30" xfId="0" applyNumberFormat="1" applyFont="1" applyFill="1" applyBorder="1" applyAlignment="1" applyProtection="1">
      <alignment vertical="center"/>
      <protection/>
    </xf>
    <xf numFmtId="3" fontId="5" fillId="2" borderId="31" xfId="0" applyNumberFormat="1" applyFont="1" applyFill="1" applyBorder="1" applyAlignment="1" applyProtection="1">
      <alignment vertical="center"/>
      <protection/>
    </xf>
    <xf numFmtId="3" fontId="5" fillId="2" borderId="32" xfId="0" applyNumberFormat="1" applyFont="1" applyFill="1" applyBorder="1" applyAlignment="1" applyProtection="1">
      <alignment vertical="center"/>
      <protection/>
    </xf>
    <xf numFmtId="0" fontId="3" fillId="2" borderId="27" xfId="0" applyFont="1" applyFill="1" applyBorder="1" applyAlignment="1" applyProtection="1">
      <alignment horizontal="distributed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3" fontId="5" fillId="0" borderId="33" xfId="0" applyNumberFormat="1" applyFont="1" applyBorder="1" applyAlignment="1" applyProtection="1">
      <alignment vertical="center"/>
      <protection/>
    </xf>
    <xf numFmtId="3" fontId="5" fillId="0" borderId="3" xfId="0" applyNumberFormat="1" applyFont="1" applyBorder="1" applyAlignment="1" applyProtection="1">
      <alignment vertical="center"/>
      <protection/>
    </xf>
    <xf numFmtId="3" fontId="5" fillId="0" borderId="7" xfId="0" applyNumberFormat="1" applyFont="1" applyBorder="1" applyAlignment="1" applyProtection="1">
      <alignment vertical="center"/>
      <protection/>
    </xf>
    <xf numFmtId="4" fontId="5" fillId="0" borderId="2" xfId="0" applyNumberFormat="1" applyFont="1" applyBorder="1" applyAlignment="1" applyProtection="1">
      <alignment vertical="center"/>
      <protection/>
    </xf>
    <xf numFmtId="4" fontId="5" fillId="0" borderId="3" xfId="0" applyNumberFormat="1" applyFont="1" applyBorder="1" applyAlignment="1" applyProtection="1">
      <alignment vertical="center"/>
      <protection/>
    </xf>
    <xf numFmtId="4" fontId="5" fillId="0" borderId="4" xfId="0" applyNumberFormat="1" applyFont="1" applyBorder="1" applyAlignment="1" applyProtection="1">
      <alignment vertical="center"/>
      <protection/>
    </xf>
    <xf numFmtId="3" fontId="5" fillId="0" borderId="34" xfId="0" applyNumberFormat="1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distributed" vertical="center"/>
      <protection/>
    </xf>
    <xf numFmtId="3" fontId="5" fillId="0" borderId="36" xfId="0" applyNumberFormat="1" applyFont="1" applyBorder="1" applyAlignment="1" applyProtection="1">
      <alignment vertical="center"/>
      <protection/>
    </xf>
    <xf numFmtId="3" fontId="5" fillId="0" borderId="37" xfId="0" applyNumberFormat="1" applyFont="1" applyBorder="1" applyAlignment="1" applyProtection="1">
      <alignment vertical="center"/>
      <protection/>
    </xf>
    <xf numFmtId="4" fontId="5" fillId="0" borderId="38" xfId="0" applyNumberFormat="1" applyFont="1" applyBorder="1" applyAlignment="1" applyProtection="1">
      <alignment vertical="center"/>
      <protection/>
    </xf>
    <xf numFmtId="4" fontId="5" fillId="0" borderId="39" xfId="0" applyNumberFormat="1" applyFont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distributed" vertical="center"/>
      <protection/>
    </xf>
    <xf numFmtId="0" fontId="3" fillId="0" borderId="40" xfId="0" applyFont="1" applyBorder="1" applyAlignment="1" applyProtection="1">
      <alignment horizontal="distributed" vertical="center"/>
      <protection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 applyProtection="1">
      <alignment horizontal="distributed" vertical="center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3" fontId="3" fillId="0" borderId="42" xfId="0" applyNumberFormat="1" applyFont="1" applyBorder="1" applyAlignment="1" applyProtection="1">
      <alignment horizontal="distributed" vertical="center"/>
      <protection/>
    </xf>
    <xf numFmtId="3" fontId="3" fillId="0" borderId="43" xfId="0" applyNumberFormat="1" applyFont="1" applyBorder="1" applyAlignment="1" applyProtection="1">
      <alignment horizontal="distributed" vertical="center"/>
      <protection/>
    </xf>
    <xf numFmtId="4" fontId="3" fillId="0" borderId="1" xfId="0" applyNumberFormat="1" applyFont="1" applyBorder="1" applyAlignment="1" applyProtection="1">
      <alignment horizontal="distributed" vertical="center"/>
      <protection/>
    </xf>
    <xf numFmtId="4" fontId="3" fillId="0" borderId="44" xfId="0" applyNumberFormat="1" applyFont="1" applyBorder="1" applyAlignment="1" applyProtection="1">
      <alignment horizontal="distributed" vertical="center"/>
      <protection/>
    </xf>
    <xf numFmtId="4" fontId="3" fillId="0" borderId="45" xfId="0" applyNumberFormat="1" applyFont="1" applyBorder="1" applyAlignment="1" applyProtection="1">
      <alignment horizontal="distributed" vertical="center"/>
      <protection/>
    </xf>
    <xf numFmtId="3" fontId="3" fillId="0" borderId="1" xfId="0" applyNumberFormat="1" applyFont="1" applyBorder="1" applyAlignment="1" applyProtection="1">
      <alignment horizontal="center" vertical="center" shrinkToFit="1"/>
      <protection/>
    </xf>
    <xf numFmtId="3" fontId="3" fillId="0" borderId="44" xfId="0" applyNumberFormat="1" applyFont="1" applyBorder="1" applyAlignment="1" applyProtection="1">
      <alignment horizontal="center" vertical="center" shrinkToFit="1"/>
      <protection/>
    </xf>
    <xf numFmtId="3" fontId="3" fillId="0" borderId="45" xfId="0" applyNumberFormat="1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45" xfId="0" applyFont="1" applyBorder="1" applyAlignment="1" applyProtection="1">
      <alignment horizontal="distributed" vertical="center"/>
      <protection/>
    </xf>
    <xf numFmtId="0" fontId="3" fillId="0" borderId="46" xfId="0" applyFont="1" applyBorder="1" applyAlignment="1" applyProtection="1">
      <alignment horizontal="center" vertical="center" textRotation="255"/>
      <protection/>
    </xf>
    <xf numFmtId="0" fontId="4" fillId="0" borderId="36" xfId="0" applyFont="1" applyBorder="1" applyAlignment="1" applyProtection="1">
      <alignment horizontal="center" vertical="center" textRotation="255"/>
      <protection/>
    </xf>
    <xf numFmtId="3" fontId="3" fillId="0" borderId="1" xfId="0" applyNumberFormat="1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Z33"/>
  <sheetViews>
    <sheetView tabSelected="1" zoomScaleSheetLayoutView="75" workbookViewId="0" topLeftCell="A1">
      <selection activeCell="D3" sqref="D3"/>
    </sheetView>
  </sheetViews>
  <sheetFormatPr defaultColWidth="9.00390625" defaultRowHeight="21" customHeight="1"/>
  <cols>
    <col min="1" max="1" width="3.00390625" style="28" customWidth="1"/>
    <col min="2" max="3" width="5.50390625" style="28" hidden="1" customWidth="1"/>
    <col min="4" max="5" width="6.125" style="28" customWidth="1"/>
    <col min="6" max="6" width="2.625" style="28" hidden="1" customWidth="1"/>
    <col min="7" max="16" width="6.625" style="30" customWidth="1"/>
    <col min="17" max="18" width="6.625" style="28" customWidth="1"/>
    <col min="19" max="19" width="4.875" style="28" hidden="1" customWidth="1"/>
    <col min="20" max="26" width="7.75390625" style="28" hidden="1" customWidth="1"/>
    <col min="27" max="16384" width="9.00390625" style="28" customWidth="1"/>
  </cols>
  <sheetData>
    <row r="1" spans="2:16" ht="13.5" customHeight="1">
      <c r="B1" s="27" t="str">
        <f>IF(COUNTIF(B7:B30,"OK")=21,"P OK","ERROR")</f>
        <v>P OK</v>
      </c>
      <c r="E1" s="28" t="s">
        <v>0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5:16" ht="13.5" customHeight="1">
      <c r="E2" s="28" t="s">
        <v>37</v>
      </c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4:18" ht="15.75" customHeight="1">
      <c r="D3" s="29"/>
      <c r="E3" s="29"/>
      <c r="F3" s="29"/>
      <c r="G3" s="29"/>
      <c r="H3" s="29"/>
      <c r="I3" s="29"/>
      <c r="J3" s="29"/>
      <c r="K3" s="29" t="s">
        <v>38</v>
      </c>
      <c r="L3" s="29"/>
      <c r="M3" s="29"/>
      <c r="N3" s="29"/>
      <c r="O3" s="29"/>
      <c r="P3" s="29"/>
      <c r="Q3" s="29"/>
      <c r="R3" s="29"/>
    </row>
    <row r="4" ht="13.5" customHeight="1">
      <c r="R4" s="31"/>
    </row>
    <row r="5" spans="4:26" ht="13.5" customHeight="1">
      <c r="D5" s="103" t="s">
        <v>48</v>
      </c>
      <c r="E5" s="104"/>
      <c r="F5" s="105" t="s">
        <v>1</v>
      </c>
      <c r="G5" s="100" t="s">
        <v>27</v>
      </c>
      <c r="H5" s="101"/>
      <c r="I5" s="102"/>
      <c r="J5" s="107" t="s">
        <v>28</v>
      </c>
      <c r="K5" s="96"/>
      <c r="L5" s="32" t="s">
        <v>2</v>
      </c>
      <c r="M5" s="95" t="s">
        <v>3</v>
      </c>
      <c r="N5" s="96"/>
      <c r="O5" s="32" t="s">
        <v>4</v>
      </c>
      <c r="P5" s="97" t="s">
        <v>29</v>
      </c>
      <c r="Q5" s="98"/>
      <c r="R5" s="99"/>
      <c r="T5" s="28" t="s">
        <v>5</v>
      </c>
      <c r="U5" s="28" t="s">
        <v>5</v>
      </c>
      <c r="V5" s="28" t="s">
        <v>5</v>
      </c>
      <c r="W5" s="28" t="s">
        <v>5</v>
      </c>
      <c r="X5" s="28" t="s">
        <v>5</v>
      </c>
      <c r="Y5" s="28" t="s">
        <v>5</v>
      </c>
      <c r="Z5" s="28" t="s">
        <v>5</v>
      </c>
    </row>
    <row r="6" spans="4:26" ht="13.5" customHeight="1">
      <c r="D6" s="85"/>
      <c r="E6" s="86"/>
      <c r="F6" s="106"/>
      <c r="G6" s="33" t="s">
        <v>6</v>
      </c>
      <c r="H6" s="34" t="s">
        <v>7</v>
      </c>
      <c r="I6" s="35" t="s">
        <v>8</v>
      </c>
      <c r="J6" s="33" t="s">
        <v>6</v>
      </c>
      <c r="K6" s="34" t="s">
        <v>7</v>
      </c>
      <c r="L6" s="35" t="s">
        <v>8</v>
      </c>
      <c r="M6" s="36" t="s">
        <v>6</v>
      </c>
      <c r="N6" s="34" t="s">
        <v>7</v>
      </c>
      <c r="O6" s="37" t="s">
        <v>8</v>
      </c>
      <c r="P6" s="33" t="s">
        <v>6</v>
      </c>
      <c r="Q6" s="38" t="s">
        <v>7</v>
      </c>
      <c r="R6" s="39" t="s">
        <v>8</v>
      </c>
      <c r="T6" s="28" t="s">
        <v>9</v>
      </c>
      <c r="U6" s="28" t="s">
        <v>10</v>
      </c>
      <c r="V6" s="28" t="s">
        <v>11</v>
      </c>
      <c r="W6" s="28" t="s">
        <v>12</v>
      </c>
      <c r="X6" s="28" t="s">
        <v>13</v>
      </c>
      <c r="Y6" s="28" t="s">
        <v>14</v>
      </c>
      <c r="Z6" s="28" t="s">
        <v>15</v>
      </c>
    </row>
    <row r="7" spans="2:26" ht="20.25" customHeight="1">
      <c r="B7" s="40" t="str">
        <f>IF(AND(T7=0,U7=0,V7=0,W7=0,X7=0,Y7=0,Z7=0),"OK","ERROR")</f>
        <v>OK</v>
      </c>
      <c r="C7" s="28">
        <v>1</v>
      </c>
      <c r="D7" s="89" t="s">
        <v>30</v>
      </c>
      <c r="E7" s="90"/>
      <c r="F7" s="15">
        <v>1</v>
      </c>
      <c r="G7" s="16">
        <v>168700</v>
      </c>
      <c r="H7" s="17">
        <v>185829</v>
      </c>
      <c r="I7" s="18">
        <v>354529</v>
      </c>
      <c r="J7" s="16">
        <v>111494</v>
      </c>
      <c r="K7" s="17">
        <v>124790</v>
      </c>
      <c r="L7" s="18">
        <v>236284</v>
      </c>
      <c r="M7" s="19">
        <v>57206</v>
      </c>
      <c r="N7" s="17">
        <v>61039</v>
      </c>
      <c r="O7" s="20">
        <v>118245</v>
      </c>
      <c r="P7" s="1">
        <f>IF(G7="","",J7/G7*100)</f>
        <v>66.0901007705987</v>
      </c>
      <c r="Q7" s="41">
        <f aca="true" t="shared" si="0" ref="Q7:R33">IF(H7="","",K7/H7*100)</f>
        <v>67.15313540943556</v>
      </c>
      <c r="R7" s="42">
        <f t="shared" si="0"/>
        <v>66.6472982464058</v>
      </c>
      <c r="T7" s="28">
        <f aca="true" t="shared" si="1" ref="T7:T22">C7-F7</f>
        <v>0</v>
      </c>
      <c r="U7" s="28">
        <f aca="true" t="shared" si="2" ref="U7:U22">G7+H7-I7</f>
        <v>0</v>
      </c>
      <c r="V7" s="28">
        <f aca="true" t="shared" si="3" ref="V7:V22">J7+K7-L7</f>
        <v>0</v>
      </c>
      <c r="W7" s="28">
        <f aca="true" t="shared" si="4" ref="W7:W22">M7+N7-O7</f>
        <v>0</v>
      </c>
      <c r="X7" s="28">
        <f aca="true" t="shared" si="5" ref="X7:X22">G7-J7-M7</f>
        <v>0</v>
      </c>
      <c r="Y7" s="28">
        <f aca="true" t="shared" si="6" ref="Y7:Y22">H7-K7-N7</f>
        <v>0</v>
      </c>
      <c r="Z7" s="28">
        <f aca="true" t="shared" si="7" ref="Z7:Z22">I7-L7-O7</f>
        <v>0</v>
      </c>
    </row>
    <row r="8" spans="2:26" ht="20.25" customHeight="1">
      <c r="B8" s="40" t="str">
        <f aca="true" t="shared" si="8" ref="B8:B30">IF(AND(T8=0,U8=0,V8=0,W8=0,X8=0,Y8=0,Z8=0),"OK","ERROR")</f>
        <v>OK</v>
      </c>
      <c r="C8" s="28">
        <v>2</v>
      </c>
      <c r="D8" s="83" t="s">
        <v>17</v>
      </c>
      <c r="E8" s="84"/>
      <c r="F8" s="9">
        <v>2</v>
      </c>
      <c r="G8" s="10">
        <v>24185</v>
      </c>
      <c r="H8" s="11">
        <v>27536</v>
      </c>
      <c r="I8" s="12">
        <v>51721</v>
      </c>
      <c r="J8" s="10">
        <v>17217</v>
      </c>
      <c r="K8" s="11">
        <v>19474</v>
      </c>
      <c r="L8" s="12">
        <v>36691</v>
      </c>
      <c r="M8" s="13">
        <v>6968</v>
      </c>
      <c r="N8" s="11">
        <v>8062</v>
      </c>
      <c r="O8" s="14">
        <v>15030</v>
      </c>
      <c r="P8" s="43">
        <f aca="true" t="shared" si="9" ref="P8:P33">IF(G8="","",J8/G8*100)</f>
        <v>71.18875335952036</v>
      </c>
      <c r="Q8" s="44">
        <f t="shared" si="0"/>
        <v>70.72196397443346</v>
      </c>
      <c r="R8" s="45">
        <f t="shared" si="0"/>
        <v>70.94023704104715</v>
      </c>
      <c r="T8" s="28">
        <f t="shared" si="1"/>
        <v>0</v>
      </c>
      <c r="U8" s="28">
        <f t="shared" si="2"/>
        <v>0</v>
      </c>
      <c r="V8" s="28">
        <f t="shared" si="3"/>
        <v>0</v>
      </c>
      <c r="W8" s="28">
        <f t="shared" si="4"/>
        <v>0</v>
      </c>
      <c r="X8" s="28">
        <f t="shared" si="5"/>
        <v>0</v>
      </c>
      <c r="Y8" s="28">
        <f t="shared" si="6"/>
        <v>0</v>
      </c>
      <c r="Z8" s="28">
        <f t="shared" si="7"/>
        <v>0</v>
      </c>
    </row>
    <row r="9" spans="2:26" ht="20.25" customHeight="1">
      <c r="B9" s="40" t="str">
        <f t="shared" si="8"/>
        <v>OK</v>
      </c>
      <c r="C9" s="28">
        <v>3</v>
      </c>
      <c r="D9" s="83" t="s">
        <v>31</v>
      </c>
      <c r="E9" s="84"/>
      <c r="F9" s="9">
        <v>3</v>
      </c>
      <c r="G9" s="10">
        <v>41860</v>
      </c>
      <c r="H9" s="11">
        <v>45489</v>
      </c>
      <c r="I9" s="12">
        <v>87349</v>
      </c>
      <c r="J9" s="10">
        <v>30617</v>
      </c>
      <c r="K9" s="11">
        <v>33707</v>
      </c>
      <c r="L9" s="12">
        <v>64324</v>
      </c>
      <c r="M9" s="13">
        <v>11243</v>
      </c>
      <c r="N9" s="11">
        <v>11782</v>
      </c>
      <c r="O9" s="14">
        <v>23025</v>
      </c>
      <c r="P9" s="46">
        <f t="shared" si="9"/>
        <v>73.14142379359771</v>
      </c>
      <c r="Q9" s="44">
        <f t="shared" si="0"/>
        <v>74.09923278155158</v>
      </c>
      <c r="R9" s="45">
        <f t="shared" si="0"/>
        <v>73.64022484516136</v>
      </c>
      <c r="T9" s="28">
        <f t="shared" si="1"/>
        <v>0</v>
      </c>
      <c r="U9" s="28">
        <f t="shared" si="2"/>
        <v>0</v>
      </c>
      <c r="V9" s="28">
        <f t="shared" si="3"/>
        <v>0</v>
      </c>
      <c r="W9" s="28">
        <f t="shared" si="4"/>
        <v>0</v>
      </c>
      <c r="X9" s="28">
        <f t="shared" si="5"/>
        <v>0</v>
      </c>
      <c r="Y9" s="28">
        <f t="shared" si="6"/>
        <v>0</v>
      </c>
      <c r="Z9" s="28">
        <f t="shared" si="7"/>
        <v>0</v>
      </c>
    </row>
    <row r="10" spans="2:26" ht="20.25" customHeight="1">
      <c r="B10" s="40" t="str">
        <f t="shared" si="8"/>
        <v>OK</v>
      </c>
      <c r="C10" s="28">
        <v>4</v>
      </c>
      <c r="D10" s="83" t="s">
        <v>18</v>
      </c>
      <c r="E10" s="84"/>
      <c r="F10" s="9">
        <v>4</v>
      </c>
      <c r="G10" s="10">
        <v>10370</v>
      </c>
      <c r="H10" s="11">
        <v>11651</v>
      </c>
      <c r="I10" s="12">
        <v>22021</v>
      </c>
      <c r="J10" s="10">
        <v>8012</v>
      </c>
      <c r="K10" s="11">
        <v>9081</v>
      </c>
      <c r="L10" s="12">
        <v>17093</v>
      </c>
      <c r="M10" s="13">
        <v>2358</v>
      </c>
      <c r="N10" s="11">
        <v>2570</v>
      </c>
      <c r="O10" s="14">
        <v>4928</v>
      </c>
      <c r="P10" s="46">
        <f t="shared" si="9"/>
        <v>77.26133076181291</v>
      </c>
      <c r="Q10" s="44">
        <f t="shared" si="0"/>
        <v>77.94180757016565</v>
      </c>
      <c r="R10" s="45">
        <f t="shared" si="0"/>
        <v>77.62136142772808</v>
      </c>
      <c r="T10" s="28">
        <f t="shared" si="1"/>
        <v>0</v>
      </c>
      <c r="U10" s="28">
        <f t="shared" si="2"/>
        <v>0</v>
      </c>
      <c r="V10" s="28">
        <f t="shared" si="3"/>
        <v>0</v>
      </c>
      <c r="W10" s="28">
        <f t="shared" si="4"/>
        <v>0</v>
      </c>
      <c r="X10" s="28">
        <f t="shared" si="5"/>
        <v>0</v>
      </c>
      <c r="Y10" s="28">
        <f t="shared" si="6"/>
        <v>0</v>
      </c>
      <c r="Z10" s="28">
        <f t="shared" si="7"/>
        <v>0</v>
      </c>
    </row>
    <row r="11" spans="2:26" ht="20.25" customHeight="1">
      <c r="B11" s="40" t="str">
        <f t="shared" si="8"/>
        <v>OK</v>
      </c>
      <c r="C11" s="28">
        <v>5</v>
      </c>
      <c r="D11" s="83" t="s">
        <v>19</v>
      </c>
      <c r="E11" s="84"/>
      <c r="F11" s="9">
        <v>5</v>
      </c>
      <c r="G11" s="10">
        <v>7736</v>
      </c>
      <c r="H11" s="11">
        <v>9074</v>
      </c>
      <c r="I11" s="12">
        <v>16810</v>
      </c>
      <c r="J11" s="10">
        <v>5616</v>
      </c>
      <c r="K11" s="11">
        <v>6713</v>
      </c>
      <c r="L11" s="12">
        <v>12329</v>
      </c>
      <c r="M11" s="13">
        <v>2120</v>
      </c>
      <c r="N11" s="11">
        <v>2361</v>
      </c>
      <c r="O11" s="14">
        <v>4481</v>
      </c>
      <c r="P11" s="46">
        <f t="shared" si="9"/>
        <v>72.59565667011375</v>
      </c>
      <c r="Q11" s="44">
        <f t="shared" si="0"/>
        <v>73.98060392329732</v>
      </c>
      <c r="R11" s="45">
        <f t="shared" si="0"/>
        <v>73.34324806662701</v>
      </c>
      <c r="T11" s="28">
        <f t="shared" si="1"/>
        <v>0</v>
      </c>
      <c r="U11" s="28">
        <f t="shared" si="2"/>
        <v>0</v>
      </c>
      <c r="V11" s="28">
        <f t="shared" si="3"/>
        <v>0</v>
      </c>
      <c r="W11" s="28">
        <f t="shared" si="4"/>
        <v>0</v>
      </c>
      <c r="X11" s="28">
        <f t="shared" si="5"/>
        <v>0</v>
      </c>
      <c r="Y11" s="28">
        <f t="shared" si="6"/>
        <v>0</v>
      </c>
      <c r="Z11" s="28">
        <f t="shared" si="7"/>
        <v>0</v>
      </c>
    </row>
    <row r="12" spans="2:26" ht="20.25" customHeight="1">
      <c r="B12" s="40" t="str">
        <f t="shared" si="8"/>
        <v>OK</v>
      </c>
      <c r="C12" s="28">
        <v>6</v>
      </c>
      <c r="D12" s="83" t="s">
        <v>16</v>
      </c>
      <c r="E12" s="84"/>
      <c r="F12" s="9">
        <v>6</v>
      </c>
      <c r="G12" s="10">
        <v>25249</v>
      </c>
      <c r="H12" s="11">
        <v>29270</v>
      </c>
      <c r="I12" s="12">
        <v>54519</v>
      </c>
      <c r="J12" s="10">
        <v>17107</v>
      </c>
      <c r="K12" s="11">
        <v>19428</v>
      </c>
      <c r="L12" s="12">
        <v>36535</v>
      </c>
      <c r="M12" s="13">
        <v>8142</v>
      </c>
      <c r="N12" s="11">
        <v>9842</v>
      </c>
      <c r="O12" s="14">
        <v>17984</v>
      </c>
      <c r="P12" s="46">
        <f t="shared" si="9"/>
        <v>67.75317834369679</v>
      </c>
      <c r="Q12" s="44">
        <f t="shared" si="0"/>
        <v>66.37512811752649</v>
      </c>
      <c r="R12" s="45">
        <f t="shared" si="0"/>
        <v>67.01333480071168</v>
      </c>
      <c r="T12" s="28">
        <f t="shared" si="1"/>
        <v>0</v>
      </c>
      <c r="U12" s="28">
        <f t="shared" si="2"/>
        <v>0</v>
      </c>
      <c r="V12" s="28">
        <f t="shared" si="3"/>
        <v>0</v>
      </c>
      <c r="W12" s="28">
        <f t="shared" si="4"/>
        <v>0</v>
      </c>
      <c r="X12" s="28">
        <f t="shared" si="5"/>
        <v>0</v>
      </c>
      <c r="Y12" s="28">
        <f t="shared" si="6"/>
        <v>0</v>
      </c>
      <c r="Z12" s="28">
        <f t="shared" si="7"/>
        <v>0</v>
      </c>
    </row>
    <row r="13" spans="2:26" ht="20.25" customHeight="1">
      <c r="B13" s="40" t="str">
        <f t="shared" si="8"/>
        <v>OK</v>
      </c>
      <c r="C13" s="28">
        <v>7</v>
      </c>
      <c r="D13" s="83" t="s">
        <v>20</v>
      </c>
      <c r="E13" s="84"/>
      <c r="F13" s="9">
        <v>7</v>
      </c>
      <c r="G13" s="10">
        <v>9840</v>
      </c>
      <c r="H13" s="11">
        <v>11093</v>
      </c>
      <c r="I13" s="12">
        <v>20933</v>
      </c>
      <c r="J13" s="10">
        <v>6603</v>
      </c>
      <c r="K13" s="11">
        <v>7202</v>
      </c>
      <c r="L13" s="12">
        <v>13805</v>
      </c>
      <c r="M13" s="13">
        <v>3237</v>
      </c>
      <c r="N13" s="11">
        <v>3891</v>
      </c>
      <c r="O13" s="14">
        <v>7128</v>
      </c>
      <c r="P13" s="46">
        <f t="shared" si="9"/>
        <v>67.10365853658537</v>
      </c>
      <c r="Q13" s="44">
        <f t="shared" si="0"/>
        <v>64.92382583611287</v>
      </c>
      <c r="R13" s="45">
        <f t="shared" si="0"/>
        <v>65.94850236468733</v>
      </c>
      <c r="T13" s="28">
        <f>C13-F13</f>
        <v>0</v>
      </c>
      <c r="U13" s="28">
        <f t="shared" si="2"/>
        <v>0</v>
      </c>
      <c r="V13" s="28">
        <f t="shared" si="3"/>
        <v>0</v>
      </c>
      <c r="W13" s="28">
        <f t="shared" si="4"/>
        <v>0</v>
      </c>
      <c r="X13" s="28">
        <f t="shared" si="5"/>
        <v>0</v>
      </c>
      <c r="Y13" s="28">
        <f t="shared" si="6"/>
        <v>0</v>
      </c>
      <c r="Z13" s="28">
        <f t="shared" si="7"/>
        <v>0</v>
      </c>
    </row>
    <row r="14" spans="2:26" ht="20.25" customHeight="1">
      <c r="B14" s="40" t="str">
        <f t="shared" si="8"/>
        <v>OK</v>
      </c>
      <c r="C14" s="28">
        <v>8</v>
      </c>
      <c r="D14" s="83" t="s">
        <v>39</v>
      </c>
      <c r="E14" s="84"/>
      <c r="F14" s="21">
        <v>8</v>
      </c>
      <c r="G14" s="22">
        <v>13366</v>
      </c>
      <c r="H14" s="23">
        <v>14868</v>
      </c>
      <c r="I14" s="24">
        <v>28234</v>
      </c>
      <c r="J14" s="22">
        <v>9652</v>
      </c>
      <c r="K14" s="23">
        <v>10667</v>
      </c>
      <c r="L14" s="24">
        <v>20319</v>
      </c>
      <c r="M14" s="25">
        <v>3714</v>
      </c>
      <c r="N14" s="23">
        <v>4201</v>
      </c>
      <c r="O14" s="26">
        <v>7915</v>
      </c>
      <c r="P14" s="47">
        <f t="shared" si="9"/>
        <v>72.21307795900044</v>
      </c>
      <c r="Q14" s="48">
        <f t="shared" si="0"/>
        <v>71.74468657519505</v>
      </c>
      <c r="R14" s="49">
        <f t="shared" si="0"/>
        <v>71.96642346107531</v>
      </c>
      <c r="T14" s="28">
        <f t="shared" si="1"/>
        <v>0</v>
      </c>
      <c r="U14" s="28">
        <f>G14+H14-I14</f>
        <v>0</v>
      </c>
      <c r="V14" s="28">
        <f>J14+K14-L14</f>
        <v>0</v>
      </c>
      <c r="W14" s="28">
        <f>M14+N14-O14</f>
        <v>0</v>
      </c>
      <c r="X14" s="28">
        <f aca="true" t="shared" si="10" ref="X14:Z15">G14-J14-M14</f>
        <v>0</v>
      </c>
      <c r="Y14" s="28">
        <f t="shared" si="10"/>
        <v>0</v>
      </c>
      <c r="Z14" s="28">
        <f t="shared" si="10"/>
        <v>0</v>
      </c>
    </row>
    <row r="15" spans="2:26" ht="20.25" customHeight="1">
      <c r="B15" s="40" t="str">
        <f t="shared" si="8"/>
        <v>OK</v>
      </c>
      <c r="C15" s="28">
        <v>9</v>
      </c>
      <c r="D15" s="83" t="s">
        <v>40</v>
      </c>
      <c r="E15" s="84"/>
      <c r="F15" s="21">
        <v>9</v>
      </c>
      <c r="G15" s="22">
        <v>42732</v>
      </c>
      <c r="H15" s="23">
        <v>46144</v>
      </c>
      <c r="I15" s="24">
        <v>88876</v>
      </c>
      <c r="J15" s="22">
        <v>30819</v>
      </c>
      <c r="K15" s="23">
        <v>33544</v>
      </c>
      <c r="L15" s="24">
        <v>64363</v>
      </c>
      <c r="M15" s="25">
        <v>11913</v>
      </c>
      <c r="N15" s="23">
        <v>12600</v>
      </c>
      <c r="O15" s="26">
        <v>24513</v>
      </c>
      <c r="P15" s="47">
        <f t="shared" si="9"/>
        <v>72.1215950575681</v>
      </c>
      <c r="Q15" s="48">
        <f t="shared" si="0"/>
        <v>72.69417475728154</v>
      </c>
      <c r="R15" s="49">
        <f t="shared" si="0"/>
        <v>72.41887573698186</v>
      </c>
      <c r="T15" s="28">
        <f t="shared" si="1"/>
        <v>0</v>
      </c>
      <c r="U15" s="28">
        <f>G15+H15-I15</f>
        <v>0</v>
      </c>
      <c r="V15" s="28">
        <f>J15+K15-L15</f>
        <v>0</v>
      </c>
      <c r="W15" s="28">
        <f>M15+N15-O15</f>
        <v>0</v>
      </c>
      <c r="X15" s="28">
        <f t="shared" si="10"/>
        <v>0</v>
      </c>
      <c r="Y15" s="28">
        <f t="shared" si="10"/>
        <v>0</v>
      </c>
      <c r="Z15" s="28">
        <f t="shared" si="10"/>
        <v>0</v>
      </c>
    </row>
    <row r="16" spans="2:26" ht="20.25" customHeight="1">
      <c r="B16" s="40" t="str">
        <f t="shared" si="8"/>
        <v>OK</v>
      </c>
      <c r="C16" s="28">
        <v>10</v>
      </c>
      <c r="D16" s="93" t="s">
        <v>47</v>
      </c>
      <c r="E16" s="94"/>
      <c r="F16" s="21">
        <v>10</v>
      </c>
      <c r="G16" s="22">
        <v>18065</v>
      </c>
      <c r="H16" s="23">
        <v>19096</v>
      </c>
      <c r="I16" s="24">
        <v>37161</v>
      </c>
      <c r="J16" s="22">
        <v>13937</v>
      </c>
      <c r="K16" s="23">
        <v>15278</v>
      </c>
      <c r="L16" s="24">
        <v>29215</v>
      </c>
      <c r="M16" s="25">
        <v>4128</v>
      </c>
      <c r="N16" s="23">
        <v>3818</v>
      </c>
      <c r="O16" s="26">
        <v>7946</v>
      </c>
      <c r="P16" s="47">
        <f t="shared" si="9"/>
        <v>77.14918350401328</v>
      </c>
      <c r="Q16" s="48">
        <f t="shared" si="0"/>
        <v>80.0062840385421</v>
      </c>
      <c r="R16" s="49">
        <f t="shared" si="0"/>
        <v>78.61736767040715</v>
      </c>
      <c r="T16" s="28">
        <f t="shared" si="1"/>
        <v>0</v>
      </c>
      <c r="U16" s="28">
        <f t="shared" si="2"/>
        <v>0</v>
      </c>
      <c r="V16" s="28">
        <f t="shared" si="3"/>
        <v>0</v>
      </c>
      <c r="W16" s="28">
        <f t="shared" si="4"/>
        <v>0</v>
      </c>
      <c r="X16" s="28">
        <f t="shared" si="5"/>
        <v>0</v>
      </c>
      <c r="Y16" s="28">
        <f t="shared" si="6"/>
        <v>0</v>
      </c>
      <c r="Z16" s="28">
        <f t="shared" si="7"/>
        <v>0</v>
      </c>
    </row>
    <row r="17" spans="2:21" ht="20.25" customHeight="1">
      <c r="B17" s="40"/>
      <c r="D17" s="91" t="s">
        <v>32</v>
      </c>
      <c r="E17" s="92"/>
      <c r="F17" s="50"/>
      <c r="G17" s="51">
        <f>IF(COUNTIF(G7:G16,"&gt;=0")=10,SUM(G7:G16),"")</f>
        <v>362103</v>
      </c>
      <c r="H17" s="52">
        <f aca="true" t="shared" si="11" ref="H17:O17">IF(COUNTIF(H7:H16,"&gt;=0")=10,SUM(H7:H16),"")</f>
        <v>400050</v>
      </c>
      <c r="I17" s="53">
        <f t="shared" si="11"/>
        <v>762153</v>
      </c>
      <c r="J17" s="54">
        <f t="shared" si="11"/>
        <v>251074</v>
      </c>
      <c r="K17" s="52">
        <f t="shared" si="11"/>
        <v>279884</v>
      </c>
      <c r="L17" s="53">
        <f t="shared" si="11"/>
        <v>530958</v>
      </c>
      <c r="M17" s="55">
        <f t="shared" si="11"/>
        <v>111029</v>
      </c>
      <c r="N17" s="52">
        <f t="shared" si="11"/>
        <v>120166</v>
      </c>
      <c r="O17" s="56">
        <f t="shared" si="11"/>
        <v>231195</v>
      </c>
      <c r="P17" s="57">
        <f>IF(G17="","",J17/G17*100)</f>
        <v>69.33772987243961</v>
      </c>
      <c r="Q17" s="58">
        <f>IF(H17="","",K17/H17*100)</f>
        <v>69.96225471816024</v>
      </c>
      <c r="R17" s="59">
        <f>IF(I17="","",L17/I17*100)</f>
        <v>69.66553959638026</v>
      </c>
      <c r="T17" s="28">
        <f t="shared" si="1"/>
        <v>0</v>
      </c>
      <c r="U17" s="30"/>
    </row>
    <row r="18" spans="2:26" ht="20.25" customHeight="1">
      <c r="B18" s="40" t="str">
        <f t="shared" si="8"/>
        <v>OK</v>
      </c>
      <c r="C18" s="28">
        <v>11</v>
      </c>
      <c r="D18" s="87" t="s">
        <v>33</v>
      </c>
      <c r="E18" s="88"/>
      <c r="F18" s="60">
        <v>11</v>
      </c>
      <c r="G18" s="61">
        <v>3637</v>
      </c>
      <c r="H18" s="62">
        <v>4431</v>
      </c>
      <c r="I18" s="63">
        <v>8068</v>
      </c>
      <c r="J18" s="61">
        <v>2633</v>
      </c>
      <c r="K18" s="62">
        <v>3194</v>
      </c>
      <c r="L18" s="63">
        <v>5827</v>
      </c>
      <c r="M18" s="64">
        <v>1004</v>
      </c>
      <c r="N18" s="62">
        <v>1237</v>
      </c>
      <c r="O18" s="65">
        <v>2241</v>
      </c>
      <c r="P18" s="57">
        <f t="shared" si="9"/>
        <v>72.3948309045917</v>
      </c>
      <c r="Q18" s="58">
        <f t="shared" si="0"/>
        <v>72.08305122997066</v>
      </c>
      <c r="R18" s="59">
        <f t="shared" si="0"/>
        <v>72.22359940505702</v>
      </c>
      <c r="T18" s="28">
        <f t="shared" si="1"/>
        <v>0</v>
      </c>
      <c r="U18" s="28">
        <f t="shared" si="2"/>
        <v>0</v>
      </c>
      <c r="V18" s="28">
        <f t="shared" si="3"/>
        <v>0</v>
      </c>
      <c r="W18" s="28">
        <f t="shared" si="4"/>
        <v>0</v>
      </c>
      <c r="X18" s="28">
        <f t="shared" si="5"/>
        <v>0</v>
      </c>
      <c r="Y18" s="28">
        <f t="shared" si="6"/>
        <v>0</v>
      </c>
      <c r="Z18" s="28">
        <f t="shared" si="7"/>
        <v>0</v>
      </c>
    </row>
    <row r="19" spans="2:26" ht="20.25" customHeight="1">
      <c r="B19" s="40" t="str">
        <f t="shared" si="8"/>
        <v>OK</v>
      </c>
      <c r="C19" s="28">
        <v>12</v>
      </c>
      <c r="D19" s="87" t="s">
        <v>41</v>
      </c>
      <c r="E19" s="88"/>
      <c r="F19" s="66">
        <v>12</v>
      </c>
      <c r="G19" s="61">
        <v>2024</v>
      </c>
      <c r="H19" s="62">
        <v>2173</v>
      </c>
      <c r="I19" s="63">
        <v>4197</v>
      </c>
      <c r="J19" s="61">
        <v>1770</v>
      </c>
      <c r="K19" s="62">
        <v>1937</v>
      </c>
      <c r="L19" s="63">
        <v>3707</v>
      </c>
      <c r="M19" s="64">
        <v>254</v>
      </c>
      <c r="N19" s="62">
        <v>236</v>
      </c>
      <c r="O19" s="65">
        <v>490</v>
      </c>
      <c r="P19" s="57">
        <f t="shared" si="9"/>
        <v>87.45059288537549</v>
      </c>
      <c r="Q19" s="58">
        <f t="shared" si="0"/>
        <v>89.13943856419696</v>
      </c>
      <c r="R19" s="59">
        <f t="shared" si="0"/>
        <v>88.32499404336431</v>
      </c>
      <c r="T19" s="28">
        <f t="shared" si="1"/>
        <v>0</v>
      </c>
      <c r="U19" s="28">
        <f t="shared" si="2"/>
        <v>0</v>
      </c>
      <c r="V19" s="28">
        <f t="shared" si="3"/>
        <v>0</v>
      </c>
      <c r="W19" s="28">
        <f t="shared" si="4"/>
        <v>0</v>
      </c>
      <c r="X19" s="28">
        <f t="shared" si="5"/>
        <v>0</v>
      </c>
      <c r="Y19" s="28">
        <f t="shared" si="6"/>
        <v>0</v>
      </c>
      <c r="Z19" s="28">
        <f t="shared" si="7"/>
        <v>0</v>
      </c>
    </row>
    <row r="20" spans="2:26" ht="20.25" customHeight="1">
      <c r="B20" s="40" t="str">
        <f t="shared" si="8"/>
        <v>OK</v>
      </c>
      <c r="C20" s="28">
        <v>13</v>
      </c>
      <c r="D20" s="87" t="s">
        <v>42</v>
      </c>
      <c r="E20" s="88"/>
      <c r="F20" s="66">
        <v>13</v>
      </c>
      <c r="G20" s="61">
        <v>16928</v>
      </c>
      <c r="H20" s="62">
        <v>17141</v>
      </c>
      <c r="I20" s="63">
        <v>34069</v>
      </c>
      <c r="J20" s="61">
        <v>10551</v>
      </c>
      <c r="K20" s="62">
        <v>11129</v>
      </c>
      <c r="L20" s="63">
        <v>21680</v>
      </c>
      <c r="M20" s="64">
        <v>6377</v>
      </c>
      <c r="N20" s="62">
        <v>6012</v>
      </c>
      <c r="O20" s="65">
        <v>12389</v>
      </c>
      <c r="P20" s="57">
        <f t="shared" si="9"/>
        <v>62.32868620037807</v>
      </c>
      <c r="Q20" s="58">
        <f t="shared" si="0"/>
        <v>64.92620033837</v>
      </c>
      <c r="R20" s="59">
        <f t="shared" si="0"/>
        <v>63.63556312189967</v>
      </c>
      <c r="T20" s="28">
        <f t="shared" si="1"/>
        <v>0</v>
      </c>
      <c r="U20" s="28">
        <f t="shared" si="2"/>
        <v>0</v>
      </c>
      <c r="V20" s="28">
        <f t="shared" si="3"/>
        <v>0</v>
      </c>
      <c r="W20" s="28">
        <f t="shared" si="4"/>
        <v>0</v>
      </c>
      <c r="X20" s="28">
        <f t="shared" si="5"/>
        <v>0</v>
      </c>
      <c r="Y20" s="28">
        <f t="shared" si="6"/>
        <v>0</v>
      </c>
      <c r="Z20" s="28">
        <f t="shared" si="7"/>
        <v>0</v>
      </c>
    </row>
    <row r="21" spans="2:26" ht="20.25" customHeight="1">
      <c r="B21" s="40" t="str">
        <f t="shared" si="8"/>
        <v>OK</v>
      </c>
      <c r="C21" s="28">
        <v>14</v>
      </c>
      <c r="D21" s="89" t="s">
        <v>21</v>
      </c>
      <c r="E21" s="90"/>
      <c r="F21" s="15">
        <v>14</v>
      </c>
      <c r="G21" s="16">
        <v>13323</v>
      </c>
      <c r="H21" s="17">
        <v>14351</v>
      </c>
      <c r="I21" s="18">
        <v>27674</v>
      </c>
      <c r="J21" s="16">
        <v>9065</v>
      </c>
      <c r="K21" s="17">
        <v>9758</v>
      </c>
      <c r="L21" s="18">
        <v>18823</v>
      </c>
      <c r="M21" s="19">
        <v>4258</v>
      </c>
      <c r="N21" s="17">
        <v>4593</v>
      </c>
      <c r="O21" s="20">
        <v>8851</v>
      </c>
      <c r="P21" s="43">
        <f t="shared" si="9"/>
        <v>68.04023117916385</v>
      </c>
      <c r="Q21" s="41">
        <f t="shared" si="0"/>
        <v>67.99526165424012</v>
      </c>
      <c r="R21" s="42">
        <f t="shared" si="0"/>
        <v>68.01691118016912</v>
      </c>
      <c r="T21" s="28">
        <f t="shared" si="1"/>
        <v>0</v>
      </c>
      <c r="U21" s="28">
        <f t="shared" si="2"/>
        <v>0</v>
      </c>
      <c r="V21" s="28">
        <f t="shared" si="3"/>
        <v>0</v>
      </c>
      <c r="W21" s="28">
        <f t="shared" si="4"/>
        <v>0</v>
      </c>
      <c r="X21" s="28">
        <f t="shared" si="5"/>
        <v>0</v>
      </c>
      <c r="Y21" s="28">
        <f t="shared" si="6"/>
        <v>0</v>
      </c>
      <c r="Z21" s="28">
        <f t="shared" si="7"/>
        <v>0</v>
      </c>
    </row>
    <row r="22" spans="2:26" ht="20.25" customHeight="1">
      <c r="B22" s="40" t="str">
        <f t="shared" si="8"/>
        <v>OK</v>
      </c>
      <c r="C22" s="28">
        <v>15</v>
      </c>
      <c r="D22" s="83" t="s">
        <v>22</v>
      </c>
      <c r="E22" s="84"/>
      <c r="F22" s="9">
        <v>15</v>
      </c>
      <c r="G22" s="10">
        <v>9983</v>
      </c>
      <c r="H22" s="11">
        <v>10930</v>
      </c>
      <c r="I22" s="12">
        <v>20913</v>
      </c>
      <c r="J22" s="10">
        <v>6739</v>
      </c>
      <c r="K22" s="11">
        <v>7519</v>
      </c>
      <c r="L22" s="12">
        <v>14258</v>
      </c>
      <c r="M22" s="13">
        <v>3244</v>
      </c>
      <c r="N22" s="11">
        <v>3411</v>
      </c>
      <c r="O22" s="14">
        <v>6655</v>
      </c>
      <c r="P22" s="46">
        <f t="shared" si="9"/>
        <v>67.50475808875088</v>
      </c>
      <c r="Q22" s="44">
        <f t="shared" si="0"/>
        <v>68.79231473010064</v>
      </c>
      <c r="R22" s="45">
        <f t="shared" si="0"/>
        <v>68.17768851910296</v>
      </c>
      <c r="T22" s="28">
        <f t="shared" si="1"/>
        <v>0</v>
      </c>
      <c r="U22" s="28">
        <f t="shared" si="2"/>
        <v>0</v>
      </c>
      <c r="V22" s="28">
        <f t="shared" si="3"/>
        <v>0</v>
      </c>
      <c r="W22" s="28">
        <f t="shared" si="4"/>
        <v>0</v>
      </c>
      <c r="X22" s="28">
        <f t="shared" si="5"/>
        <v>0</v>
      </c>
      <c r="Y22" s="28">
        <f t="shared" si="6"/>
        <v>0</v>
      </c>
      <c r="Z22" s="28">
        <f t="shared" si="7"/>
        <v>0</v>
      </c>
    </row>
    <row r="23" spans="2:18" ht="20.25" customHeight="1">
      <c r="B23" s="40"/>
      <c r="D23" s="85" t="s">
        <v>34</v>
      </c>
      <c r="E23" s="86"/>
      <c r="F23" s="67"/>
      <c r="G23" s="68">
        <f>IF(COUNTIF(G21:G22,"&gt;=0")=2,SUM(G21:G22),"")</f>
        <v>23306</v>
      </c>
      <c r="H23" s="69">
        <f aca="true" t="shared" si="12" ref="H23:O23">IF(COUNTIF(H21:H22,"&gt;=0")=2,SUM(H21:H22),"")</f>
        <v>25281</v>
      </c>
      <c r="I23" s="70">
        <f t="shared" si="12"/>
        <v>48587</v>
      </c>
      <c r="J23" s="68">
        <f t="shared" si="12"/>
        <v>15804</v>
      </c>
      <c r="K23" s="69">
        <f t="shared" si="12"/>
        <v>17277</v>
      </c>
      <c r="L23" s="70">
        <f t="shared" si="12"/>
        <v>33081</v>
      </c>
      <c r="M23" s="68">
        <f t="shared" si="12"/>
        <v>7502</v>
      </c>
      <c r="N23" s="69">
        <f t="shared" si="12"/>
        <v>8004</v>
      </c>
      <c r="O23" s="70">
        <f t="shared" si="12"/>
        <v>15506</v>
      </c>
      <c r="P23" s="71">
        <f t="shared" si="9"/>
        <v>67.81086415515318</v>
      </c>
      <c r="Q23" s="72">
        <f t="shared" si="0"/>
        <v>68.33985997389344</v>
      </c>
      <c r="R23" s="73">
        <f t="shared" si="0"/>
        <v>68.08611356947331</v>
      </c>
    </row>
    <row r="24" spans="2:26" ht="20.25" customHeight="1">
      <c r="B24" s="40" t="str">
        <f t="shared" si="8"/>
        <v>OK</v>
      </c>
      <c r="C24" s="28">
        <v>16</v>
      </c>
      <c r="D24" s="83" t="s">
        <v>23</v>
      </c>
      <c r="E24" s="84"/>
      <c r="F24" s="9">
        <v>16</v>
      </c>
      <c r="G24" s="10">
        <v>10043</v>
      </c>
      <c r="H24" s="11">
        <v>11250</v>
      </c>
      <c r="I24" s="12">
        <v>21293</v>
      </c>
      <c r="J24" s="10">
        <v>6951</v>
      </c>
      <c r="K24" s="11">
        <v>7564</v>
      </c>
      <c r="L24" s="12">
        <v>14515</v>
      </c>
      <c r="M24" s="13">
        <v>3092</v>
      </c>
      <c r="N24" s="11">
        <v>3686</v>
      </c>
      <c r="O24" s="14">
        <v>6778</v>
      </c>
      <c r="P24" s="46">
        <f t="shared" si="9"/>
        <v>69.21238673703076</v>
      </c>
      <c r="Q24" s="44">
        <f t="shared" si="0"/>
        <v>67.23555555555556</v>
      </c>
      <c r="R24" s="45">
        <f t="shared" si="0"/>
        <v>68.16794251631991</v>
      </c>
      <c r="T24" s="28">
        <f aca="true" t="shared" si="13" ref="T24:T33">C24-F24</f>
        <v>0</v>
      </c>
      <c r="U24" s="28">
        <f aca="true" t="shared" si="14" ref="U24:U30">G24+H24-I24</f>
        <v>0</v>
      </c>
      <c r="V24" s="28">
        <f aca="true" t="shared" si="15" ref="V24:V30">J24+K24-L24</f>
        <v>0</v>
      </c>
      <c r="W24" s="28">
        <f aca="true" t="shared" si="16" ref="W24:W30">M24+N24-O24</f>
        <v>0</v>
      </c>
      <c r="X24" s="28">
        <f aca="true" t="shared" si="17" ref="X24:X30">G24-J24-M24</f>
        <v>0</v>
      </c>
      <c r="Y24" s="28">
        <f aca="true" t="shared" si="18" ref="Y24:Y30">H24-K24-N24</f>
        <v>0</v>
      </c>
      <c r="Z24" s="28">
        <f aca="true" t="shared" si="19" ref="Z24:Z30">I24-L24-O24</f>
        <v>0</v>
      </c>
    </row>
    <row r="25" spans="2:26" ht="20.25" customHeight="1">
      <c r="B25" s="40" t="str">
        <f t="shared" si="8"/>
        <v>OK</v>
      </c>
      <c r="C25" s="28">
        <v>17</v>
      </c>
      <c r="D25" s="83" t="s">
        <v>43</v>
      </c>
      <c r="E25" s="84"/>
      <c r="F25" s="9">
        <v>17</v>
      </c>
      <c r="G25" s="10">
        <v>6105</v>
      </c>
      <c r="H25" s="11">
        <v>6887</v>
      </c>
      <c r="I25" s="12">
        <v>12992</v>
      </c>
      <c r="J25" s="10">
        <v>4306</v>
      </c>
      <c r="K25" s="11">
        <v>4762</v>
      </c>
      <c r="L25" s="12">
        <v>9068</v>
      </c>
      <c r="M25" s="13">
        <v>1799</v>
      </c>
      <c r="N25" s="11">
        <v>2125</v>
      </c>
      <c r="O25" s="14">
        <v>3924</v>
      </c>
      <c r="P25" s="46">
        <f t="shared" si="9"/>
        <v>70.53235053235053</v>
      </c>
      <c r="Q25" s="44">
        <f t="shared" si="0"/>
        <v>69.1447655002178</v>
      </c>
      <c r="R25" s="45">
        <f t="shared" si="0"/>
        <v>69.79679802955665</v>
      </c>
      <c r="T25" s="28">
        <f t="shared" si="13"/>
        <v>0</v>
      </c>
      <c r="U25" s="28">
        <f t="shared" si="14"/>
        <v>0</v>
      </c>
      <c r="V25" s="28">
        <f t="shared" si="15"/>
        <v>0</v>
      </c>
      <c r="W25" s="28">
        <f t="shared" si="16"/>
        <v>0</v>
      </c>
      <c r="X25" s="28">
        <f t="shared" si="17"/>
        <v>0</v>
      </c>
      <c r="Y25" s="28">
        <f t="shared" si="18"/>
        <v>0</v>
      </c>
      <c r="Z25" s="28">
        <f t="shared" si="19"/>
        <v>0</v>
      </c>
    </row>
    <row r="26" spans="2:18" ht="20.25" customHeight="1">
      <c r="B26" s="40"/>
      <c r="D26" s="85" t="s">
        <v>35</v>
      </c>
      <c r="E26" s="86"/>
      <c r="F26" s="67"/>
      <c r="G26" s="68">
        <f aca="true" t="shared" si="20" ref="G26:O26">IF(COUNTIF(G24:G25,"&gt;=0")=2,SUM(G24:G25),"")</f>
        <v>16148</v>
      </c>
      <c r="H26" s="69">
        <f t="shared" si="20"/>
        <v>18137</v>
      </c>
      <c r="I26" s="70">
        <f t="shared" si="20"/>
        <v>34285</v>
      </c>
      <c r="J26" s="68">
        <f t="shared" si="20"/>
        <v>11257</v>
      </c>
      <c r="K26" s="69">
        <f t="shared" si="20"/>
        <v>12326</v>
      </c>
      <c r="L26" s="70">
        <f t="shared" si="20"/>
        <v>23583</v>
      </c>
      <c r="M26" s="68">
        <f t="shared" si="20"/>
        <v>4891</v>
      </c>
      <c r="N26" s="69">
        <f t="shared" si="20"/>
        <v>5811</v>
      </c>
      <c r="O26" s="70">
        <f t="shared" si="20"/>
        <v>10702</v>
      </c>
      <c r="P26" s="71">
        <f aca="true" t="shared" si="21" ref="P26:R27">IF(G26="","",J26/G26*100)</f>
        <v>69.71141937081991</v>
      </c>
      <c r="Q26" s="72">
        <f t="shared" si="21"/>
        <v>67.96052268842698</v>
      </c>
      <c r="R26" s="73">
        <f t="shared" si="21"/>
        <v>68.78518302464634</v>
      </c>
    </row>
    <row r="27" spans="2:26" ht="20.25" customHeight="1">
      <c r="B27" s="40" t="str">
        <f t="shared" si="8"/>
        <v>OK</v>
      </c>
      <c r="C27" s="28">
        <v>18</v>
      </c>
      <c r="D27" s="87" t="s">
        <v>44</v>
      </c>
      <c r="E27" s="88"/>
      <c r="F27" s="60">
        <v>18</v>
      </c>
      <c r="G27" s="61">
        <v>7855</v>
      </c>
      <c r="H27" s="62">
        <v>8725</v>
      </c>
      <c r="I27" s="63">
        <v>16580</v>
      </c>
      <c r="J27" s="61">
        <v>5695</v>
      </c>
      <c r="K27" s="62">
        <v>6155</v>
      </c>
      <c r="L27" s="63">
        <v>11850</v>
      </c>
      <c r="M27" s="64">
        <v>2160</v>
      </c>
      <c r="N27" s="62">
        <v>2570</v>
      </c>
      <c r="O27" s="65">
        <v>4730</v>
      </c>
      <c r="P27" s="57">
        <f t="shared" si="21"/>
        <v>72.50159134309358</v>
      </c>
      <c r="Q27" s="58">
        <f t="shared" si="21"/>
        <v>70.54441260744986</v>
      </c>
      <c r="R27" s="59">
        <f t="shared" si="21"/>
        <v>71.47165259348613</v>
      </c>
      <c r="T27" s="28">
        <f t="shared" si="13"/>
        <v>0</v>
      </c>
      <c r="U27" s="28">
        <f t="shared" si="14"/>
        <v>0</v>
      </c>
      <c r="V27" s="28">
        <f t="shared" si="15"/>
        <v>0</v>
      </c>
      <c r="W27" s="28">
        <f t="shared" si="16"/>
        <v>0</v>
      </c>
      <c r="X27" s="28">
        <f t="shared" si="17"/>
        <v>0</v>
      </c>
      <c r="Y27" s="28">
        <f t="shared" si="18"/>
        <v>0</v>
      </c>
      <c r="Z27" s="28">
        <f t="shared" si="19"/>
        <v>0</v>
      </c>
    </row>
    <row r="28" spans="2:26" ht="20.25" customHeight="1">
      <c r="B28" s="40" t="str">
        <f t="shared" si="8"/>
        <v>OK</v>
      </c>
      <c r="C28" s="28">
        <v>19</v>
      </c>
      <c r="D28" s="89" t="s">
        <v>24</v>
      </c>
      <c r="E28" s="90"/>
      <c r="F28" s="15">
        <v>19</v>
      </c>
      <c r="G28" s="16">
        <v>4414</v>
      </c>
      <c r="H28" s="17">
        <v>5068</v>
      </c>
      <c r="I28" s="18">
        <v>9482</v>
      </c>
      <c r="J28" s="16">
        <v>3279</v>
      </c>
      <c r="K28" s="17">
        <v>3705</v>
      </c>
      <c r="L28" s="18">
        <v>6984</v>
      </c>
      <c r="M28" s="19">
        <v>1135</v>
      </c>
      <c r="N28" s="17">
        <v>1363</v>
      </c>
      <c r="O28" s="20">
        <v>2498</v>
      </c>
      <c r="P28" s="43">
        <f t="shared" si="9"/>
        <v>74.28636157680108</v>
      </c>
      <c r="Q28" s="41">
        <f t="shared" si="0"/>
        <v>73.10576164167324</v>
      </c>
      <c r="R28" s="42">
        <f t="shared" si="0"/>
        <v>73.6553469732124</v>
      </c>
      <c r="T28" s="28">
        <f t="shared" si="13"/>
        <v>0</v>
      </c>
      <c r="U28" s="28">
        <f t="shared" si="14"/>
        <v>0</v>
      </c>
      <c r="V28" s="28">
        <f t="shared" si="15"/>
        <v>0</v>
      </c>
      <c r="W28" s="28">
        <f t="shared" si="16"/>
        <v>0</v>
      </c>
      <c r="X28" s="28">
        <f t="shared" si="17"/>
        <v>0</v>
      </c>
      <c r="Y28" s="28">
        <f t="shared" si="18"/>
        <v>0</v>
      </c>
      <c r="Z28" s="28">
        <f t="shared" si="19"/>
        <v>0</v>
      </c>
    </row>
    <row r="29" spans="2:26" ht="20.25" customHeight="1">
      <c r="B29" s="40" t="str">
        <f t="shared" si="8"/>
        <v>OK</v>
      </c>
      <c r="C29" s="28">
        <v>20</v>
      </c>
      <c r="D29" s="83" t="s">
        <v>25</v>
      </c>
      <c r="E29" s="84"/>
      <c r="F29" s="9">
        <v>20</v>
      </c>
      <c r="G29" s="10">
        <v>3338</v>
      </c>
      <c r="H29" s="11">
        <v>3976</v>
      </c>
      <c r="I29" s="12">
        <v>7314</v>
      </c>
      <c r="J29" s="10">
        <v>2542</v>
      </c>
      <c r="K29" s="11">
        <v>3032</v>
      </c>
      <c r="L29" s="12">
        <v>5574</v>
      </c>
      <c r="M29" s="13">
        <v>796</v>
      </c>
      <c r="N29" s="11">
        <v>944</v>
      </c>
      <c r="O29" s="14">
        <v>1740</v>
      </c>
      <c r="P29" s="46">
        <f t="shared" si="9"/>
        <v>76.1533852606351</v>
      </c>
      <c r="Q29" s="44">
        <f t="shared" si="0"/>
        <v>76.25754527162978</v>
      </c>
      <c r="R29" s="45">
        <f t="shared" si="0"/>
        <v>76.21000820344544</v>
      </c>
      <c r="T29" s="28">
        <f t="shared" si="13"/>
        <v>0</v>
      </c>
      <c r="U29" s="28">
        <f t="shared" si="14"/>
        <v>0</v>
      </c>
      <c r="V29" s="28">
        <f t="shared" si="15"/>
        <v>0</v>
      </c>
      <c r="W29" s="28">
        <f t="shared" si="16"/>
        <v>0</v>
      </c>
      <c r="X29" s="28">
        <f t="shared" si="17"/>
        <v>0</v>
      </c>
      <c r="Y29" s="28">
        <f t="shared" si="18"/>
        <v>0</v>
      </c>
      <c r="Z29" s="28">
        <f t="shared" si="19"/>
        <v>0</v>
      </c>
    </row>
    <row r="30" spans="2:26" ht="20.25" customHeight="1">
      <c r="B30" s="40" t="str">
        <f t="shared" si="8"/>
        <v>OK</v>
      </c>
      <c r="C30" s="28">
        <v>21</v>
      </c>
      <c r="D30" s="83" t="s">
        <v>45</v>
      </c>
      <c r="E30" s="84"/>
      <c r="F30" s="9">
        <v>21</v>
      </c>
      <c r="G30" s="10">
        <v>9272</v>
      </c>
      <c r="H30" s="11">
        <v>10722</v>
      </c>
      <c r="I30" s="12">
        <v>19994</v>
      </c>
      <c r="J30" s="10">
        <v>6225</v>
      </c>
      <c r="K30" s="11">
        <v>7565</v>
      </c>
      <c r="L30" s="12">
        <v>13790</v>
      </c>
      <c r="M30" s="13">
        <v>3047</v>
      </c>
      <c r="N30" s="11">
        <v>3157</v>
      </c>
      <c r="O30" s="14">
        <v>6204</v>
      </c>
      <c r="P30" s="46">
        <f t="shared" si="9"/>
        <v>67.13761863675583</v>
      </c>
      <c r="Q30" s="44">
        <f t="shared" si="0"/>
        <v>70.55586644282783</v>
      </c>
      <c r="R30" s="45">
        <f t="shared" si="0"/>
        <v>68.97069120736221</v>
      </c>
      <c r="T30" s="28">
        <f t="shared" si="13"/>
        <v>0</v>
      </c>
      <c r="U30" s="28">
        <f t="shared" si="14"/>
        <v>0</v>
      </c>
      <c r="V30" s="28">
        <f t="shared" si="15"/>
        <v>0</v>
      </c>
      <c r="W30" s="28">
        <f t="shared" si="16"/>
        <v>0</v>
      </c>
      <c r="X30" s="28">
        <f t="shared" si="17"/>
        <v>0</v>
      </c>
      <c r="Y30" s="28">
        <f t="shared" si="18"/>
        <v>0</v>
      </c>
      <c r="Z30" s="28">
        <f t="shared" si="19"/>
        <v>0</v>
      </c>
    </row>
    <row r="31" spans="2:20" ht="20.25" customHeight="1">
      <c r="B31" s="40"/>
      <c r="D31" s="85" t="s">
        <v>46</v>
      </c>
      <c r="E31" s="86"/>
      <c r="F31" s="8"/>
      <c r="G31" s="2">
        <f aca="true" t="shared" si="22" ref="G31:O31">IF(COUNTIF(G28:G30,"&gt;=0")=3,SUM(G28:G30),"")</f>
        <v>17024</v>
      </c>
      <c r="H31" s="3">
        <f t="shared" si="22"/>
        <v>19766</v>
      </c>
      <c r="I31" s="4">
        <f t="shared" si="22"/>
        <v>36790</v>
      </c>
      <c r="J31" s="5">
        <f t="shared" si="22"/>
        <v>12046</v>
      </c>
      <c r="K31" s="3">
        <f t="shared" si="22"/>
        <v>14302</v>
      </c>
      <c r="L31" s="4">
        <f t="shared" si="22"/>
        <v>26348</v>
      </c>
      <c r="M31" s="6">
        <f t="shared" si="22"/>
        <v>4978</v>
      </c>
      <c r="N31" s="3">
        <f t="shared" si="22"/>
        <v>5464</v>
      </c>
      <c r="O31" s="7">
        <f t="shared" si="22"/>
        <v>10442</v>
      </c>
      <c r="P31" s="71">
        <f t="shared" si="9"/>
        <v>70.75892857142857</v>
      </c>
      <c r="Q31" s="72">
        <f t="shared" si="0"/>
        <v>72.35657189112618</v>
      </c>
      <c r="R31" s="73">
        <f t="shared" si="0"/>
        <v>71.61728730633324</v>
      </c>
      <c r="T31" s="28">
        <f t="shared" si="13"/>
        <v>0</v>
      </c>
    </row>
    <row r="32" spans="2:20" ht="20.25" customHeight="1">
      <c r="B32" s="40"/>
      <c r="D32" s="91" t="s">
        <v>36</v>
      </c>
      <c r="E32" s="92"/>
      <c r="F32" s="50"/>
      <c r="G32" s="74">
        <f>IF(COUNTIF(G18:G31,"&gt;=0")=14,SUM(G18,G19,G20,G23,G26,G27,G31),"")</f>
        <v>86922</v>
      </c>
      <c r="H32" s="52">
        <f aca="true" t="shared" si="23" ref="H32:O32">IF(COUNTIF(H18:H31,"&gt;=0")=14,SUM(H18,H19,H20,H23,H26,H27,H31),"")</f>
        <v>95654</v>
      </c>
      <c r="I32" s="55">
        <f t="shared" si="23"/>
        <v>182576</v>
      </c>
      <c r="J32" s="74">
        <f t="shared" si="23"/>
        <v>59756</v>
      </c>
      <c r="K32" s="52">
        <f t="shared" si="23"/>
        <v>66320</v>
      </c>
      <c r="L32" s="55">
        <f t="shared" si="23"/>
        <v>126076</v>
      </c>
      <c r="M32" s="74">
        <f>IF(COUNTIF(M18:M31,"&gt;=0")=14,SUM(M18,M19,M20,M23,M26,M27,M31),"")</f>
        <v>27166</v>
      </c>
      <c r="N32" s="52">
        <f t="shared" si="23"/>
        <v>29334</v>
      </c>
      <c r="O32" s="55">
        <f t="shared" si="23"/>
        <v>56500</v>
      </c>
      <c r="P32" s="57">
        <f t="shared" si="9"/>
        <v>68.74669243689745</v>
      </c>
      <c r="Q32" s="58">
        <f t="shared" si="0"/>
        <v>69.33322182031071</v>
      </c>
      <c r="R32" s="59">
        <f t="shared" si="0"/>
        <v>69.05398299886075</v>
      </c>
      <c r="T32" s="28">
        <f t="shared" si="13"/>
        <v>0</v>
      </c>
    </row>
    <row r="33" spans="2:20" ht="20.25" customHeight="1">
      <c r="B33" s="40"/>
      <c r="D33" s="81" t="s">
        <v>26</v>
      </c>
      <c r="E33" s="82"/>
      <c r="F33" s="75"/>
      <c r="G33" s="76">
        <f>IF(COUNTIF(G7:G32,"&gt;=0")=26,SUM(G17,G32),"")</f>
        <v>449025</v>
      </c>
      <c r="H33" s="52">
        <f aca="true" t="shared" si="24" ref="H33:O33">IF(COUNTIF(H7:H32,"&gt;=0")=26,SUM(H17,H32),"")</f>
        <v>495704</v>
      </c>
      <c r="I33" s="77">
        <f t="shared" si="24"/>
        <v>944729</v>
      </c>
      <c r="J33" s="76">
        <f t="shared" si="24"/>
        <v>310830</v>
      </c>
      <c r="K33" s="52">
        <f t="shared" si="24"/>
        <v>346204</v>
      </c>
      <c r="L33" s="77">
        <f t="shared" si="24"/>
        <v>657034</v>
      </c>
      <c r="M33" s="76">
        <f>IF(COUNTIF(M7:M32,"&gt;=0")=26,SUM(M17,M32),"")</f>
        <v>138195</v>
      </c>
      <c r="N33" s="52">
        <f t="shared" si="24"/>
        <v>149500</v>
      </c>
      <c r="O33" s="77">
        <f t="shared" si="24"/>
        <v>287695</v>
      </c>
      <c r="P33" s="78">
        <f t="shared" si="9"/>
        <v>69.22331718723902</v>
      </c>
      <c r="Q33" s="79">
        <f t="shared" si="0"/>
        <v>69.84087277891645</v>
      </c>
      <c r="R33" s="80">
        <f t="shared" si="0"/>
        <v>69.54735167439551</v>
      </c>
      <c r="T33" s="28">
        <f t="shared" si="13"/>
        <v>0</v>
      </c>
    </row>
  </sheetData>
  <sheetProtection sheet="1" objects="1" scenarios="1"/>
  <mergeCells count="33">
    <mergeCell ref="D11:E11"/>
    <mergeCell ref="D12:E12"/>
    <mergeCell ref="D7:E7"/>
    <mergeCell ref="D8:E8"/>
    <mergeCell ref="D9:E9"/>
    <mergeCell ref="D10:E10"/>
    <mergeCell ref="M5:N5"/>
    <mergeCell ref="P5:R5"/>
    <mergeCell ref="G5:I5"/>
    <mergeCell ref="D5:E6"/>
    <mergeCell ref="F5:F6"/>
    <mergeCell ref="J5:K5"/>
    <mergeCell ref="D13:E13"/>
    <mergeCell ref="D16:E16"/>
    <mergeCell ref="D17:E17"/>
    <mergeCell ref="D18:E18"/>
    <mergeCell ref="D14:E14"/>
    <mergeCell ref="D15:E15"/>
    <mergeCell ref="D25:E25"/>
    <mergeCell ref="D26:E26"/>
    <mergeCell ref="D19:E19"/>
    <mergeCell ref="D20:E20"/>
    <mergeCell ref="D21:E21"/>
    <mergeCell ref="D22:E22"/>
    <mergeCell ref="D23:E23"/>
    <mergeCell ref="D24:E24"/>
    <mergeCell ref="D33:E33"/>
    <mergeCell ref="D30:E30"/>
    <mergeCell ref="D31:E31"/>
    <mergeCell ref="D27:E27"/>
    <mergeCell ref="D28:E28"/>
    <mergeCell ref="D29:E29"/>
    <mergeCell ref="D32:E32"/>
  </mergeCells>
  <printOptions horizontalCentered="1"/>
  <pageMargins left="0.5118110236220472" right="0.2755905511811024" top="0.8661417322834646" bottom="0.6692913385826772" header="0.5118110236220472" footer="0.5118110236220472"/>
  <pageSetup blackAndWhite="1" horizontalDpi="300" verticalDpi="300" orientation="portrait" paperSize="9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石川県　地方課</cp:lastModifiedBy>
  <cp:lastPrinted>2005-09-08T13:42:35Z</cp:lastPrinted>
  <dcterms:created xsi:type="dcterms:W3CDTF">1997-01-08T22:48:59Z</dcterms:created>
  <dcterms:modified xsi:type="dcterms:W3CDTF">2005-09-11T18:56:11Z</dcterms:modified>
  <cp:category/>
  <cp:version/>
  <cp:contentType/>
  <cp:contentStatus/>
</cp:coreProperties>
</file>