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745" activeTab="1"/>
  </bookViews>
  <sheets>
    <sheet name="記入例（通所介護）" sheetId="1" r:id="rId1"/>
    <sheet name="通所介護" sheetId="2" r:id="rId2"/>
    <sheet name="記入例 (通所リハ)" sheetId="3" r:id="rId3"/>
    <sheet name="通所リハ" sheetId="4" r:id="rId4"/>
    <sheet name="ドロップダウンリスト" sheetId="5" state="hidden" r:id="rId5"/>
  </sheets>
  <definedNames/>
  <calcPr fullCalcOnLoad="1"/>
</workbook>
</file>

<file path=xl/sharedStrings.xml><?xml version="1.0" encoding="utf-8"?>
<sst xmlns="http://schemas.openxmlformats.org/spreadsheetml/2006/main" count="404" uniqueCount="76">
  <si>
    <t>２時間以上３時間未満</t>
  </si>
  <si>
    <t>係数</t>
  </si>
  <si>
    <t>×</t>
  </si>
  <si>
    <t>1/2</t>
  </si>
  <si>
    <t>=</t>
  </si>
  <si>
    <t>3/4</t>
  </si>
  <si>
    <t>算定報酬</t>
  </si>
  <si>
    <t>係数１</t>
  </si>
  <si>
    <t>係数２</t>
  </si>
  <si>
    <t>指定年月日</t>
  </si>
  <si>
    <t>月中の指定を受けている日数</t>
  </si>
  <si>
    <t>　〃    月換算</t>
  </si>
  <si>
    <t>月平均利用延人員数</t>
  </si>
  <si>
    <t>（県に届け出た休日を除く日数）</t>
  </si>
  <si>
    <t>／</t>
  </si>
  <si>
    <t>＝</t>
  </si>
  <si>
    <t>↑</t>
  </si>
  <si>
    <t>上記の６／７</t>
  </si>
  <si>
    <t>要介護利用者</t>
  </si>
  <si>
    <t>①</t>
  </si>
  <si>
    <t>②</t>
  </si>
  <si>
    <t>【通所介護における月平均利用延人員数の算定について（事例別）】</t>
  </si>
  <si>
    <t>◆事例１　【前年度の実績が６月に満たない事業所又は前年度から定員を概ね２５％以上変更して事業を実施しようとする事業所】</t>
  </si>
  <si>
    <t>　延べ利用者数</t>
  </si>
  <si>
    <t>県に届け出た利用定員</t>
  </si>
  <si>
    <t>厚生労働大臣が定める施設基準　【通所介護】</t>
  </si>
  <si>
    <t>　　・通常規模型</t>
  </si>
  <si>
    <t>　　・大規模型（Ⅰ）</t>
  </si>
  <si>
    <t>　　・大規模型（Ⅱ）</t>
  </si>
  <si>
    <t>従来の計算方法</t>
  </si>
  <si>
    <t>　※　従来の計算方法：同時にサービスの提供を受けた者の最大数を営業日ごとに加えていく方法</t>
  </si>
  <si>
    <t>月平均利用延人員数が７５０人以内</t>
  </si>
  <si>
    <t>（参考様式１）</t>
  </si>
  <si>
    <t>県に届け出た営業時間が３時間以上５時間未満の場合：</t>
  </si>
  <si>
    <t>　　　　　　　　　〃　　　　　　５時間以上７時間未満の場合：</t>
  </si>
  <si>
    <t>　　　　　　　　　〃　　　　　　７時間以上９時間未満の場合：</t>
  </si>
  <si>
    <t>３時間以上５時間未満</t>
  </si>
  <si>
    <t>５時間以上７時間未満</t>
  </si>
  <si>
    <t>７時間以上９時間未満</t>
  </si>
  <si>
    <t>毎日営業</t>
  </si>
  <si>
    <t>●</t>
  </si>
  <si>
    <t>●</t>
  </si>
  <si>
    <t>該当なし</t>
  </si>
  <si>
    <t>係数を乗じた後の利用延人員数</t>
  </si>
  <si>
    <t>実人数計</t>
  </si>
  <si>
    <t>毎日営業（正月等以外）</t>
  </si>
  <si>
    <t>（A）</t>
  </si>
  <si>
    <t>（A）／</t>
  </si>
  <si>
    <t>月平均利用延人員数が９００人以内</t>
  </si>
  <si>
    <t>月平均利用延人員数が９００人超</t>
  </si>
  <si>
    <t>×</t>
  </si>
  <si>
    <r>
      <t xml:space="preserve">第１号通所事業
（現行相当）利用者
</t>
    </r>
    <r>
      <rPr>
        <u val="single"/>
        <sz val="10"/>
        <rFont val="ＭＳ Ｐゴシック"/>
        <family val="3"/>
      </rPr>
      <t>（①又は②の
いずれかで計算）</t>
    </r>
  </si>
  <si>
    <r>
      <t xml:space="preserve">第１号通所事業
（現行相当）利用者
</t>
    </r>
    <r>
      <rPr>
        <u val="single"/>
        <sz val="10"/>
        <rFont val="ＭＳ Ｐゴシック"/>
        <family val="3"/>
      </rPr>
      <t>（①又は②の
いずれかで計算）</t>
    </r>
  </si>
  <si>
    <t>●</t>
  </si>
  <si>
    <t>◆事例３　【事例１以外の場合で月の途中（令和○年○月１5日など）に指定を受けた場合】</t>
  </si>
  <si>
    <t>水色のセル（太い枠線の中）に数値を入力すると算定されます（第１号通所事業利用者は①、②のいずれかのみ入力）</t>
  </si>
  <si>
    <t>年間営業日数(2021/4～2022/3)</t>
  </si>
  <si>
    <t>◆事例２　【事例１以外の場合で月の初め（令和(平成)○年○月１日指定）に指定を受けた場合】</t>
  </si>
  <si>
    <t>２０２２年３月版</t>
  </si>
  <si>
    <t>←半角で記入してください（例：2021/8/15）</t>
  </si>
  <si>
    <t>（参考様式２）</t>
  </si>
  <si>
    <t>【通所リハビリテーションにおける月平均利用延人員数の算定について（事例別）】</t>
  </si>
  <si>
    <t>水色のセル（太い枠線の中）に数値を入力すると算定されます（介護予防利用者は①、②のいずれかのみ入力）</t>
  </si>
  <si>
    <t>県に届け出た営業時間が１時間以上２時間未満の場合：</t>
  </si>
  <si>
    <t>　　　　　　　　　〃　　　　　　２時間以上３時間未満の場合：</t>
  </si>
  <si>
    <t>　　　　　　　　　〃　　　　　　３時間以上４時間未満の場合：</t>
  </si>
  <si>
    <t>　　　　　　　　　〃　　　　　　４時間以上６時間未満の場合：</t>
  </si>
  <si>
    <t>　　　　　　　　　〃　　　　　　６時間以上８時間未満の場合：</t>
  </si>
  <si>
    <t>１時間以上２時間未満</t>
  </si>
  <si>
    <t>1/4</t>
  </si>
  <si>
    <t>３時間以上４時間未満</t>
  </si>
  <si>
    <t>４時間以上６時間未満</t>
  </si>
  <si>
    <t>６時間以上８時間未満</t>
  </si>
  <si>
    <r>
      <t xml:space="preserve">介護予防利用者
</t>
    </r>
    <r>
      <rPr>
        <u val="single"/>
        <sz val="11"/>
        <rFont val="ＭＳ Ｐゴシック"/>
        <family val="3"/>
      </rPr>
      <t>（①又は②の
いずれかで計算）</t>
    </r>
  </si>
  <si>
    <t>厚生労働大臣が定める施設基準　【通所リハビリテーション】</t>
  </si>
  <si>
    <t>◆事例２　【事例１以外の場合で月の初め（平成○年○月１日指定）に指定を受けた場合】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</si>
</sst>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0&quot;人&quot;"/>
    <numFmt numFmtId="178" formatCode="#&quot;月&quot;"/>
    <numFmt numFmtId="179" formatCode="#&quot;日&quot;"/>
    <numFmt numFmtId="180" formatCode="#.00&quot;月&quot;"/>
    <numFmt numFmtId="181" formatCode="0.00&quot;人&quot;"/>
    <numFmt numFmtId="182" formatCode="0.00_ "/>
    <numFmt numFmtId="183" formatCode="yyyy\.m\.d"/>
    <numFmt numFmtId="184" formatCode="yyyy/m/d;@"/>
    <numFmt numFmtId="185" formatCode="yyyy/m"/>
  </numFmts>
  <fonts count="46">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1"/>
      <color indexed="10"/>
      <name val="ＭＳ Ｐゴシック"/>
      <family val="3"/>
    </font>
    <font>
      <i/>
      <u val="single"/>
      <sz val="13"/>
      <name val="ＭＳ Ｐゴシック"/>
      <family val="3"/>
    </font>
    <font>
      <sz val="14"/>
      <name val="ＭＳ Ｐゴシック"/>
      <family val="3"/>
    </font>
    <font>
      <sz val="10"/>
      <name val="ＭＳ Ｐゴシック"/>
      <family val="3"/>
    </font>
    <font>
      <u val="single"/>
      <sz val="10"/>
      <name val="ＭＳ Ｐゴシック"/>
      <family val="3"/>
    </font>
    <font>
      <sz val="15"/>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style="hair"/>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style="hair"/>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hair"/>
    </border>
    <border>
      <left/>
      <right/>
      <top style="hair"/>
      <bottom style="hair"/>
    </border>
    <border>
      <left/>
      <right/>
      <top style="hair"/>
      <bottom style="thin"/>
    </border>
    <border>
      <left style="thick"/>
      <right style="thick"/>
      <top style="thick"/>
      <bottom style="thick"/>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hair"/>
    </border>
    <border>
      <left style="thin"/>
      <right style="thick"/>
      <top style="hair"/>
      <bottom style="hair"/>
    </border>
    <border>
      <left style="thick"/>
      <right style="thin"/>
      <top style="hair"/>
      <bottom style="thin"/>
    </border>
    <border>
      <left style="thin"/>
      <right style="thick"/>
      <top style="hair"/>
      <bottom style="thin"/>
    </border>
    <border>
      <left style="thick"/>
      <right style="thin"/>
      <top style="thin"/>
      <bottom style="hair"/>
    </border>
    <border>
      <left style="thin"/>
      <right style="thick"/>
      <top style="thin"/>
      <bottom style="hair"/>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hair"/>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ck"/>
      <bottom style="hair"/>
    </border>
    <border>
      <left/>
      <right style="thin"/>
      <top style="hair"/>
      <bottom style="hair"/>
    </border>
    <border>
      <left/>
      <right style="thin"/>
      <top style="hair"/>
      <bottom style="thin"/>
    </border>
    <border>
      <left/>
      <right style="thin"/>
      <top style="thin"/>
      <bottom style="hair"/>
    </border>
    <border>
      <left/>
      <right style="thin"/>
      <top style="thin"/>
      <bottom style="thick"/>
    </border>
    <border>
      <left style="thin"/>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thin"/>
    </border>
    <border>
      <left style="dotted"/>
      <right/>
      <top/>
      <bottom/>
    </border>
    <border>
      <left style="thin"/>
      <right>
        <color indexed="63"/>
      </right>
      <top style="thick"/>
      <bottom style="hair"/>
    </border>
    <border>
      <left style="thin"/>
      <right>
        <color indexed="63"/>
      </right>
      <top style="thin"/>
      <bottom style="thick"/>
    </border>
    <border>
      <left style="thin"/>
      <right style="medium"/>
      <top style="thick"/>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thin"/>
      <bottom style="thick"/>
    </border>
    <border>
      <left style="thin"/>
      <right>
        <color indexed="63"/>
      </right>
      <top style="hair"/>
      <bottom/>
    </border>
    <border>
      <left/>
      <right style="double"/>
      <top style="double"/>
      <bottom style="hair"/>
    </border>
    <border>
      <left style="medium"/>
      <right style="thin"/>
      <top style="thin"/>
      <bottom>
        <color indexed="63"/>
      </bottom>
    </border>
    <border>
      <left style="thin"/>
      <right/>
      <top/>
      <bottom style="hair"/>
    </border>
    <border>
      <left/>
      <right style="thick"/>
      <top style="hair"/>
      <bottom style="hair"/>
    </border>
    <border>
      <left style="thick"/>
      <right style="thin"/>
      <top/>
      <bottom style="hair"/>
    </border>
    <border>
      <left/>
      <right style="thin"/>
      <top/>
      <bottom style="hair"/>
    </border>
    <border>
      <left style="thin"/>
      <right style="thin"/>
      <top/>
      <bottom style="hair"/>
    </border>
    <border>
      <left style="thin"/>
      <right style="thick"/>
      <top/>
      <bottom style="hair"/>
    </border>
    <border>
      <left/>
      <right style="medium"/>
      <top style="hair"/>
      <bottom style="thin"/>
    </border>
    <border>
      <left style="hair"/>
      <right style="thick"/>
      <top style="hair"/>
      <bottom style="hair"/>
    </border>
    <border>
      <left/>
      <right style="thick"/>
      <top style="thin"/>
      <bottom style="hair"/>
    </border>
    <border>
      <left style="thin"/>
      <right style="thick"/>
      <top style="hair"/>
      <bottom/>
    </border>
    <border>
      <left style="hair"/>
      <right style="thick"/>
      <top style="thin"/>
      <bottom style="hair"/>
    </border>
    <border>
      <left style="double"/>
      <right/>
      <top style="double"/>
      <bottom style="hair"/>
    </border>
    <border>
      <left/>
      <right/>
      <top style="double"/>
      <bottom style="hair"/>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style="hair"/>
      <top style="thin"/>
      <bottom/>
    </border>
    <border>
      <left style="thin"/>
      <right style="hair"/>
      <top/>
      <bottom/>
    </border>
    <border>
      <left style="thin"/>
      <right style="hair"/>
      <top/>
      <bottom style="thin"/>
    </border>
    <border>
      <left style="medium"/>
      <right/>
      <top/>
      <bottom style="dashed"/>
    </border>
    <border>
      <left/>
      <right style="medium"/>
      <top/>
      <bottom style="dashed"/>
    </border>
    <border>
      <left style="medium"/>
      <right/>
      <top style="dashed"/>
      <bottom style="dashed"/>
    </border>
    <border>
      <left/>
      <right style="medium"/>
      <top style="dashed"/>
      <bottom style="dashed"/>
    </border>
    <border>
      <left style="medium"/>
      <right/>
      <top style="dashed"/>
      <bottom style="medium"/>
    </border>
    <border>
      <left/>
      <right style="medium"/>
      <top style="dashed"/>
      <bottom style="medium"/>
    </border>
    <border>
      <left style="medium"/>
      <right/>
      <top style="medium"/>
      <bottom style="dashed"/>
    </border>
    <border>
      <left/>
      <right style="medium"/>
      <top style="medium"/>
      <bottom style="dashed"/>
    </border>
    <border>
      <left style="medium"/>
      <right/>
      <top style="dashed"/>
      <bottom/>
    </border>
    <border>
      <left/>
      <right style="medium"/>
      <top style="dashed"/>
      <bottom/>
    </border>
    <border>
      <left style="thin"/>
      <right style="thin"/>
      <top/>
      <bottom/>
    </border>
    <border>
      <left style="medium"/>
      <right/>
      <top style="thin"/>
      <bottom style="dashed"/>
    </border>
    <border>
      <left/>
      <right style="medium"/>
      <top style="thin"/>
      <bottom style="dashed"/>
    </border>
    <border>
      <left style="medium"/>
      <right/>
      <top style="dashed"/>
      <bottom style="thin"/>
    </border>
    <border>
      <left/>
      <right style="medium"/>
      <top style="dashed"/>
      <bottom style="thin"/>
    </border>
    <border>
      <left style="medium"/>
      <right/>
      <top style="hair"/>
      <bottom style="thin"/>
    </border>
    <border>
      <left style="medium"/>
      <right/>
      <top style="thin"/>
      <bottom style="medium"/>
    </border>
    <border>
      <left/>
      <right style="medium"/>
      <top style="thin"/>
      <bottom style="medium"/>
    </border>
    <border>
      <left style="medium"/>
      <right/>
      <top style="thin"/>
      <bottom style="hair"/>
    </border>
    <border>
      <left/>
      <right style="medium"/>
      <top style="thin"/>
      <bottom style="hair"/>
    </border>
    <border>
      <left style="medium"/>
      <right/>
      <top style="hair"/>
      <bottom style="hair"/>
    </border>
    <border>
      <left/>
      <right style="medium"/>
      <top style="hair"/>
      <bottom style="hair"/>
    </border>
    <border>
      <left style="medium"/>
      <right/>
      <top style="medium"/>
      <bottom/>
    </border>
    <border>
      <left/>
      <right style="medium"/>
      <top style="medium"/>
      <bottom/>
    </border>
    <border>
      <left style="medium"/>
      <right/>
      <top/>
      <bottom style="thin"/>
    </border>
    <border>
      <left/>
      <right style="medium"/>
      <top/>
      <bottom style="thin"/>
    </border>
    <border>
      <left style="medium"/>
      <right/>
      <top>
        <color indexed="63"/>
      </top>
      <bottom style="hair"/>
    </border>
    <border>
      <left/>
      <right style="medium"/>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7">
    <xf numFmtId="0" fontId="0" fillId="0" borderId="0" xfId="0" applyAlignment="1">
      <alignment vertical="center"/>
    </xf>
    <xf numFmtId="176" fontId="0" fillId="0" borderId="10" xfId="0" applyNumberForma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0" xfId="0" applyNumberFormat="1" applyBorder="1" applyAlignment="1">
      <alignment vertical="center"/>
    </xf>
    <xf numFmtId="178" fontId="0" fillId="0" borderId="0" xfId="0" applyNumberFormat="1" applyAlignment="1">
      <alignment horizontal="center" vertical="center"/>
    </xf>
    <xf numFmtId="0" fontId="0" fillId="0" borderId="11" xfId="0" applyBorder="1" applyAlignment="1">
      <alignment horizontal="center" vertical="center"/>
    </xf>
    <xf numFmtId="178" fontId="0" fillId="0" borderId="11"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9" fontId="0" fillId="0" borderId="10" xfId="0" applyNumberFormat="1" applyBorder="1" applyAlignment="1">
      <alignment vertical="center"/>
    </xf>
    <xf numFmtId="180" fontId="0" fillId="0" borderId="10" xfId="0" applyNumberFormat="1" applyBorder="1" applyAlignment="1">
      <alignment vertical="center"/>
    </xf>
    <xf numFmtId="180" fontId="0" fillId="0" borderId="11" xfId="0" applyNumberFormat="1" applyBorder="1" applyAlignment="1">
      <alignment horizontal="center" vertical="center"/>
    </xf>
    <xf numFmtId="0" fontId="3" fillId="0" borderId="0" xfId="0" applyFont="1" applyAlignment="1">
      <alignment vertical="center"/>
    </xf>
    <xf numFmtId="0" fontId="0" fillId="33" borderId="0" xfId="0" applyFill="1" applyAlignment="1">
      <alignment vertical="center"/>
    </xf>
    <xf numFmtId="176" fontId="0" fillId="33" borderId="20" xfId="0" applyNumberFormat="1" applyFill="1" applyBorder="1" applyAlignment="1">
      <alignment vertical="center"/>
    </xf>
    <xf numFmtId="176" fontId="0" fillId="33" borderId="21" xfId="0" applyNumberFormat="1" applyFill="1" applyBorder="1" applyAlignment="1">
      <alignment vertical="center"/>
    </xf>
    <xf numFmtId="176" fontId="0" fillId="33" borderId="22" xfId="0" applyNumberForma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1" fontId="0" fillId="34" borderId="27" xfId="0" applyNumberFormat="1" applyFill="1" applyBorder="1" applyAlignment="1">
      <alignment vertical="center"/>
    </xf>
    <xf numFmtId="57" fontId="0" fillId="0" borderId="28" xfId="0" applyNumberFormat="1" applyBorder="1" applyAlignment="1">
      <alignment vertical="center"/>
    </xf>
    <xf numFmtId="0" fontId="0" fillId="35" borderId="10" xfId="0" applyFill="1" applyBorder="1" applyAlignment="1">
      <alignment horizontal="center" vertical="center"/>
    </xf>
    <xf numFmtId="0" fontId="0" fillId="35" borderId="29" xfId="0" applyFill="1" applyBorder="1" applyAlignment="1">
      <alignment horizontal="center" vertical="center"/>
    </xf>
    <xf numFmtId="176" fontId="0" fillId="33" borderId="30" xfId="0" applyNumberFormat="1" applyFill="1" applyBorder="1" applyAlignment="1">
      <alignment vertical="center"/>
    </xf>
    <xf numFmtId="0" fontId="0" fillId="0" borderId="0" xfId="0" applyBorder="1" applyAlignment="1">
      <alignment horizontal="right" vertical="center"/>
    </xf>
    <xf numFmtId="178" fontId="0" fillId="0" borderId="0" xfId="0" applyNumberFormat="1" applyBorder="1" applyAlignment="1">
      <alignment horizontal="center" vertical="center"/>
    </xf>
    <xf numFmtId="0" fontId="6" fillId="33" borderId="0" xfId="0" applyFont="1"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11" xfId="0" applyBorder="1" applyAlignment="1">
      <alignment horizontal="left" vertical="center" wrapText="1" shrinkToFit="1"/>
    </xf>
    <xf numFmtId="176" fontId="0" fillId="33" borderId="39" xfId="0" applyNumberFormat="1" applyFill="1" applyBorder="1" applyAlignment="1">
      <alignment vertical="center"/>
    </xf>
    <xf numFmtId="0" fontId="0" fillId="33" borderId="39" xfId="0" applyFill="1" applyBorder="1" applyAlignment="1">
      <alignment vertical="center"/>
    </xf>
    <xf numFmtId="179" fontId="0" fillId="33" borderId="39" xfId="0" applyNumberFormat="1" applyFill="1" applyBorder="1" applyAlignment="1">
      <alignment vertical="center"/>
    </xf>
    <xf numFmtId="176" fontId="0" fillId="33" borderId="40" xfId="0" applyNumberFormat="1" applyFill="1" applyBorder="1" applyAlignment="1">
      <alignment vertical="center"/>
    </xf>
    <xf numFmtId="176" fontId="0" fillId="33" borderId="41" xfId="0" applyNumberFormat="1" applyFill="1" applyBorder="1" applyAlignment="1">
      <alignment vertical="center"/>
    </xf>
    <xf numFmtId="176" fontId="0" fillId="33" borderId="42" xfId="0" applyNumberFormat="1" applyFill="1" applyBorder="1" applyAlignment="1">
      <alignment vertical="center"/>
    </xf>
    <xf numFmtId="176" fontId="0" fillId="33" borderId="43" xfId="0" applyNumberFormat="1" applyFill="1" applyBorder="1" applyAlignment="1">
      <alignment vertical="center"/>
    </xf>
    <xf numFmtId="176" fontId="0" fillId="33" borderId="44" xfId="0" applyNumberFormat="1" applyFill="1" applyBorder="1" applyAlignment="1">
      <alignment vertical="center"/>
    </xf>
    <xf numFmtId="176" fontId="0" fillId="33" borderId="45" xfId="0" applyNumberFormat="1" applyFill="1" applyBorder="1" applyAlignment="1">
      <alignment vertical="center"/>
    </xf>
    <xf numFmtId="176" fontId="0" fillId="33" borderId="46" xfId="0" applyNumberFormat="1" applyFill="1" applyBorder="1" applyAlignment="1">
      <alignment vertical="center"/>
    </xf>
    <xf numFmtId="176" fontId="0" fillId="33" borderId="47" xfId="0" applyNumberFormat="1" applyFill="1" applyBorder="1" applyAlignment="1">
      <alignment vertical="center"/>
    </xf>
    <xf numFmtId="176" fontId="0" fillId="33" borderId="48" xfId="0" applyNumberFormat="1" applyFill="1" applyBorder="1" applyAlignment="1">
      <alignment vertical="center"/>
    </xf>
    <xf numFmtId="176" fontId="0" fillId="33" borderId="49" xfId="0" applyNumberFormat="1" applyFill="1" applyBorder="1" applyAlignment="1">
      <alignment vertical="center"/>
    </xf>
    <xf numFmtId="176" fontId="0" fillId="33" borderId="50" xfId="0" applyNumberFormat="1" applyFill="1" applyBorder="1" applyAlignment="1">
      <alignment vertical="center"/>
    </xf>
    <xf numFmtId="176" fontId="0" fillId="33" borderId="51" xfId="0" applyNumberFormat="1" applyFill="1" applyBorder="1" applyAlignment="1">
      <alignment vertical="center"/>
    </xf>
    <xf numFmtId="176" fontId="0" fillId="33" borderId="52" xfId="0" applyNumberFormat="1" applyFill="1" applyBorder="1" applyAlignment="1">
      <alignment vertical="center"/>
    </xf>
    <xf numFmtId="0" fontId="0" fillId="33" borderId="0" xfId="0" applyFill="1" applyAlignment="1">
      <alignment vertical="center"/>
    </xf>
    <xf numFmtId="0" fontId="4"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78" fontId="0" fillId="0" borderId="0" xfId="0" applyNumberFormat="1" applyBorder="1" applyAlignment="1">
      <alignment horizontal="lef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81" fontId="0" fillId="0" borderId="0" xfId="0" applyNumberFormat="1" applyFill="1" applyBorder="1" applyAlignment="1">
      <alignment vertical="center"/>
    </xf>
    <xf numFmtId="176" fontId="0" fillId="33" borderId="0" xfId="0" applyNumberFormat="1" applyFill="1" applyBorder="1" applyAlignment="1">
      <alignment vertical="center"/>
    </xf>
    <xf numFmtId="176" fontId="0" fillId="33" borderId="61" xfId="0" applyNumberFormat="1" applyFill="1" applyBorder="1" applyAlignment="1">
      <alignment vertical="center"/>
    </xf>
    <xf numFmtId="176" fontId="0" fillId="33" borderId="62" xfId="0" applyNumberFormat="1" applyFill="1" applyBorder="1" applyAlignment="1">
      <alignment vertical="center"/>
    </xf>
    <xf numFmtId="176" fontId="0" fillId="33" borderId="63" xfId="0" applyNumberFormat="1" applyFill="1" applyBorder="1" applyAlignment="1">
      <alignment vertical="center"/>
    </xf>
    <xf numFmtId="176" fontId="0" fillId="33" borderId="64" xfId="0" applyNumberFormat="1" applyFill="1" applyBorder="1" applyAlignment="1">
      <alignment vertical="center"/>
    </xf>
    <xf numFmtId="176" fontId="0" fillId="33" borderId="65" xfId="0" applyNumberFormat="1" applyFill="1" applyBorder="1" applyAlignment="1">
      <alignment vertical="center"/>
    </xf>
    <xf numFmtId="0" fontId="0" fillId="0" borderId="10" xfId="0" applyBorder="1" applyAlignment="1">
      <alignment vertical="center"/>
    </xf>
    <xf numFmtId="177" fontId="0" fillId="0" borderId="28" xfId="0" applyNumberFormat="1" applyBorder="1" applyAlignment="1">
      <alignment vertical="center"/>
    </xf>
    <xf numFmtId="0" fontId="0" fillId="35" borderId="0" xfId="0" applyFill="1" applyBorder="1" applyAlignment="1">
      <alignment horizontal="center" vertical="center"/>
    </xf>
    <xf numFmtId="57" fontId="0" fillId="33" borderId="0" xfId="0" applyNumberFormat="1" applyFill="1" applyBorder="1" applyAlignment="1">
      <alignment vertical="center"/>
    </xf>
    <xf numFmtId="0" fontId="0" fillId="33" borderId="0" xfId="0" applyFill="1" applyBorder="1" applyAlignment="1">
      <alignment vertical="center"/>
    </xf>
    <xf numFmtId="179" fontId="0" fillId="33" borderId="0" xfId="0" applyNumberFormat="1" applyFill="1" applyBorder="1" applyAlignment="1">
      <alignment vertical="center"/>
    </xf>
    <xf numFmtId="176" fontId="0" fillId="13" borderId="28" xfId="0" applyNumberFormat="1" applyFill="1" applyBorder="1" applyAlignment="1">
      <alignment horizontal="center" vertical="center"/>
    </xf>
    <xf numFmtId="177" fontId="0" fillId="0" borderId="17" xfId="0" applyNumberFormat="1" applyBorder="1" applyAlignment="1">
      <alignment vertical="center"/>
    </xf>
    <xf numFmtId="176" fontId="45" fillId="0" borderId="66" xfId="0" applyNumberFormat="1" applyFont="1" applyBorder="1" applyAlignment="1">
      <alignment vertical="center"/>
    </xf>
    <xf numFmtId="176" fontId="0" fillId="0" borderId="17"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176" fontId="0" fillId="0" borderId="70" xfId="0" applyNumberFormat="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181" fontId="0" fillId="0" borderId="54" xfId="0" applyNumberFormat="1" applyFill="1" applyBorder="1" applyAlignment="1">
      <alignment vertical="center"/>
    </xf>
    <xf numFmtId="176" fontId="0" fillId="0" borderId="12" xfId="0" applyNumberFormat="1" applyBorder="1" applyAlignment="1">
      <alignment vertical="center"/>
    </xf>
    <xf numFmtId="177" fontId="0" fillId="0" borderId="11" xfId="0" applyNumberFormat="1" applyBorder="1" applyAlignment="1">
      <alignment horizontal="right" vertical="center"/>
    </xf>
    <xf numFmtId="180" fontId="0" fillId="0" borderId="0" xfId="0" applyNumberFormat="1" applyBorder="1" applyAlignment="1">
      <alignment horizontal="center" vertical="center"/>
    </xf>
    <xf numFmtId="0" fontId="0" fillId="0" borderId="71" xfId="0" applyBorder="1" applyAlignment="1">
      <alignment vertical="center"/>
    </xf>
    <xf numFmtId="177" fontId="0" fillId="0" borderId="10" xfId="0" applyNumberFormat="1" applyBorder="1" applyAlignment="1">
      <alignment vertical="center"/>
    </xf>
    <xf numFmtId="14" fontId="0" fillId="33" borderId="39" xfId="0" applyNumberFormat="1" applyFill="1" applyBorder="1" applyAlignment="1">
      <alignment vertical="center"/>
    </xf>
    <xf numFmtId="14" fontId="0" fillId="0" borderId="28" xfId="0" applyNumberFormat="1" applyBorder="1" applyAlignment="1">
      <alignment vertical="center"/>
    </xf>
    <xf numFmtId="185" fontId="0" fillId="35" borderId="29" xfId="0" applyNumberFormat="1" applyFill="1" applyBorder="1" applyAlignment="1">
      <alignment horizontal="center" vertical="center"/>
    </xf>
    <xf numFmtId="0" fontId="0" fillId="0" borderId="37" xfId="0" applyBorder="1" applyAlignment="1">
      <alignment vertical="center"/>
    </xf>
    <xf numFmtId="0" fontId="0" fillId="0" borderId="37" xfId="0" applyFill="1" applyBorder="1" applyAlignment="1">
      <alignment horizontal="center" vertical="center"/>
    </xf>
    <xf numFmtId="0" fontId="0" fillId="0" borderId="59" xfId="0" applyBorder="1" applyAlignment="1">
      <alignment horizontal="center" vertical="center"/>
    </xf>
    <xf numFmtId="176" fontId="0" fillId="33" borderId="72" xfId="0" applyNumberFormat="1" applyFill="1" applyBorder="1" applyAlignment="1">
      <alignment vertical="center"/>
    </xf>
    <xf numFmtId="176" fontId="0" fillId="33" borderId="24" xfId="0" applyNumberFormat="1" applyFill="1" applyBorder="1" applyAlignment="1">
      <alignment vertical="center"/>
    </xf>
    <xf numFmtId="176" fontId="0" fillId="33" borderId="25" xfId="0" applyNumberFormat="1" applyFill="1" applyBorder="1" applyAlignment="1">
      <alignment vertical="center"/>
    </xf>
    <xf numFmtId="176" fontId="0" fillId="33" borderId="23" xfId="0" applyNumberFormat="1" applyFill="1" applyBorder="1" applyAlignment="1">
      <alignment vertical="center"/>
    </xf>
    <xf numFmtId="176" fontId="0" fillId="33" borderId="73" xfId="0" applyNumberFormat="1" applyFill="1" applyBorder="1" applyAlignment="1">
      <alignment vertical="center"/>
    </xf>
    <xf numFmtId="176" fontId="0" fillId="33" borderId="74" xfId="0" applyNumberFormat="1" applyFill="1" applyBorder="1" applyAlignment="1">
      <alignment vertical="center"/>
    </xf>
    <xf numFmtId="176" fontId="0" fillId="33" borderId="75" xfId="0" applyNumberFormat="1" applyFill="1" applyBorder="1" applyAlignment="1">
      <alignment vertical="center"/>
    </xf>
    <xf numFmtId="176" fontId="0" fillId="33" borderId="76" xfId="0" applyNumberFormat="1" applyFill="1" applyBorder="1" applyAlignment="1">
      <alignment vertical="center"/>
    </xf>
    <xf numFmtId="176" fontId="0" fillId="33" borderId="77" xfId="0" applyNumberFormat="1" applyFill="1" applyBorder="1" applyAlignment="1">
      <alignment vertical="center"/>
    </xf>
    <xf numFmtId="176" fontId="0" fillId="33" borderId="78" xfId="0" applyNumberFormat="1" applyFill="1" applyBorder="1" applyAlignment="1">
      <alignment vertical="center"/>
    </xf>
    <xf numFmtId="176" fontId="0" fillId="33" borderId="79" xfId="0" applyNumberFormat="1" applyFill="1" applyBorder="1" applyAlignment="1">
      <alignment vertical="center"/>
    </xf>
    <xf numFmtId="0" fontId="0" fillId="0" borderId="80" xfId="0" applyBorder="1" applyAlignment="1">
      <alignment horizontal="center" vertical="center"/>
    </xf>
    <xf numFmtId="0" fontId="10" fillId="0" borderId="0" xfId="0" applyFont="1" applyAlignment="1">
      <alignment vertical="center"/>
    </xf>
    <xf numFmtId="181" fontId="0" fillId="34" borderId="0" xfId="0" applyNumberFormat="1" applyFill="1" applyBorder="1" applyAlignment="1">
      <alignment vertical="center"/>
    </xf>
    <xf numFmtId="0" fontId="0" fillId="0" borderId="57" xfId="0" applyFill="1" applyBorder="1" applyAlignment="1">
      <alignment vertical="center"/>
    </xf>
    <xf numFmtId="0" fontId="0" fillId="0" borderId="13" xfId="0" applyBorder="1" applyAlignment="1">
      <alignment horizontal="left" vertical="center"/>
    </xf>
    <xf numFmtId="176" fontId="0" fillId="0" borderId="81" xfId="0" applyNumberFormat="1" applyBorder="1" applyAlignment="1">
      <alignment vertical="center"/>
    </xf>
    <xf numFmtId="177" fontId="0" fillId="0" borderId="57" xfId="0" applyNumberFormat="1" applyBorder="1" applyAlignment="1">
      <alignment vertical="center"/>
    </xf>
    <xf numFmtId="0" fontId="0" fillId="0" borderId="82" xfId="0" applyBorder="1" applyAlignment="1">
      <alignment horizontal="center" vertical="center"/>
    </xf>
    <xf numFmtId="0" fontId="0" fillId="0" borderId="83" xfId="0" applyBorder="1" applyAlignment="1">
      <alignment horizontal="left" vertical="center"/>
    </xf>
    <xf numFmtId="176" fontId="0" fillId="33" borderId="84" xfId="0" applyNumberFormat="1" applyFill="1" applyBorder="1" applyAlignment="1">
      <alignment vertical="center"/>
    </xf>
    <xf numFmtId="176" fontId="0" fillId="33" borderId="85" xfId="0" applyNumberFormat="1" applyFill="1" applyBorder="1" applyAlignment="1">
      <alignment vertical="center"/>
    </xf>
    <xf numFmtId="176" fontId="0" fillId="33" borderId="86" xfId="0" applyNumberFormat="1" applyFill="1" applyBorder="1" applyAlignment="1">
      <alignment vertical="center"/>
    </xf>
    <xf numFmtId="176" fontId="0" fillId="33" borderId="87" xfId="0" applyNumberFormat="1" applyFill="1" applyBorder="1" applyAlignment="1">
      <alignment vertical="center"/>
    </xf>
    <xf numFmtId="176" fontId="0" fillId="33" borderId="88" xfId="0" applyNumberFormat="1" applyFill="1" applyBorder="1" applyAlignment="1">
      <alignment vertical="center"/>
    </xf>
    <xf numFmtId="0" fontId="0" fillId="0" borderId="89" xfId="0" applyBorder="1" applyAlignment="1">
      <alignment horizontal="left" vertical="center"/>
    </xf>
    <xf numFmtId="176" fontId="0" fillId="33" borderId="28" xfId="0" applyNumberFormat="1" applyFill="1" applyBorder="1" applyAlignment="1">
      <alignment horizontal="center" vertical="center"/>
    </xf>
    <xf numFmtId="176" fontId="0" fillId="0" borderId="28" xfId="0" applyNumberFormat="1" applyBorder="1" applyAlignment="1">
      <alignment vertical="center"/>
    </xf>
    <xf numFmtId="0" fontId="0" fillId="0" borderId="36" xfId="0" applyBorder="1" applyAlignment="1">
      <alignment vertical="center"/>
    </xf>
    <xf numFmtId="0" fontId="0" fillId="0" borderId="59" xfId="0" applyFill="1" applyBorder="1" applyAlignment="1">
      <alignment horizontal="center" vertical="center"/>
    </xf>
    <xf numFmtId="181" fontId="0" fillId="0" borderId="55" xfId="0" applyNumberFormat="1" applyFill="1" applyBorder="1" applyAlignment="1">
      <alignment vertical="center"/>
    </xf>
    <xf numFmtId="0" fontId="0" fillId="0" borderId="57" xfId="0" applyFill="1" applyBorder="1" applyAlignment="1">
      <alignment vertical="center"/>
    </xf>
    <xf numFmtId="0" fontId="0" fillId="0" borderId="90" xfId="0" applyBorder="1" applyAlignment="1">
      <alignment horizontal="left" vertical="center"/>
    </xf>
    <xf numFmtId="177" fontId="0" fillId="0" borderId="57" xfId="0" applyNumberFormat="1" applyFill="1" applyBorder="1" applyAlignment="1">
      <alignment vertical="center"/>
    </xf>
    <xf numFmtId="0" fontId="0" fillId="0" borderId="59" xfId="0" applyBorder="1" applyAlignment="1">
      <alignment horizontal="left" vertical="center"/>
    </xf>
    <xf numFmtId="176" fontId="0" fillId="33" borderId="91" xfId="0" applyNumberFormat="1" applyFill="1" applyBorder="1" applyAlignment="1">
      <alignment vertical="center"/>
    </xf>
    <xf numFmtId="0" fontId="0" fillId="0" borderId="92" xfId="0" applyBorder="1" applyAlignment="1">
      <alignment horizontal="left" vertical="center"/>
    </xf>
    <xf numFmtId="181" fontId="0" fillId="0" borderId="57" xfId="0" applyNumberFormat="1" applyFill="1" applyBorder="1" applyAlignment="1">
      <alignment vertical="center"/>
    </xf>
    <xf numFmtId="181" fontId="0" fillId="0" borderId="60" xfId="0" applyNumberFormat="1" applyFill="1" applyBorder="1" applyAlignment="1">
      <alignment vertical="center"/>
    </xf>
    <xf numFmtId="0" fontId="0" fillId="0" borderId="0" xfId="0"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66" xfId="0" applyBorder="1" applyAlignment="1">
      <alignment horizontal="center" vertical="center" shrinkToFit="1"/>
    </xf>
    <xf numFmtId="0" fontId="0" fillId="0" borderId="11" xfId="0" applyBorder="1" applyAlignment="1">
      <alignment horizontal="center" vertical="center" shrinkToFit="1"/>
    </xf>
    <xf numFmtId="0" fontId="0" fillId="0" borderId="95"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181" fontId="0" fillId="34" borderId="96" xfId="0" applyNumberFormat="1" applyFill="1" applyBorder="1" applyAlignment="1">
      <alignment horizontal="center" vertical="center"/>
    </xf>
    <xf numFmtId="181" fontId="0" fillId="34" borderId="97" xfId="0" applyNumberFormat="1" applyFill="1" applyBorder="1" applyAlignment="1">
      <alignment horizontal="center" vertical="center"/>
    </xf>
    <xf numFmtId="181" fontId="0" fillId="34" borderId="98" xfId="0" applyNumberFormat="1" applyFill="1" applyBorder="1" applyAlignment="1">
      <alignment horizontal="center" vertic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56" fontId="0" fillId="0" borderId="102" xfId="0" applyNumberFormat="1" applyBorder="1" applyAlignment="1" quotePrefix="1">
      <alignment horizontal="center" vertical="center"/>
    </xf>
    <xf numFmtId="56" fontId="0" fillId="0" borderId="103" xfId="0" applyNumberFormat="1" applyBorder="1" applyAlignment="1" quotePrefix="1">
      <alignment horizontal="center" vertical="center"/>
    </xf>
    <xf numFmtId="0" fontId="0" fillId="0" borderId="104" xfId="0" applyBorder="1" applyAlignment="1" quotePrefix="1">
      <alignment horizontal="center" vertical="center"/>
    </xf>
    <xf numFmtId="0" fontId="0" fillId="0" borderId="105" xfId="0" applyBorder="1" applyAlignment="1" quotePrefix="1">
      <alignment horizontal="center" vertical="center"/>
    </xf>
    <xf numFmtId="56" fontId="0" fillId="0" borderId="104" xfId="0" applyNumberFormat="1" applyBorder="1" applyAlignment="1" quotePrefix="1">
      <alignment horizontal="center" vertical="center"/>
    </xf>
    <xf numFmtId="56" fontId="0" fillId="0" borderId="105" xfId="0" applyNumberFormat="1" applyBorder="1" applyAlignment="1" quotePrefix="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35" borderId="10" xfId="0" applyFill="1" applyBorder="1" applyAlignment="1">
      <alignment horizontal="center" vertical="center"/>
    </xf>
    <xf numFmtId="0" fontId="0" fillId="35" borderId="66"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66" xfId="0" applyFill="1" applyBorder="1" applyAlignment="1">
      <alignment vertical="center"/>
    </xf>
    <xf numFmtId="0" fontId="0" fillId="35" borderId="11" xfId="0" applyFill="1" applyBorder="1" applyAlignment="1">
      <alignment vertical="center"/>
    </xf>
    <xf numFmtId="0" fontId="0" fillId="35" borderId="95" xfId="0" applyFill="1" applyBorder="1" applyAlignment="1">
      <alignment vertical="center"/>
    </xf>
    <xf numFmtId="0" fontId="0" fillId="35" borderId="108" xfId="0" applyFill="1" applyBorder="1" applyAlignment="1">
      <alignment horizontal="center" vertical="center"/>
    </xf>
    <xf numFmtId="0" fontId="0" fillId="35" borderId="109" xfId="0" applyFill="1" applyBorder="1" applyAlignment="1">
      <alignment horizontal="center" vertical="center"/>
    </xf>
    <xf numFmtId="0" fontId="0" fillId="35" borderId="110" xfId="0" applyFill="1" applyBorder="1" applyAlignment="1">
      <alignment horizontal="center" vertical="center"/>
    </xf>
    <xf numFmtId="0" fontId="0" fillId="35" borderId="111" xfId="0" applyFill="1" applyBorder="1" applyAlignment="1">
      <alignment horizontal="center" vertical="center"/>
    </xf>
    <xf numFmtId="0" fontId="0" fillId="0" borderId="29" xfId="0" applyBorder="1" applyAlignment="1">
      <alignment horizontal="center" vertical="center"/>
    </xf>
    <xf numFmtId="0" fontId="0" fillId="0" borderId="112" xfId="0" applyBorder="1" applyAlignment="1">
      <alignment horizontal="center" vertical="center"/>
    </xf>
    <xf numFmtId="0" fontId="0" fillId="0" borderId="28" xfId="0" applyBorder="1" applyAlignment="1">
      <alignment horizontal="center" vertical="center"/>
    </xf>
    <xf numFmtId="56" fontId="0" fillId="0" borderId="113" xfId="0" applyNumberFormat="1" applyBorder="1" applyAlignment="1" quotePrefix="1">
      <alignment horizontal="center" vertical="center"/>
    </xf>
    <xf numFmtId="56" fontId="0" fillId="0" borderId="114" xfId="0" applyNumberFormat="1" applyBorder="1" applyAlignment="1" quotePrefix="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88"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56" fontId="0" fillId="0" borderId="120" xfId="0" applyNumberFormat="1" applyBorder="1" applyAlignment="1" quotePrefix="1">
      <alignment horizontal="center" vertical="center"/>
    </xf>
    <xf numFmtId="56" fontId="0" fillId="0" borderId="121" xfId="0" applyNumberFormat="1" applyBorder="1" applyAlignment="1" quotePrefix="1">
      <alignment horizontal="center" vertical="center"/>
    </xf>
    <xf numFmtId="0" fontId="0" fillId="0" borderId="122" xfId="0" applyBorder="1" applyAlignment="1" quotePrefix="1">
      <alignment horizontal="center" vertical="center"/>
    </xf>
    <xf numFmtId="0" fontId="0" fillId="0" borderId="123" xfId="0" applyBorder="1" applyAlignment="1" quotePrefix="1">
      <alignment horizontal="center" vertical="center"/>
    </xf>
    <xf numFmtId="56" fontId="0" fillId="0" borderId="122" xfId="0" applyNumberFormat="1" applyBorder="1" applyAlignment="1" quotePrefix="1">
      <alignment horizontal="center" vertical="center"/>
    </xf>
    <xf numFmtId="56" fontId="0" fillId="0" borderId="123" xfId="0" applyNumberFormat="1" applyBorder="1" applyAlignment="1" quotePrefix="1">
      <alignment horizontal="center" vertical="center"/>
    </xf>
    <xf numFmtId="0" fontId="7"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vertical="center" shrinkToFit="1"/>
    </xf>
    <xf numFmtId="0" fontId="0" fillId="35" borderId="124" xfId="0" applyFill="1" applyBorder="1" applyAlignment="1">
      <alignment horizontal="center" vertical="center"/>
    </xf>
    <xf numFmtId="0" fontId="0" fillId="35" borderId="125" xfId="0" applyFill="1" applyBorder="1" applyAlignment="1">
      <alignment horizontal="center" vertical="center"/>
    </xf>
    <xf numFmtId="0" fontId="0" fillId="35" borderId="126" xfId="0" applyFill="1" applyBorder="1" applyAlignment="1">
      <alignment horizontal="center" vertical="center"/>
    </xf>
    <xf numFmtId="0" fontId="0" fillId="35" borderId="127" xfId="0" applyFill="1"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56" fontId="0" fillId="0" borderId="128" xfId="0" applyNumberFormat="1" applyBorder="1" applyAlignment="1" quotePrefix="1">
      <alignment horizontal="center" vertical="center"/>
    </xf>
    <xf numFmtId="56" fontId="0" fillId="0" borderId="129" xfId="0" applyNumberForma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12</xdr:row>
      <xdr:rowOff>57150</xdr:rowOff>
    </xdr:to>
    <xdr:sp>
      <xdr:nvSpPr>
        <xdr:cNvPr id="1" name="AutoShape 9"/>
        <xdr:cNvSpPr>
          <a:spLocks/>
        </xdr:cNvSpPr>
      </xdr:nvSpPr>
      <xdr:spPr>
        <a:xfrm>
          <a:off x="13220700" y="1266825"/>
          <a:ext cx="1971675" cy="11430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66675</xdr:colOff>
      <xdr:row>8</xdr:row>
      <xdr:rowOff>85725</xdr:rowOff>
    </xdr:from>
    <xdr:to>
      <xdr:col>4</xdr:col>
      <xdr:colOff>152400</xdr:colOff>
      <xdr:row>11</xdr:row>
      <xdr:rowOff>171450</xdr:rowOff>
    </xdr:to>
    <xdr:sp>
      <xdr:nvSpPr>
        <xdr:cNvPr id="2" name="AutoShape 5"/>
        <xdr:cNvSpPr>
          <a:spLocks/>
        </xdr:cNvSpPr>
      </xdr:nvSpPr>
      <xdr:spPr>
        <a:xfrm>
          <a:off x="66675" y="1666875"/>
          <a:ext cx="2695575" cy="676275"/>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3" name="AutoShape 9"/>
        <xdr:cNvSpPr>
          <a:spLocks/>
        </xdr:cNvSpPr>
      </xdr:nvSpPr>
      <xdr:spPr>
        <a:xfrm>
          <a:off x="14782800" y="5200650"/>
          <a:ext cx="1743075" cy="16859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133350</xdr:rowOff>
    </xdr:from>
    <xdr:to>
      <xdr:col>34</xdr:col>
      <xdr:colOff>361950</xdr:colOff>
      <xdr:row>61</xdr:row>
      <xdr:rowOff>57150</xdr:rowOff>
    </xdr:to>
    <xdr:sp>
      <xdr:nvSpPr>
        <xdr:cNvPr id="4" name="AutoShape 9"/>
        <xdr:cNvSpPr>
          <a:spLocks/>
        </xdr:cNvSpPr>
      </xdr:nvSpPr>
      <xdr:spPr>
        <a:xfrm>
          <a:off x="14963775" y="9201150"/>
          <a:ext cx="1752600"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12</xdr:row>
      <xdr:rowOff>57150</xdr:rowOff>
    </xdr:to>
    <xdr:sp>
      <xdr:nvSpPr>
        <xdr:cNvPr id="1" name="AutoShape 9"/>
        <xdr:cNvSpPr>
          <a:spLocks/>
        </xdr:cNvSpPr>
      </xdr:nvSpPr>
      <xdr:spPr>
        <a:xfrm>
          <a:off x="13220700" y="1266825"/>
          <a:ext cx="1971675" cy="11430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2" name="AutoShape 9"/>
        <xdr:cNvSpPr>
          <a:spLocks/>
        </xdr:cNvSpPr>
      </xdr:nvSpPr>
      <xdr:spPr>
        <a:xfrm>
          <a:off x="14782800" y="5200650"/>
          <a:ext cx="1743075" cy="16859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133350</xdr:rowOff>
    </xdr:from>
    <xdr:to>
      <xdr:col>34</xdr:col>
      <xdr:colOff>361950</xdr:colOff>
      <xdr:row>61</xdr:row>
      <xdr:rowOff>57150</xdr:rowOff>
    </xdr:to>
    <xdr:sp>
      <xdr:nvSpPr>
        <xdr:cNvPr id="3" name="AutoShape 9"/>
        <xdr:cNvSpPr>
          <a:spLocks/>
        </xdr:cNvSpPr>
      </xdr:nvSpPr>
      <xdr:spPr>
        <a:xfrm>
          <a:off x="14963775" y="9201150"/>
          <a:ext cx="1752600"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14</xdr:row>
      <xdr:rowOff>57150</xdr:rowOff>
    </xdr:to>
    <xdr:sp>
      <xdr:nvSpPr>
        <xdr:cNvPr id="1" name="AutoShape 9"/>
        <xdr:cNvSpPr>
          <a:spLocks/>
        </xdr:cNvSpPr>
      </xdr:nvSpPr>
      <xdr:spPr>
        <a:xfrm>
          <a:off x="13411200" y="1266825"/>
          <a:ext cx="1971675" cy="14859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152400</xdr:colOff>
      <xdr:row>9</xdr:row>
      <xdr:rowOff>47625</xdr:rowOff>
    </xdr:from>
    <xdr:to>
      <xdr:col>4</xdr:col>
      <xdr:colOff>104775</xdr:colOff>
      <xdr:row>13</xdr:row>
      <xdr:rowOff>19050</xdr:rowOff>
    </xdr:to>
    <xdr:sp>
      <xdr:nvSpPr>
        <xdr:cNvPr id="2" name="AutoShape 5"/>
        <xdr:cNvSpPr>
          <a:spLocks/>
        </xdr:cNvSpPr>
      </xdr:nvSpPr>
      <xdr:spPr>
        <a:xfrm>
          <a:off x="152400" y="1847850"/>
          <a:ext cx="2705100" cy="685800"/>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3" name="AutoShape 9"/>
        <xdr:cNvSpPr>
          <a:spLocks/>
        </xdr:cNvSpPr>
      </xdr:nvSpPr>
      <xdr:spPr>
        <a:xfrm>
          <a:off x="15135225" y="10048875"/>
          <a:ext cx="1743075"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4" name="AutoShape 9"/>
        <xdr:cNvSpPr>
          <a:spLocks/>
        </xdr:cNvSpPr>
      </xdr:nvSpPr>
      <xdr:spPr>
        <a:xfrm>
          <a:off x="15173325" y="5981700"/>
          <a:ext cx="1752600" cy="15144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14</xdr:row>
      <xdr:rowOff>57150</xdr:rowOff>
    </xdr:to>
    <xdr:sp>
      <xdr:nvSpPr>
        <xdr:cNvPr id="1" name="AutoShape 9"/>
        <xdr:cNvSpPr>
          <a:spLocks/>
        </xdr:cNvSpPr>
      </xdr:nvSpPr>
      <xdr:spPr>
        <a:xfrm>
          <a:off x="13411200" y="1266825"/>
          <a:ext cx="1971675" cy="14859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2" name="AutoShape 9"/>
        <xdr:cNvSpPr>
          <a:spLocks/>
        </xdr:cNvSpPr>
      </xdr:nvSpPr>
      <xdr:spPr>
        <a:xfrm>
          <a:off x="15135225" y="10048875"/>
          <a:ext cx="1743075"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3" name="AutoShape 9"/>
        <xdr:cNvSpPr>
          <a:spLocks/>
        </xdr:cNvSpPr>
      </xdr:nvSpPr>
      <xdr:spPr>
        <a:xfrm>
          <a:off x="15173325" y="5981700"/>
          <a:ext cx="1752600" cy="15144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zoomScalePageLayoutView="0" workbookViewId="0" topLeftCell="A31">
      <selection activeCell="N43" sqref="N43:N46"/>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6.75390625" style="0" hidden="1" customWidth="1"/>
    <col min="10" max="10" width="10.25390625" style="0" customWidth="1"/>
    <col min="11" max="11" width="11.7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0.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32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58</v>
      </c>
      <c r="AG2" s="216"/>
    </row>
    <row r="3" spans="1:32" ht="18.75">
      <c r="A3" s="24" t="s">
        <v>21</v>
      </c>
      <c r="B3" s="24"/>
      <c r="L3" s="40" t="s">
        <v>55</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56</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v>30</v>
      </c>
      <c r="G10" s="77"/>
      <c r="H10" s="38" t="s">
        <v>2</v>
      </c>
      <c r="I10" s="38"/>
      <c r="J10" s="6">
        <v>0.9</v>
      </c>
      <c r="K10" s="6"/>
      <c r="L10" s="4" t="s">
        <v>2</v>
      </c>
      <c r="M10" s="4"/>
      <c r="N10" s="51">
        <v>1</v>
      </c>
      <c r="O10" s="87"/>
      <c r="P10" s="4" t="s">
        <v>50</v>
      </c>
      <c r="Q10" s="4"/>
      <c r="R10" s="52">
        <v>260</v>
      </c>
      <c r="S10" s="88"/>
      <c r="T10" s="4" t="s">
        <v>14</v>
      </c>
      <c r="U10" s="4"/>
      <c r="V10" s="72">
        <v>12</v>
      </c>
      <c r="W10" s="72"/>
      <c r="X10" s="4" t="s">
        <v>15</v>
      </c>
      <c r="Y10" s="4"/>
      <c r="Z10" s="33">
        <f>F10*J10*N10*R10/V10</f>
        <v>585</v>
      </c>
      <c r="AA10" s="76"/>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4.25" thickBot="1">
      <c r="B12" s="70"/>
      <c r="C12" s="6"/>
      <c r="D12" s="6"/>
      <c r="E12" s="6"/>
      <c r="F12" s="6"/>
      <c r="G12" s="6"/>
      <c r="H12" s="6"/>
      <c r="I12" s="6"/>
      <c r="J12" s="13" t="s">
        <v>33</v>
      </c>
      <c r="K12" s="14"/>
      <c r="L12" s="14"/>
      <c r="M12" s="14"/>
      <c r="N12" s="14"/>
      <c r="O12" s="14"/>
      <c r="P12" s="14"/>
      <c r="Q12" s="14"/>
      <c r="R12" s="14"/>
      <c r="S12" s="14"/>
      <c r="T12" s="15">
        <v>0.5</v>
      </c>
      <c r="U12" s="6"/>
      <c r="V12" s="6"/>
      <c r="W12" s="6"/>
      <c r="X12" s="6"/>
      <c r="Y12" s="6"/>
      <c r="Z12" s="4" t="s">
        <v>17</v>
      </c>
      <c r="AA12" s="4"/>
      <c r="AB12" s="71"/>
    </row>
    <row r="13" spans="2:28" ht="15" thickBot="1" thickTop="1">
      <c r="B13" s="70"/>
      <c r="C13" s="6"/>
      <c r="D13" s="6"/>
      <c r="E13" s="6"/>
      <c r="F13" s="6"/>
      <c r="G13" s="6"/>
      <c r="H13" s="6"/>
      <c r="I13" s="6"/>
      <c r="J13" s="16" t="s">
        <v>34</v>
      </c>
      <c r="K13" s="6"/>
      <c r="L13" s="6"/>
      <c r="M13" s="6"/>
      <c r="N13" s="6"/>
      <c r="O13" s="6"/>
      <c r="P13" s="6"/>
      <c r="Q13" s="6"/>
      <c r="R13" s="6"/>
      <c r="S13" s="6"/>
      <c r="T13" s="17">
        <v>0.75</v>
      </c>
      <c r="U13" s="6"/>
      <c r="V13" s="6"/>
      <c r="W13" s="6"/>
      <c r="X13" s="6"/>
      <c r="Y13" s="6"/>
      <c r="Z13" s="33">
        <f>Z10*6/7</f>
        <v>501.42857142857144</v>
      </c>
      <c r="AA13" s="76"/>
      <c r="AB13" s="71"/>
    </row>
    <row r="14" spans="2:28" ht="14.25" thickTop="1">
      <c r="B14" s="70"/>
      <c r="C14" s="6"/>
      <c r="D14" s="6"/>
      <c r="E14" s="6"/>
      <c r="F14" s="6"/>
      <c r="G14" s="6"/>
      <c r="H14" s="6"/>
      <c r="I14" s="6"/>
      <c r="J14" s="18" t="s">
        <v>35</v>
      </c>
      <c r="K14" s="19"/>
      <c r="L14" s="19"/>
      <c r="M14" s="19"/>
      <c r="N14" s="19"/>
      <c r="O14" s="19"/>
      <c r="P14" s="19"/>
      <c r="Q14" s="19"/>
      <c r="R14" s="19"/>
      <c r="S14" s="19"/>
      <c r="T14" s="20">
        <v>1</v>
      </c>
      <c r="U14" s="6"/>
      <c r="V14" s="6"/>
      <c r="W14" s="6"/>
      <c r="X14" s="6"/>
      <c r="Y14" s="6"/>
      <c r="Z14" s="6"/>
      <c r="AA14" s="6"/>
      <c r="AB14" s="71"/>
    </row>
    <row r="15" spans="2:28" ht="13.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3.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57</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4.2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85" t="s">
        <v>6</v>
      </c>
      <c r="D19" s="186"/>
      <c r="E19" s="187"/>
      <c r="F19" s="191" t="s">
        <v>23</v>
      </c>
      <c r="G19" s="192"/>
      <c r="H19" s="192"/>
      <c r="I19" s="192"/>
      <c r="J19" s="192"/>
      <c r="K19" s="192"/>
      <c r="L19" s="192"/>
      <c r="M19" s="192"/>
      <c r="N19" s="192"/>
      <c r="O19" s="192"/>
      <c r="P19" s="192"/>
      <c r="Q19" s="192"/>
      <c r="R19" s="192"/>
      <c r="S19" s="192"/>
      <c r="T19" s="192"/>
      <c r="U19" s="192"/>
      <c r="V19" s="192"/>
      <c r="W19" s="192"/>
      <c r="X19" s="192"/>
      <c r="Y19" s="192"/>
      <c r="Z19" s="192"/>
      <c r="AA19" s="192"/>
      <c r="AB19" s="193"/>
      <c r="AD19" s="218" t="s">
        <v>1</v>
      </c>
      <c r="AE19" s="219"/>
      <c r="AF19" s="97"/>
      <c r="AG19" s="104"/>
    </row>
    <row r="20" spans="2:33" ht="15" customHeight="1" thickBot="1">
      <c r="B20" s="70"/>
      <c r="C20" s="188"/>
      <c r="D20" s="189"/>
      <c r="E20" s="190"/>
      <c r="F20" s="108">
        <v>44287</v>
      </c>
      <c r="G20" s="108"/>
      <c r="H20" s="108">
        <v>44317</v>
      </c>
      <c r="I20" s="108"/>
      <c r="J20" s="108">
        <v>44348</v>
      </c>
      <c r="K20" s="108"/>
      <c r="L20" s="108">
        <v>44378</v>
      </c>
      <c r="M20" s="108"/>
      <c r="N20" s="108">
        <v>44409</v>
      </c>
      <c r="O20" s="108"/>
      <c r="P20" s="108">
        <v>44440</v>
      </c>
      <c r="Q20" s="108"/>
      <c r="R20" s="108">
        <v>44470</v>
      </c>
      <c r="S20" s="108"/>
      <c r="T20" s="108">
        <v>44501</v>
      </c>
      <c r="U20" s="108"/>
      <c r="V20" s="108">
        <v>44531</v>
      </c>
      <c r="W20" s="108"/>
      <c r="X20" s="108">
        <v>44562</v>
      </c>
      <c r="Y20" s="108"/>
      <c r="Z20" s="108">
        <v>44593</v>
      </c>
      <c r="AA20" s="36"/>
      <c r="AB20" s="35" t="s">
        <v>44</v>
      </c>
      <c r="AD20" s="220"/>
      <c r="AE20" s="221"/>
      <c r="AF20" s="97"/>
      <c r="AG20" s="104"/>
    </row>
    <row r="21" spans="2:33" ht="15" customHeight="1" thickTop="1">
      <c r="B21" s="70"/>
      <c r="C21" s="198" t="s">
        <v>18</v>
      </c>
      <c r="D21" s="29"/>
      <c r="E21" s="46" t="s">
        <v>0</v>
      </c>
      <c r="F21" s="53"/>
      <c r="G21" s="78">
        <f>F21/2</f>
        <v>0</v>
      </c>
      <c r="H21" s="54">
        <v>1</v>
      </c>
      <c r="I21" s="78">
        <f>H21/2</f>
        <v>0.5</v>
      </c>
      <c r="J21" s="54">
        <v>1</v>
      </c>
      <c r="K21" s="78">
        <f>J21/2</f>
        <v>0.5</v>
      </c>
      <c r="L21" s="54">
        <v>1</v>
      </c>
      <c r="M21" s="78">
        <f>L21/2</f>
        <v>0.5</v>
      </c>
      <c r="N21" s="54">
        <v>1</v>
      </c>
      <c r="O21" s="78">
        <f>N21/2</f>
        <v>0.5</v>
      </c>
      <c r="P21" s="54">
        <v>1</v>
      </c>
      <c r="Q21" s="78">
        <f>P21/2</f>
        <v>0.5</v>
      </c>
      <c r="R21" s="54">
        <v>1</v>
      </c>
      <c r="S21" s="78">
        <f>R21/2</f>
        <v>0.5</v>
      </c>
      <c r="T21" s="54">
        <v>1</v>
      </c>
      <c r="U21" s="78">
        <f>T21/2</f>
        <v>0.5</v>
      </c>
      <c r="V21" s="54">
        <v>1</v>
      </c>
      <c r="W21" s="78">
        <f>V21/2</f>
        <v>0.5</v>
      </c>
      <c r="X21" s="54">
        <v>1</v>
      </c>
      <c r="Y21" s="78">
        <f>X21/2</f>
        <v>0.5</v>
      </c>
      <c r="Z21" s="112">
        <v>1</v>
      </c>
      <c r="AA21" s="117">
        <f>Z21/2</f>
        <v>0.5</v>
      </c>
      <c r="AB21" s="93">
        <f aca="true" t="shared" si="0" ref="AB21:AB29">F21+H21+J21+L21+N21+P21+R21+T21+V21+X21+Z21</f>
        <v>10</v>
      </c>
      <c r="AD21" s="209" t="s">
        <v>3</v>
      </c>
      <c r="AE21" s="210"/>
      <c r="AF21" s="7"/>
      <c r="AG21" s="104"/>
    </row>
    <row r="22" spans="2:33" ht="15" customHeight="1">
      <c r="B22" s="70"/>
      <c r="C22" s="199"/>
      <c r="D22" s="30"/>
      <c r="E22" s="47" t="s">
        <v>36</v>
      </c>
      <c r="F22" s="56"/>
      <c r="G22" s="79">
        <f>F22/2</f>
        <v>0</v>
      </c>
      <c r="H22" s="27">
        <v>10</v>
      </c>
      <c r="I22" s="79">
        <f>H22/2</f>
        <v>5</v>
      </c>
      <c r="J22" s="27">
        <v>10</v>
      </c>
      <c r="K22" s="79">
        <f>J22/2</f>
        <v>5</v>
      </c>
      <c r="L22" s="27">
        <v>10</v>
      </c>
      <c r="M22" s="79">
        <f>L22/2</f>
        <v>5</v>
      </c>
      <c r="N22" s="27">
        <v>10</v>
      </c>
      <c r="O22" s="79">
        <f>N22/2</f>
        <v>5</v>
      </c>
      <c r="P22" s="27">
        <v>10</v>
      </c>
      <c r="Q22" s="79">
        <f>P22/2</f>
        <v>5</v>
      </c>
      <c r="R22" s="27">
        <v>10</v>
      </c>
      <c r="S22" s="79">
        <f>R22/2</f>
        <v>5</v>
      </c>
      <c r="T22" s="27">
        <v>10</v>
      </c>
      <c r="U22" s="79">
        <f>T22/2</f>
        <v>5</v>
      </c>
      <c r="V22" s="27">
        <v>10</v>
      </c>
      <c r="W22" s="79">
        <f>V22/2</f>
        <v>5</v>
      </c>
      <c r="X22" s="27">
        <v>10</v>
      </c>
      <c r="Y22" s="79">
        <f>X22/2</f>
        <v>5</v>
      </c>
      <c r="Z22" s="113">
        <v>10</v>
      </c>
      <c r="AA22" s="118">
        <f>Z22/2</f>
        <v>5</v>
      </c>
      <c r="AB22" s="94">
        <f t="shared" si="0"/>
        <v>100</v>
      </c>
      <c r="AD22" s="211" t="s">
        <v>3</v>
      </c>
      <c r="AE22" s="212"/>
      <c r="AF22" s="7"/>
      <c r="AG22" s="104"/>
    </row>
    <row r="23" spans="2:33" ht="15" customHeight="1">
      <c r="B23" s="70"/>
      <c r="C23" s="199"/>
      <c r="D23" s="30"/>
      <c r="E23" s="47" t="s">
        <v>37</v>
      </c>
      <c r="F23" s="56"/>
      <c r="G23" s="79">
        <f>F23*3/4</f>
        <v>0</v>
      </c>
      <c r="H23" s="27">
        <v>20</v>
      </c>
      <c r="I23" s="79">
        <f>H23*3/4</f>
        <v>15</v>
      </c>
      <c r="J23" s="27">
        <v>20</v>
      </c>
      <c r="K23" s="79">
        <f>J23*3/4</f>
        <v>15</v>
      </c>
      <c r="L23" s="27">
        <v>20</v>
      </c>
      <c r="M23" s="79">
        <f>L23*3/4</f>
        <v>15</v>
      </c>
      <c r="N23" s="27">
        <v>20</v>
      </c>
      <c r="O23" s="79">
        <f>N23*3/4</f>
        <v>15</v>
      </c>
      <c r="P23" s="27">
        <v>20</v>
      </c>
      <c r="Q23" s="79">
        <f>P23*3/4</f>
        <v>15</v>
      </c>
      <c r="R23" s="27">
        <v>20</v>
      </c>
      <c r="S23" s="79">
        <f>R23*3/4</f>
        <v>15</v>
      </c>
      <c r="T23" s="27">
        <v>20</v>
      </c>
      <c r="U23" s="79">
        <f>T23*3/4</f>
        <v>15</v>
      </c>
      <c r="V23" s="27">
        <v>20</v>
      </c>
      <c r="W23" s="79">
        <f>V23*3/4</f>
        <v>15</v>
      </c>
      <c r="X23" s="27">
        <v>20</v>
      </c>
      <c r="Y23" s="79">
        <f>X23*3/4</f>
        <v>15</v>
      </c>
      <c r="Z23" s="113">
        <v>20</v>
      </c>
      <c r="AA23" s="118">
        <f>Z23*3/4</f>
        <v>15</v>
      </c>
      <c r="AB23" s="94">
        <f t="shared" si="0"/>
        <v>200</v>
      </c>
      <c r="AD23" s="213" t="s">
        <v>5</v>
      </c>
      <c r="AE23" s="214"/>
      <c r="AF23" s="7"/>
      <c r="AG23" s="104"/>
    </row>
    <row r="24" spans="2:33" ht="15" customHeight="1">
      <c r="B24" s="70"/>
      <c r="C24" s="200"/>
      <c r="D24" s="31"/>
      <c r="E24" s="48" t="s">
        <v>38</v>
      </c>
      <c r="F24" s="58"/>
      <c r="G24" s="80">
        <f>F24</f>
        <v>0</v>
      </c>
      <c r="H24" s="28">
        <v>360</v>
      </c>
      <c r="I24" s="80">
        <f>H24</f>
        <v>360</v>
      </c>
      <c r="J24" s="28">
        <v>360</v>
      </c>
      <c r="K24" s="80">
        <f>J24</f>
        <v>360</v>
      </c>
      <c r="L24" s="28">
        <v>360</v>
      </c>
      <c r="M24" s="80">
        <f>L24</f>
        <v>360</v>
      </c>
      <c r="N24" s="28">
        <v>360</v>
      </c>
      <c r="O24" s="80">
        <f>N24</f>
        <v>360</v>
      </c>
      <c r="P24" s="28">
        <v>360</v>
      </c>
      <c r="Q24" s="80">
        <f>P24</f>
        <v>360</v>
      </c>
      <c r="R24" s="28">
        <v>360</v>
      </c>
      <c r="S24" s="80">
        <f>R24</f>
        <v>360</v>
      </c>
      <c r="T24" s="28">
        <v>360</v>
      </c>
      <c r="U24" s="80">
        <f>T24</f>
        <v>360</v>
      </c>
      <c r="V24" s="28">
        <v>360</v>
      </c>
      <c r="W24" s="80">
        <f>V24</f>
        <v>360</v>
      </c>
      <c r="X24" s="28">
        <v>360</v>
      </c>
      <c r="Y24" s="80">
        <f>X24</f>
        <v>360</v>
      </c>
      <c r="Z24" s="114">
        <v>360</v>
      </c>
      <c r="AA24" s="119">
        <f>Z24</f>
        <v>360</v>
      </c>
      <c r="AB24" s="95">
        <f t="shared" si="0"/>
        <v>3600</v>
      </c>
      <c r="AD24" s="205">
        <v>1</v>
      </c>
      <c r="AE24" s="206"/>
      <c r="AF24" s="7"/>
      <c r="AG24" s="104"/>
    </row>
    <row r="25" spans="2:33" ht="15" customHeight="1">
      <c r="B25" s="70"/>
      <c r="C25" s="167" t="s">
        <v>52</v>
      </c>
      <c r="D25" s="170"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209" t="s">
        <v>3</v>
      </c>
      <c r="AE25" s="210"/>
      <c r="AF25" s="7"/>
      <c r="AG25" s="104"/>
    </row>
    <row r="26" spans="2:33" ht="15" customHeight="1">
      <c r="B26" s="70"/>
      <c r="C26" s="168"/>
      <c r="D26" s="171"/>
      <c r="E26" s="47" t="s">
        <v>36</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211" t="s">
        <v>3</v>
      </c>
      <c r="AE26" s="212"/>
      <c r="AF26" s="7"/>
      <c r="AG26" s="104"/>
    </row>
    <row r="27" spans="2:33" ht="15" customHeight="1">
      <c r="B27" s="70"/>
      <c r="C27" s="168"/>
      <c r="D27" s="171"/>
      <c r="E27" s="47" t="s">
        <v>37</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213" t="s">
        <v>5</v>
      </c>
      <c r="AE27" s="214"/>
      <c r="AF27" s="7"/>
      <c r="AG27" s="104"/>
    </row>
    <row r="28" spans="2:33" ht="15" customHeight="1">
      <c r="B28" s="70"/>
      <c r="C28" s="168"/>
      <c r="D28" s="172"/>
      <c r="E28" s="48" t="s">
        <v>38</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205">
        <v>1</v>
      </c>
      <c r="AE28" s="206"/>
      <c r="AF28" s="7"/>
      <c r="AG28" s="104"/>
    </row>
    <row r="29" spans="2:33" ht="14.25" thickBot="1">
      <c r="B29" s="70"/>
      <c r="C29" s="169"/>
      <c r="D29" s="32" t="s">
        <v>20</v>
      </c>
      <c r="E29" s="49" t="s">
        <v>29</v>
      </c>
      <c r="F29" s="62"/>
      <c r="G29" s="82">
        <f>F29</f>
        <v>0</v>
      </c>
      <c r="H29" s="63">
        <v>110</v>
      </c>
      <c r="I29" s="82">
        <f>H29</f>
        <v>110</v>
      </c>
      <c r="J29" s="63">
        <v>110</v>
      </c>
      <c r="K29" s="82">
        <f>J29</f>
        <v>110</v>
      </c>
      <c r="L29" s="63">
        <v>110</v>
      </c>
      <c r="M29" s="82">
        <f>L29</f>
        <v>110</v>
      </c>
      <c r="N29" s="63">
        <v>110</v>
      </c>
      <c r="O29" s="82">
        <f>N29</f>
        <v>110</v>
      </c>
      <c r="P29" s="63">
        <v>110</v>
      </c>
      <c r="Q29" s="82">
        <f>P29</f>
        <v>110</v>
      </c>
      <c r="R29" s="63">
        <v>110</v>
      </c>
      <c r="S29" s="82">
        <f>R29</f>
        <v>110</v>
      </c>
      <c r="T29" s="63">
        <v>110</v>
      </c>
      <c r="U29" s="82">
        <f>T29</f>
        <v>110</v>
      </c>
      <c r="V29" s="63">
        <v>110</v>
      </c>
      <c r="W29" s="82">
        <f>V29</f>
        <v>110</v>
      </c>
      <c r="X29" s="63">
        <v>110</v>
      </c>
      <c r="Y29" s="82">
        <f>X29</f>
        <v>110</v>
      </c>
      <c r="Z29" s="116">
        <v>110</v>
      </c>
      <c r="AA29" s="121">
        <f>Z29</f>
        <v>110</v>
      </c>
      <c r="AB29" s="96">
        <f t="shared" si="0"/>
        <v>1100</v>
      </c>
      <c r="AD29" s="207">
        <v>1</v>
      </c>
      <c r="AE29" s="208"/>
      <c r="AF29" s="7"/>
      <c r="AG29" s="104"/>
    </row>
    <row r="30" spans="2:33" ht="14.25" customHeight="1" thickTop="1">
      <c r="B30" s="70"/>
      <c r="C30" s="155" t="s">
        <v>45</v>
      </c>
      <c r="D30" s="155"/>
      <c r="E30" s="155"/>
      <c r="F30" s="89"/>
      <c r="G30" s="89"/>
      <c r="H30" s="89"/>
      <c r="I30" s="89"/>
      <c r="J30" s="89"/>
      <c r="K30" s="89"/>
      <c r="L30" s="89"/>
      <c r="M30" s="89"/>
      <c r="N30" s="89" t="s">
        <v>40</v>
      </c>
      <c r="O30" s="89"/>
      <c r="P30" s="89"/>
      <c r="Q30" s="89"/>
      <c r="R30" s="89" t="s">
        <v>40</v>
      </c>
      <c r="S30" s="89"/>
      <c r="T30" s="89" t="s">
        <v>40</v>
      </c>
      <c r="U30" s="89"/>
      <c r="V30" s="89"/>
      <c r="W30" s="89"/>
      <c r="X30" s="89"/>
      <c r="Y30" s="89"/>
      <c r="Z30" s="89"/>
      <c r="AA30" s="89"/>
      <c r="AB30" s="91"/>
      <c r="AC30" s="6"/>
      <c r="AD30" s="6"/>
      <c r="AE30" s="6"/>
      <c r="AF30" s="7"/>
      <c r="AG30" s="104"/>
    </row>
    <row r="31" spans="2:33" ht="13.5">
      <c r="B31" s="70"/>
      <c r="C31" s="159" t="s">
        <v>43</v>
      </c>
      <c r="D31" s="160"/>
      <c r="E31" s="161"/>
      <c r="F31" s="84">
        <f>ROUND(IF(F30="",SUM(G21:G29),SUM(G21:G29)*6/7),2)</f>
        <v>0</v>
      </c>
      <c r="G31" s="84">
        <f>ROUND(IF(G30="",SUM(H21:H29),SUM(H21:H29)*6/7),2)</f>
        <v>501</v>
      </c>
      <c r="H31" s="84">
        <f>ROUND(IF(H30="",SUM(I21:I29),SUM(I21:I29)*6/7),2)</f>
        <v>490.5</v>
      </c>
      <c r="I31" s="84">
        <f aca="true" t="shared" si="1" ref="I31:Y31">ROUND(IF(I30="",SUM(J21:J29),SUM(J21:J29)*6/7),2)</f>
        <v>501</v>
      </c>
      <c r="J31" s="84">
        <f t="shared" si="1"/>
        <v>490.5</v>
      </c>
      <c r="K31" s="84">
        <f t="shared" si="1"/>
        <v>501</v>
      </c>
      <c r="L31" s="84">
        <f t="shared" si="1"/>
        <v>490.5</v>
      </c>
      <c r="M31" s="84">
        <f t="shared" si="1"/>
        <v>501</v>
      </c>
      <c r="N31" s="84">
        <f t="shared" si="1"/>
        <v>420.43</v>
      </c>
      <c r="O31" s="84">
        <f t="shared" si="1"/>
        <v>501</v>
      </c>
      <c r="P31" s="84">
        <f t="shared" si="1"/>
        <v>490.5</v>
      </c>
      <c r="Q31" s="84">
        <f t="shared" si="1"/>
        <v>501</v>
      </c>
      <c r="R31" s="84">
        <f t="shared" si="1"/>
        <v>420.43</v>
      </c>
      <c r="S31" s="84">
        <f t="shared" si="1"/>
        <v>501</v>
      </c>
      <c r="T31" s="84">
        <f t="shared" si="1"/>
        <v>420.43</v>
      </c>
      <c r="U31" s="84">
        <f t="shared" si="1"/>
        <v>501</v>
      </c>
      <c r="V31" s="84">
        <f t="shared" si="1"/>
        <v>490.5</v>
      </c>
      <c r="W31" s="84">
        <f t="shared" si="1"/>
        <v>501</v>
      </c>
      <c r="X31" s="84">
        <f t="shared" si="1"/>
        <v>490.5</v>
      </c>
      <c r="Y31" s="84">
        <f t="shared" si="1"/>
        <v>501</v>
      </c>
      <c r="Z31" s="84">
        <f>ROUND(IF(Z30="",SUM(AA21:AA29),SUM(AA21:AA29)*6/7),2)</f>
        <v>490.5</v>
      </c>
      <c r="AA31" s="84">
        <f>ROUND(IF(AA30="",SUM(AB21:AB29),SUM(AB21:AB29)*6/7),2)</f>
        <v>5010</v>
      </c>
      <c r="AB31" s="90">
        <f>F31+H31+J31+L31+N31+P31+R31+T31+V31+X31+Z31</f>
        <v>4694.79</v>
      </c>
      <c r="AC31" s="16" t="s">
        <v>46</v>
      </c>
      <c r="AD31" s="6"/>
      <c r="AE31" s="6"/>
      <c r="AF31" s="7"/>
      <c r="AG31" s="104"/>
    </row>
    <row r="32" spans="2:33" ht="13.5">
      <c r="B32" s="70"/>
      <c r="C32" s="4"/>
      <c r="D32" s="4"/>
      <c r="E32" s="4"/>
      <c r="F32" s="8">
        <f>IF(F31&gt;0,1,0)</f>
        <v>0</v>
      </c>
      <c r="G32" s="8"/>
      <c r="H32" s="8">
        <f>IF(H31&gt;0,1,0)</f>
        <v>1</v>
      </c>
      <c r="I32" s="8"/>
      <c r="J32" s="8">
        <f>IF(J31&gt;0,1,0)</f>
        <v>1</v>
      </c>
      <c r="K32" s="8"/>
      <c r="L32" s="8">
        <f>IF(L31&gt;0,1,0)</f>
        <v>1</v>
      </c>
      <c r="M32" s="8"/>
      <c r="N32" s="8">
        <f>IF(N31&gt;0,1,0)</f>
        <v>1</v>
      </c>
      <c r="O32" s="8"/>
      <c r="P32" s="8">
        <f>IF(P31&gt;0,1,0)</f>
        <v>1</v>
      </c>
      <c r="Q32" s="8"/>
      <c r="R32" s="8">
        <f>IF(R31&gt;0,1,0)</f>
        <v>1</v>
      </c>
      <c r="S32" s="8"/>
      <c r="T32" s="8">
        <f>IF(T31&gt;0,1,0)</f>
        <v>1</v>
      </c>
      <c r="U32" s="8"/>
      <c r="V32" s="8">
        <f>IF(V31&gt;0,1,0)</f>
        <v>1</v>
      </c>
      <c r="W32" s="8"/>
      <c r="X32" s="8">
        <f>IF(X31&gt;0,1,0)</f>
        <v>1</v>
      </c>
      <c r="Y32" s="8"/>
      <c r="Z32" s="8">
        <f>IF(Z31&gt;0,1,0)</f>
        <v>1</v>
      </c>
      <c r="AA32" s="8"/>
      <c r="AB32" s="5"/>
      <c r="AC32" s="6"/>
      <c r="AD32" s="6"/>
      <c r="AE32" s="6"/>
      <c r="AF32" s="7"/>
      <c r="AG32" s="104"/>
    </row>
    <row r="33" spans="2:33" ht="14.2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5" thickBot="1" thickTop="1">
      <c r="B34" s="70"/>
      <c r="C34" s="6"/>
      <c r="D34" s="6"/>
      <c r="E34" s="6"/>
      <c r="F34" s="4"/>
      <c r="G34" s="4"/>
      <c r="H34" s="4"/>
      <c r="I34" s="4"/>
      <c r="J34" s="39"/>
      <c r="K34" s="39"/>
      <c r="L34" s="4"/>
      <c r="M34" s="4"/>
      <c r="N34" s="4"/>
      <c r="O34" s="4"/>
      <c r="P34" s="4"/>
      <c r="Q34" s="4"/>
      <c r="R34" s="162" t="s">
        <v>12</v>
      </c>
      <c r="S34" s="163"/>
      <c r="T34" s="163"/>
      <c r="U34" s="10"/>
      <c r="V34" s="102">
        <f>AB31</f>
        <v>4694.79</v>
      </c>
      <c r="W34" s="10"/>
      <c r="X34" s="10" t="s">
        <v>47</v>
      </c>
      <c r="Y34" s="10"/>
      <c r="Z34" s="11">
        <f>SUM(F32:Z32)</f>
        <v>10</v>
      </c>
      <c r="AA34" s="12"/>
      <c r="AB34" s="10" t="s">
        <v>4</v>
      </c>
      <c r="AC34" s="164">
        <f>V34/Z34</f>
        <v>469.479</v>
      </c>
      <c r="AD34" s="165"/>
      <c r="AE34" s="166"/>
      <c r="AG34" s="104"/>
    </row>
    <row r="35" spans="2:33" ht="14.2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3.5">
      <c r="S36" s="109"/>
      <c r="T36" s="109"/>
      <c r="U36" s="109"/>
      <c r="V36" s="109"/>
      <c r="W36" s="109"/>
      <c r="X36" s="109"/>
      <c r="Y36" s="109"/>
      <c r="Z36" s="109"/>
      <c r="AA36" s="109"/>
      <c r="AB36" s="109"/>
      <c r="AC36" s="109"/>
      <c r="AD36" s="109"/>
      <c r="AE36" s="109"/>
      <c r="AF36" s="110"/>
      <c r="AG36" s="6"/>
    </row>
    <row r="37" spans="2:33" ht="14.25">
      <c r="B37" s="67" t="s">
        <v>54</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4.2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5" thickBot="1" thickTop="1">
      <c r="B39" s="70"/>
      <c r="C39" s="6"/>
      <c r="D39" s="6"/>
      <c r="E39" s="6"/>
      <c r="F39" s="183" t="s">
        <v>9</v>
      </c>
      <c r="G39" s="184"/>
      <c r="H39" s="184"/>
      <c r="I39" s="85"/>
      <c r="J39" s="106">
        <v>44423</v>
      </c>
      <c r="K39" s="86"/>
      <c r="L39" s="6" t="s">
        <v>59</v>
      </c>
      <c r="M39" s="6"/>
      <c r="N39" s="6"/>
      <c r="O39" s="6"/>
      <c r="P39" s="6"/>
      <c r="Q39" s="6"/>
      <c r="R39" s="6"/>
      <c r="S39" s="6"/>
      <c r="T39" s="6"/>
      <c r="U39" s="6"/>
      <c r="V39" s="6"/>
      <c r="W39" s="6"/>
      <c r="X39" s="6"/>
      <c r="Y39" s="6"/>
      <c r="Z39" s="6"/>
      <c r="AA39" s="6"/>
      <c r="AB39" s="6"/>
      <c r="AC39" s="6"/>
      <c r="AD39" s="6"/>
      <c r="AE39" s="6"/>
      <c r="AF39" s="6"/>
      <c r="AG39" s="104"/>
    </row>
    <row r="40" spans="2:33" ht="15" thickBot="1" thickTop="1">
      <c r="B40" s="70"/>
      <c r="C40" s="6"/>
      <c r="D40" s="6"/>
      <c r="E40" s="6"/>
      <c r="T40" s="6"/>
      <c r="U40" s="6"/>
      <c r="V40" s="6"/>
      <c r="W40" s="6"/>
      <c r="X40" s="6"/>
      <c r="Y40" s="6"/>
      <c r="Z40" s="6"/>
      <c r="AA40" s="6"/>
      <c r="AB40" s="6"/>
      <c r="AC40" s="6"/>
      <c r="AD40" s="6"/>
      <c r="AE40" s="6"/>
      <c r="AF40" s="6"/>
      <c r="AG40" s="104"/>
    </row>
    <row r="41" spans="2:33" ht="13.5">
      <c r="B41" s="70"/>
      <c r="C41" s="185" t="s">
        <v>6</v>
      </c>
      <c r="D41" s="186"/>
      <c r="E41" s="187"/>
      <c r="F41" s="191" t="s">
        <v>23</v>
      </c>
      <c r="G41" s="192"/>
      <c r="H41" s="192"/>
      <c r="I41" s="192"/>
      <c r="J41" s="192"/>
      <c r="K41" s="192"/>
      <c r="L41" s="192"/>
      <c r="M41" s="192"/>
      <c r="N41" s="192"/>
      <c r="O41" s="192"/>
      <c r="P41" s="192"/>
      <c r="Q41" s="192"/>
      <c r="R41" s="192"/>
      <c r="S41" s="192"/>
      <c r="T41" s="192"/>
      <c r="U41" s="192"/>
      <c r="V41" s="192"/>
      <c r="W41" s="192"/>
      <c r="X41" s="192"/>
      <c r="Y41" s="192"/>
      <c r="Z41" s="192"/>
      <c r="AA41" s="192"/>
      <c r="AB41" s="193"/>
      <c r="AC41" s="97"/>
      <c r="AD41" s="194" t="s">
        <v>1</v>
      </c>
      <c r="AE41" s="195"/>
      <c r="AF41" s="99"/>
      <c r="AG41" s="104"/>
    </row>
    <row r="42" spans="2:33" ht="14.25" thickBot="1">
      <c r="B42" s="70"/>
      <c r="C42" s="188"/>
      <c r="D42" s="189"/>
      <c r="E42" s="190"/>
      <c r="F42" s="108">
        <v>44287</v>
      </c>
      <c r="G42" s="108"/>
      <c r="H42" s="108">
        <v>44317</v>
      </c>
      <c r="I42" s="108"/>
      <c r="J42" s="108">
        <v>44348</v>
      </c>
      <c r="K42" s="108"/>
      <c r="L42" s="108">
        <v>44378</v>
      </c>
      <c r="M42" s="108"/>
      <c r="N42" s="108">
        <v>44409</v>
      </c>
      <c r="O42" s="108"/>
      <c r="P42" s="108">
        <v>44440</v>
      </c>
      <c r="Q42" s="108"/>
      <c r="R42" s="108">
        <v>44470</v>
      </c>
      <c r="S42" s="108"/>
      <c r="T42" s="108">
        <v>44501</v>
      </c>
      <c r="U42" s="108"/>
      <c r="V42" s="108">
        <v>44531</v>
      </c>
      <c r="W42" s="108"/>
      <c r="X42" s="108">
        <v>44562</v>
      </c>
      <c r="Y42" s="108"/>
      <c r="Z42" s="108">
        <v>44593</v>
      </c>
      <c r="AA42" s="36"/>
      <c r="AB42" s="35" t="s">
        <v>44</v>
      </c>
      <c r="AC42" s="99"/>
      <c r="AD42" s="196"/>
      <c r="AE42" s="197"/>
      <c r="AF42" s="99"/>
      <c r="AG42" s="104"/>
    </row>
    <row r="43" spans="2:33" ht="14.25" thickTop="1">
      <c r="B43" s="70"/>
      <c r="C43" s="198" t="s">
        <v>18</v>
      </c>
      <c r="D43" s="29"/>
      <c r="E43" s="46" t="s">
        <v>0</v>
      </c>
      <c r="F43" s="53"/>
      <c r="G43" s="78">
        <f>F43/2</f>
        <v>0</v>
      </c>
      <c r="H43" s="54"/>
      <c r="I43" s="78">
        <f>H43/2</f>
        <v>0</v>
      </c>
      <c r="J43" s="54"/>
      <c r="K43" s="78">
        <f>J43/2</f>
        <v>0</v>
      </c>
      <c r="L43" s="54"/>
      <c r="M43" s="78">
        <f>L43/2</f>
        <v>0</v>
      </c>
      <c r="N43" s="54">
        <v>1</v>
      </c>
      <c r="O43" s="78">
        <f>N43/2</f>
        <v>0.5</v>
      </c>
      <c r="P43" s="54">
        <v>2</v>
      </c>
      <c r="Q43" s="78">
        <f>P43/2</f>
        <v>1</v>
      </c>
      <c r="R43" s="54">
        <v>2</v>
      </c>
      <c r="S43" s="78">
        <f>R43/2</f>
        <v>1</v>
      </c>
      <c r="T43" s="54">
        <v>2</v>
      </c>
      <c r="U43" s="78">
        <f>T43/2</f>
        <v>1</v>
      </c>
      <c r="V43" s="54">
        <v>2</v>
      </c>
      <c r="W43" s="78">
        <f>V43/2</f>
        <v>1</v>
      </c>
      <c r="X43" s="54">
        <v>2</v>
      </c>
      <c r="Y43" s="78">
        <f>X43/2</f>
        <v>1</v>
      </c>
      <c r="Z43" s="112">
        <v>2</v>
      </c>
      <c r="AA43" s="55">
        <f>Z43/2</f>
        <v>1</v>
      </c>
      <c r="AB43" s="93">
        <f>F43+H43+J43+L43+N43+P43+R43+T43+V43+X43+Z43</f>
        <v>13</v>
      </c>
      <c r="AC43" s="97"/>
      <c r="AD43" s="201" t="s">
        <v>3</v>
      </c>
      <c r="AE43" s="202"/>
      <c r="AF43" s="98"/>
      <c r="AG43" s="104"/>
    </row>
    <row r="44" spans="2:33" ht="13.5">
      <c r="B44" s="70"/>
      <c r="C44" s="199"/>
      <c r="D44" s="30"/>
      <c r="E44" s="47" t="s">
        <v>36</v>
      </c>
      <c r="F44" s="56"/>
      <c r="G44" s="79">
        <f>F44/2</f>
        <v>0</v>
      </c>
      <c r="H44" s="27"/>
      <c r="I44" s="79">
        <f>H44/2</f>
        <v>0</v>
      </c>
      <c r="J44" s="27"/>
      <c r="K44" s="79">
        <f>J44/2</f>
        <v>0</v>
      </c>
      <c r="L44" s="27"/>
      <c r="M44" s="79">
        <f>L44/2</f>
        <v>0</v>
      </c>
      <c r="N44" s="27">
        <v>10</v>
      </c>
      <c r="O44" s="79">
        <f>N44/2</f>
        <v>5</v>
      </c>
      <c r="P44" s="27">
        <v>20</v>
      </c>
      <c r="Q44" s="79">
        <f>P44/2</f>
        <v>10</v>
      </c>
      <c r="R44" s="27">
        <v>20</v>
      </c>
      <c r="S44" s="79">
        <f>R44/2</f>
        <v>10</v>
      </c>
      <c r="T44" s="27">
        <v>20</v>
      </c>
      <c r="U44" s="79">
        <f>T44/2</f>
        <v>10</v>
      </c>
      <c r="V44" s="27">
        <v>20</v>
      </c>
      <c r="W44" s="79">
        <f>V44/2</f>
        <v>10</v>
      </c>
      <c r="X44" s="27">
        <v>20</v>
      </c>
      <c r="Y44" s="79">
        <f>X44/2</f>
        <v>10</v>
      </c>
      <c r="Z44" s="113">
        <v>20</v>
      </c>
      <c r="AA44" s="57">
        <f>Z44/2</f>
        <v>10</v>
      </c>
      <c r="AB44" s="94">
        <f aca="true" t="shared" si="2" ref="AB44:AB51">F44+H44+J44+L44+N44+P44+R44+T44+V44+X44+Z44</f>
        <v>130</v>
      </c>
      <c r="AC44" s="97"/>
      <c r="AD44" s="175" t="s">
        <v>3</v>
      </c>
      <c r="AE44" s="176"/>
      <c r="AF44" s="98"/>
      <c r="AG44" s="104"/>
    </row>
    <row r="45" spans="2:33" ht="13.5">
      <c r="B45" s="70"/>
      <c r="C45" s="199"/>
      <c r="D45" s="30"/>
      <c r="E45" s="47" t="s">
        <v>37</v>
      </c>
      <c r="F45" s="65"/>
      <c r="G45" s="79">
        <f>F45*3/4</f>
        <v>0</v>
      </c>
      <c r="H45" s="37"/>
      <c r="I45" s="79">
        <f>H45*3/4</f>
        <v>0</v>
      </c>
      <c r="J45" s="37"/>
      <c r="K45" s="79">
        <f>J45*3/4</f>
        <v>0</v>
      </c>
      <c r="L45" s="37"/>
      <c r="M45" s="79">
        <f>L45*3/4</f>
        <v>0</v>
      </c>
      <c r="N45" s="37">
        <v>10</v>
      </c>
      <c r="O45" s="79">
        <f>N45*3/4</f>
        <v>7.5</v>
      </c>
      <c r="P45" s="37">
        <v>20</v>
      </c>
      <c r="Q45" s="79">
        <f>P45*3/4</f>
        <v>15</v>
      </c>
      <c r="R45" s="37">
        <v>20</v>
      </c>
      <c r="S45" s="79">
        <f>R45*3/4</f>
        <v>15</v>
      </c>
      <c r="T45" s="37">
        <v>20</v>
      </c>
      <c r="U45" s="79">
        <f>T45*3/4</f>
        <v>15</v>
      </c>
      <c r="V45" s="37">
        <v>20</v>
      </c>
      <c r="W45" s="79">
        <f>V45*3/4</f>
        <v>15</v>
      </c>
      <c r="X45" s="37">
        <v>20</v>
      </c>
      <c r="Y45" s="79">
        <f>X45*3/4</f>
        <v>15</v>
      </c>
      <c r="Z45" s="122">
        <v>20</v>
      </c>
      <c r="AA45" s="57">
        <f>Z45*3/4</f>
        <v>15</v>
      </c>
      <c r="AB45" s="94">
        <f t="shared" si="2"/>
        <v>130</v>
      </c>
      <c r="AC45" s="97"/>
      <c r="AD45" s="177" t="s">
        <v>5</v>
      </c>
      <c r="AE45" s="178"/>
      <c r="AF45" s="98"/>
      <c r="AG45" s="104"/>
    </row>
    <row r="46" spans="2:33" ht="13.5">
      <c r="B46" s="70"/>
      <c r="C46" s="200"/>
      <c r="D46" s="31"/>
      <c r="E46" s="48" t="s">
        <v>38</v>
      </c>
      <c r="F46" s="58"/>
      <c r="G46" s="80">
        <f>F46</f>
        <v>0</v>
      </c>
      <c r="H46" s="28"/>
      <c r="I46" s="80">
        <f>H46</f>
        <v>0</v>
      </c>
      <c r="J46" s="28"/>
      <c r="K46" s="80">
        <f>J46</f>
        <v>0</v>
      </c>
      <c r="L46" s="28"/>
      <c r="M46" s="80">
        <f>L46</f>
        <v>0</v>
      </c>
      <c r="N46" s="28">
        <v>200</v>
      </c>
      <c r="O46" s="80">
        <f>N46</f>
        <v>200</v>
      </c>
      <c r="P46" s="28">
        <v>400</v>
      </c>
      <c r="Q46" s="80">
        <f>P46</f>
        <v>400</v>
      </c>
      <c r="R46" s="28">
        <v>400</v>
      </c>
      <c r="S46" s="80">
        <f>R46</f>
        <v>400</v>
      </c>
      <c r="T46" s="28">
        <v>400</v>
      </c>
      <c r="U46" s="80">
        <f>T46</f>
        <v>400</v>
      </c>
      <c r="V46" s="28">
        <v>400</v>
      </c>
      <c r="W46" s="80">
        <f>V46</f>
        <v>400</v>
      </c>
      <c r="X46" s="28">
        <v>400</v>
      </c>
      <c r="Y46" s="80">
        <f>X46</f>
        <v>400</v>
      </c>
      <c r="Z46" s="114">
        <v>400</v>
      </c>
      <c r="AA46" s="59">
        <f>Z46</f>
        <v>400</v>
      </c>
      <c r="AB46" s="95">
        <f t="shared" si="2"/>
        <v>2600</v>
      </c>
      <c r="AC46" s="97"/>
      <c r="AD46" s="203">
        <v>1</v>
      </c>
      <c r="AE46" s="204"/>
      <c r="AF46" s="98"/>
      <c r="AG46" s="104"/>
    </row>
    <row r="47" spans="2:33" ht="13.5">
      <c r="B47" s="70"/>
      <c r="C47" s="167" t="s">
        <v>51</v>
      </c>
      <c r="D47" s="170"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73" t="s">
        <v>3</v>
      </c>
      <c r="AE47" s="174"/>
      <c r="AF47" s="98"/>
      <c r="AG47" s="104"/>
    </row>
    <row r="48" spans="2:33" ht="13.5">
      <c r="B48" s="70"/>
      <c r="C48" s="168"/>
      <c r="D48" s="171"/>
      <c r="E48" s="47" t="s">
        <v>36</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75" t="s">
        <v>3</v>
      </c>
      <c r="AE48" s="176"/>
      <c r="AF48" s="98"/>
      <c r="AG48" s="104"/>
    </row>
    <row r="49" spans="2:33" ht="13.5">
      <c r="B49" s="70"/>
      <c r="C49" s="168"/>
      <c r="D49" s="171"/>
      <c r="E49" s="47" t="s">
        <v>37</v>
      </c>
      <c r="F49" s="56"/>
      <c r="G49" s="79">
        <f>F49*3/4</f>
        <v>0</v>
      </c>
      <c r="H49" s="27"/>
      <c r="I49" s="79">
        <f>H49*3/4</f>
        <v>0</v>
      </c>
      <c r="J49" s="27"/>
      <c r="K49" s="79">
        <f>J49*3/4</f>
        <v>0</v>
      </c>
      <c r="L49" s="27"/>
      <c r="M49" s="79">
        <f>L49*3/4</f>
        <v>0</v>
      </c>
      <c r="N49" s="27">
        <v>10</v>
      </c>
      <c r="O49" s="79">
        <f>N49*3/4</f>
        <v>7.5</v>
      </c>
      <c r="P49" s="27">
        <v>5</v>
      </c>
      <c r="Q49" s="79">
        <f>P49*3/4</f>
        <v>3.75</v>
      </c>
      <c r="R49" s="27">
        <v>5</v>
      </c>
      <c r="S49" s="79">
        <f>R49*3/4</f>
        <v>3.75</v>
      </c>
      <c r="T49" s="27">
        <v>5</v>
      </c>
      <c r="U49" s="79">
        <f>T49*3/4</f>
        <v>3.75</v>
      </c>
      <c r="V49" s="27">
        <v>10</v>
      </c>
      <c r="W49" s="79">
        <f>V49*3/4</f>
        <v>7.5</v>
      </c>
      <c r="X49" s="27">
        <v>10</v>
      </c>
      <c r="Y49" s="79">
        <f>X49*3/4</f>
        <v>7.5</v>
      </c>
      <c r="Z49" s="113">
        <v>5</v>
      </c>
      <c r="AA49" s="57">
        <f>Z49*3/4</f>
        <v>3.75</v>
      </c>
      <c r="AB49" s="94">
        <f t="shared" si="2"/>
        <v>50</v>
      </c>
      <c r="AC49" s="97"/>
      <c r="AD49" s="177" t="s">
        <v>5</v>
      </c>
      <c r="AE49" s="178"/>
      <c r="AF49" s="98"/>
      <c r="AG49" s="104"/>
    </row>
    <row r="50" spans="2:33" ht="13.5">
      <c r="B50" s="70"/>
      <c r="C50" s="168"/>
      <c r="D50" s="172"/>
      <c r="E50" s="48" t="s">
        <v>38</v>
      </c>
      <c r="F50" s="58"/>
      <c r="G50" s="80">
        <f>F50</f>
        <v>0</v>
      </c>
      <c r="H50" s="28"/>
      <c r="I50" s="80">
        <f>H50</f>
        <v>0</v>
      </c>
      <c r="J50" s="28"/>
      <c r="K50" s="80">
        <f>J50</f>
        <v>0</v>
      </c>
      <c r="L50" s="28"/>
      <c r="M50" s="80">
        <f>L50</f>
        <v>0</v>
      </c>
      <c r="N50" s="28">
        <v>40</v>
      </c>
      <c r="O50" s="80">
        <f>N50</f>
        <v>40</v>
      </c>
      <c r="P50" s="28">
        <v>45</v>
      </c>
      <c r="Q50" s="80">
        <f>P50</f>
        <v>45</v>
      </c>
      <c r="R50" s="28">
        <v>50</v>
      </c>
      <c r="S50" s="80">
        <f>R50</f>
        <v>50</v>
      </c>
      <c r="T50" s="28">
        <v>80</v>
      </c>
      <c r="U50" s="80">
        <f>T50</f>
        <v>80</v>
      </c>
      <c r="V50" s="28">
        <v>80</v>
      </c>
      <c r="W50" s="80">
        <f>V50</f>
        <v>80</v>
      </c>
      <c r="X50" s="28">
        <v>80</v>
      </c>
      <c r="Y50" s="80">
        <f>X50</f>
        <v>80</v>
      </c>
      <c r="Z50" s="114">
        <v>90</v>
      </c>
      <c r="AA50" s="59">
        <f>Z50</f>
        <v>90</v>
      </c>
      <c r="AB50" s="95">
        <f t="shared" si="2"/>
        <v>465</v>
      </c>
      <c r="AC50" s="97"/>
      <c r="AD50" s="179">
        <v>1</v>
      </c>
      <c r="AE50" s="180"/>
      <c r="AF50" s="98"/>
      <c r="AG50" s="104"/>
    </row>
    <row r="51" spans="2:33" ht="14.25" thickBot="1">
      <c r="B51" s="70"/>
      <c r="C51" s="169"/>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81">
        <v>1</v>
      </c>
      <c r="AE51" s="182"/>
      <c r="AF51" s="98"/>
      <c r="AG51" s="104"/>
    </row>
    <row r="52" spans="2:33" ht="14.25" customHeight="1" hidden="1" thickTop="1">
      <c r="B52" s="70"/>
      <c r="C52" s="3"/>
      <c r="D52" s="3"/>
      <c r="E52" s="3"/>
      <c r="F52" s="107">
        <v>44317</v>
      </c>
      <c r="G52" s="107"/>
      <c r="H52" s="107">
        <v>44348</v>
      </c>
      <c r="I52" s="107"/>
      <c r="J52" s="107">
        <v>44378</v>
      </c>
      <c r="K52" s="107"/>
      <c r="L52" s="107">
        <v>44409</v>
      </c>
      <c r="M52" s="107"/>
      <c r="N52" s="107">
        <v>44440</v>
      </c>
      <c r="O52" s="107"/>
      <c r="P52" s="107">
        <v>44470</v>
      </c>
      <c r="Q52" s="107"/>
      <c r="R52" s="107">
        <v>44501</v>
      </c>
      <c r="S52" s="107"/>
      <c r="T52" s="107">
        <v>44531</v>
      </c>
      <c r="U52" s="107"/>
      <c r="V52" s="107">
        <v>44562</v>
      </c>
      <c r="W52" s="107"/>
      <c r="X52" s="107">
        <v>44593</v>
      </c>
      <c r="Y52" s="107"/>
      <c r="Z52" s="107">
        <v>44621</v>
      </c>
      <c r="AA52" s="34"/>
      <c r="AB52" s="1"/>
      <c r="AC52" s="6"/>
      <c r="AD52" s="6"/>
      <c r="AE52" s="97"/>
      <c r="AF52" s="98"/>
      <c r="AG52" s="104"/>
    </row>
    <row r="53" spans="2:33" ht="12" customHeight="1"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29</v>
      </c>
      <c r="AA53" s="21"/>
      <c r="AB53" s="1"/>
      <c r="AC53" s="6"/>
      <c r="AD53" s="6"/>
      <c r="AE53" s="97"/>
      <c r="AF53" s="98"/>
      <c r="AG53" s="104"/>
    </row>
    <row r="54" spans="2:33" ht="14.25" thickTop="1">
      <c r="B54" s="70"/>
      <c r="C54" s="155" t="s">
        <v>45</v>
      </c>
      <c r="D54" s="155"/>
      <c r="E54" s="155"/>
      <c r="F54" s="89"/>
      <c r="G54" s="89"/>
      <c r="H54" s="89"/>
      <c r="I54" s="89"/>
      <c r="J54" s="89"/>
      <c r="K54" s="89"/>
      <c r="L54" s="89"/>
      <c r="M54" s="89"/>
      <c r="N54" s="89"/>
      <c r="O54" s="89"/>
      <c r="P54" s="89"/>
      <c r="Q54" s="89"/>
      <c r="R54" s="89" t="s">
        <v>53</v>
      </c>
      <c r="S54" s="89"/>
      <c r="T54" s="89" t="s">
        <v>40</v>
      </c>
      <c r="U54" s="89"/>
      <c r="V54" s="89"/>
      <c r="W54" s="89"/>
      <c r="X54" s="89"/>
      <c r="Y54" s="89"/>
      <c r="Z54" s="89" t="s">
        <v>40</v>
      </c>
      <c r="AA54" s="89"/>
      <c r="AB54" s="101"/>
      <c r="AC54" s="6"/>
      <c r="AD54" s="6"/>
      <c r="AE54" s="97"/>
      <c r="AF54" s="98"/>
      <c r="AG54" s="104"/>
    </row>
    <row r="55" spans="2:33" ht="13.5">
      <c r="B55" s="70"/>
      <c r="C55" s="156" t="s">
        <v>10</v>
      </c>
      <c r="D55" s="157"/>
      <c r="E55" s="158"/>
      <c r="F55" s="21">
        <f>IF((F52-$J$39)&lt;=0,0,IF((F52-$J$39)&gt;30,30,(F52-$J$39)))</f>
        <v>0</v>
      </c>
      <c r="G55" s="21"/>
      <c r="H55" s="21">
        <f>IF(F55&gt;1,31,IF((H52-$J$39)&lt;=0,0,(H52-$J$39)))</f>
        <v>0</v>
      </c>
      <c r="I55" s="21"/>
      <c r="J55" s="21">
        <f>IF(H55&gt;1,30,IF((J52-$J$39)&lt;=0,0,(J52-$J$39)))</f>
        <v>0</v>
      </c>
      <c r="K55" s="21"/>
      <c r="L55" s="21">
        <f>IF(J55&gt;1,31,IF((L52-$J$39)&lt;=0,0,(L52-$J$39)))</f>
        <v>0</v>
      </c>
      <c r="M55" s="21"/>
      <c r="N55" s="21">
        <f>IF(L55&gt;1,31,IF((N52-$J$39)&lt;=0,0,(N52-$J$39)))</f>
        <v>17</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f>IF(X55&gt;1,29,IF((Z52-$J$39)&lt;=0,0,(Z52-$J$39)))</f>
        <v>29</v>
      </c>
      <c r="AA55" s="21"/>
      <c r="AB55" s="92"/>
      <c r="AC55" s="6"/>
      <c r="AD55" s="6"/>
      <c r="AE55" s="97"/>
      <c r="AF55" s="98"/>
      <c r="AG55" s="104"/>
    </row>
    <row r="56" spans="2:33" ht="13.5">
      <c r="B56" s="70"/>
      <c r="C56" s="156" t="s">
        <v>11</v>
      </c>
      <c r="D56" s="157"/>
      <c r="E56" s="158"/>
      <c r="F56" s="22">
        <f>F55/F53</f>
        <v>0</v>
      </c>
      <c r="G56" s="22"/>
      <c r="H56" s="22">
        <f>H55/H53</f>
        <v>0</v>
      </c>
      <c r="I56" s="22"/>
      <c r="J56" s="22">
        <f>J55/J53</f>
        <v>0</v>
      </c>
      <c r="K56" s="22"/>
      <c r="L56" s="22">
        <f>L55/L53</f>
        <v>0</v>
      </c>
      <c r="M56" s="22"/>
      <c r="N56" s="22">
        <f>N55/N53</f>
        <v>0.5483870967741935</v>
      </c>
      <c r="O56" s="22"/>
      <c r="P56" s="22">
        <f>P55/P53</f>
        <v>1</v>
      </c>
      <c r="Q56" s="22"/>
      <c r="R56" s="22">
        <f>R55/R53</f>
        <v>1</v>
      </c>
      <c r="S56" s="22"/>
      <c r="T56" s="22">
        <f>T55/T53</f>
        <v>1</v>
      </c>
      <c r="U56" s="22"/>
      <c r="V56" s="22">
        <f>V55/V53</f>
        <v>1</v>
      </c>
      <c r="W56" s="22"/>
      <c r="X56" s="22">
        <f>X55/X53</f>
        <v>1</v>
      </c>
      <c r="Y56" s="22"/>
      <c r="Z56" s="22">
        <f>Z55/Z53</f>
        <v>1</v>
      </c>
      <c r="AA56" s="22"/>
      <c r="AB56" s="22">
        <f>SUM(F56:Z56)</f>
        <v>6.548387096774194</v>
      </c>
      <c r="AC56" s="6"/>
      <c r="AD56" s="6"/>
      <c r="AE56" s="97"/>
      <c r="AF56" s="98"/>
      <c r="AG56" s="104"/>
    </row>
    <row r="57" spans="2:33" ht="13.5">
      <c r="B57" s="70"/>
      <c r="C57" s="159" t="s">
        <v>43</v>
      </c>
      <c r="D57" s="160"/>
      <c r="E57" s="161"/>
      <c r="F57" s="84">
        <f>ROUND(IF(F54="",SUM(G43:G51),SUM(G43:G51)*6/7),2)</f>
        <v>0</v>
      </c>
      <c r="G57" s="84">
        <f>ROUND(IF(G54="",SUM(H43:H51),SUM(H43:H51)*6/7),2)</f>
        <v>0</v>
      </c>
      <c r="H57" s="84">
        <f aca="true" t="shared" si="3" ref="H57:Y57">ROUND(IF(H54="",SUM(I43:I51),SUM(I43:I51)*6/7),2)</f>
        <v>0</v>
      </c>
      <c r="I57" s="84">
        <f>ROUND(IF(I54="",SUM(J43:J51),SUM(J43:J51)*6/7),2)</f>
        <v>0</v>
      </c>
      <c r="J57" s="84">
        <f t="shared" si="3"/>
        <v>0</v>
      </c>
      <c r="K57" s="84">
        <f t="shared" si="3"/>
        <v>0</v>
      </c>
      <c r="L57" s="84">
        <f t="shared" si="3"/>
        <v>0</v>
      </c>
      <c r="M57" s="84">
        <f t="shared" si="3"/>
        <v>271</v>
      </c>
      <c r="N57" s="84">
        <f t="shared" si="3"/>
        <v>260.5</v>
      </c>
      <c r="O57" s="84">
        <f t="shared" si="3"/>
        <v>492</v>
      </c>
      <c r="P57" s="84">
        <f t="shared" si="3"/>
        <v>474.75</v>
      </c>
      <c r="Q57" s="84">
        <f t="shared" si="3"/>
        <v>497</v>
      </c>
      <c r="R57" s="84">
        <f>ROUND(IF(R54="",SUM(S43:S51),SUM(S43:S51)*6/7),2)</f>
        <v>411.21</v>
      </c>
      <c r="S57" s="84">
        <f t="shared" si="3"/>
        <v>527</v>
      </c>
      <c r="T57" s="84">
        <f t="shared" si="3"/>
        <v>436.93</v>
      </c>
      <c r="U57" s="84">
        <f t="shared" si="3"/>
        <v>532</v>
      </c>
      <c r="V57" s="84">
        <f t="shared" si="3"/>
        <v>513.5</v>
      </c>
      <c r="W57" s="84">
        <f t="shared" si="3"/>
        <v>532</v>
      </c>
      <c r="X57" s="84">
        <f t="shared" si="3"/>
        <v>513.5</v>
      </c>
      <c r="Y57" s="84">
        <f t="shared" si="3"/>
        <v>537</v>
      </c>
      <c r="Z57" s="84">
        <f>ROUND(IF(Z54="",SUM(AA43:AA51),SUM(AA43:AA51)*6/7),2)</f>
        <v>445.5</v>
      </c>
      <c r="AA57" s="1"/>
      <c r="AB57" s="105">
        <f>F57+H57+J57+L57+N57+P57+R57+T57+V57+X57+Z57</f>
        <v>3055.8900000000003</v>
      </c>
      <c r="AC57" s="16" t="s">
        <v>46</v>
      </c>
      <c r="AD57" s="6"/>
      <c r="AE57" s="97"/>
      <c r="AF57" s="98"/>
      <c r="AG57" s="104"/>
    </row>
    <row r="58" spans="2:33" ht="13.5" hidden="1">
      <c r="B58" s="70"/>
      <c r="C58" s="4"/>
      <c r="D58" s="4"/>
      <c r="E58" s="4"/>
      <c r="F58" s="8">
        <f aca="true" t="shared" si="4" ref="F58:Z58">IF(F57&gt;0,1,0)</f>
        <v>0</v>
      </c>
      <c r="G58" s="8"/>
      <c r="H58" s="8">
        <f t="shared" si="4"/>
        <v>0</v>
      </c>
      <c r="I58" s="8"/>
      <c r="J58" s="8">
        <f t="shared" si="4"/>
        <v>0</v>
      </c>
      <c r="K58" s="8"/>
      <c r="L58" s="8">
        <f t="shared" si="4"/>
        <v>0</v>
      </c>
      <c r="M58" s="8"/>
      <c r="N58" s="8">
        <f t="shared" si="4"/>
        <v>1</v>
      </c>
      <c r="O58" s="8"/>
      <c r="P58" s="8">
        <f t="shared" si="4"/>
        <v>1</v>
      </c>
      <c r="Q58" s="8"/>
      <c r="R58" s="8">
        <f t="shared" si="4"/>
        <v>1</v>
      </c>
      <c r="S58" s="8"/>
      <c r="T58" s="8">
        <f t="shared" si="4"/>
        <v>1</v>
      </c>
      <c r="U58" s="8"/>
      <c r="V58" s="8">
        <f t="shared" si="4"/>
        <v>1</v>
      </c>
      <c r="W58" s="8"/>
      <c r="X58" s="8">
        <f t="shared" si="4"/>
        <v>1</v>
      </c>
      <c r="Y58" s="8"/>
      <c r="Z58" s="8">
        <f t="shared" si="4"/>
        <v>1</v>
      </c>
      <c r="AA58" s="8"/>
      <c r="AB58" s="5"/>
      <c r="AC58" s="6"/>
      <c r="AD58" s="6"/>
      <c r="AE58" s="6"/>
      <c r="AF58" s="7"/>
      <c r="AG58" s="104"/>
    </row>
    <row r="59" spans="2:33" ht="14.2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5" thickBot="1" thickTop="1">
      <c r="B60" s="70"/>
      <c r="C60" s="6"/>
      <c r="D60" s="6"/>
      <c r="E60" s="6"/>
      <c r="F60" s="4"/>
      <c r="G60" s="4"/>
      <c r="H60" s="2"/>
      <c r="I60" s="2"/>
      <c r="J60" s="9"/>
      <c r="K60" s="9"/>
      <c r="L60" s="2"/>
      <c r="M60" s="2"/>
      <c r="N60" s="2"/>
      <c r="O60" s="2"/>
      <c r="P60" s="4"/>
      <c r="Q60" s="4"/>
      <c r="R60" s="162" t="s">
        <v>12</v>
      </c>
      <c r="S60" s="163"/>
      <c r="T60" s="163"/>
      <c r="U60" s="10"/>
      <c r="V60" s="102">
        <f>AB57</f>
        <v>3055.8900000000003</v>
      </c>
      <c r="W60" s="10"/>
      <c r="X60" s="10" t="s">
        <v>47</v>
      </c>
      <c r="Y60" s="10"/>
      <c r="Z60" s="23">
        <f>SUM(F56:Z56)</f>
        <v>6.548387096774194</v>
      </c>
      <c r="AA60" s="12"/>
      <c r="AB60" s="10" t="s">
        <v>4</v>
      </c>
      <c r="AC60" s="164">
        <f>V60/Z60</f>
        <v>466.6630049261084</v>
      </c>
      <c r="AD60" s="165"/>
      <c r="AE60" s="166"/>
      <c r="AF60" s="76"/>
      <c r="AG60" s="104"/>
    </row>
    <row r="61" spans="2:33" ht="14.2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4.2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52" t="s">
        <v>25</v>
      </c>
      <c r="D63" s="153"/>
      <c r="E63" s="153"/>
      <c r="F63" s="153"/>
      <c r="G63" s="153"/>
      <c r="H63" s="154"/>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48</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49</v>
      </c>
      <c r="E66" s="44"/>
      <c r="F66" s="44"/>
      <c r="G66" s="44"/>
      <c r="H66" s="45"/>
      <c r="I66" s="6"/>
    </row>
    <row r="67" ht="16.5" customHeight="1" thickTop="1">
      <c r="I67" s="6"/>
    </row>
  </sheetData>
  <sheetProtection/>
  <mergeCells count="45">
    <mergeCell ref="A1:AG1"/>
    <mergeCell ref="AF2:AG2"/>
    <mergeCell ref="V4:AF4"/>
    <mergeCell ref="C19:E20"/>
    <mergeCell ref="F19:AB19"/>
    <mergeCell ref="AD19:AE20"/>
    <mergeCell ref="AD27:AE27"/>
    <mergeCell ref="C21:C24"/>
    <mergeCell ref="AD21:AE21"/>
    <mergeCell ref="AD22:AE22"/>
    <mergeCell ref="AD23:AE23"/>
    <mergeCell ref="AD24:AE24"/>
    <mergeCell ref="AD28:AE28"/>
    <mergeCell ref="AD29:AE29"/>
    <mergeCell ref="C30:E30"/>
    <mergeCell ref="C31:E31"/>
    <mergeCell ref="R34:T34"/>
    <mergeCell ref="AC34:AE34"/>
    <mergeCell ref="C25:C29"/>
    <mergeCell ref="D25:D28"/>
    <mergeCell ref="AD25:AE25"/>
    <mergeCell ref="AD26:AE26"/>
    <mergeCell ref="F39:H39"/>
    <mergeCell ref="C41:E42"/>
    <mergeCell ref="F41:AB41"/>
    <mergeCell ref="AD41:AE42"/>
    <mergeCell ref="C43:C46"/>
    <mergeCell ref="AD43:AE43"/>
    <mergeCell ref="AD44:AE44"/>
    <mergeCell ref="AD45:AE45"/>
    <mergeCell ref="AD46:AE46"/>
    <mergeCell ref="AC60:AE60"/>
    <mergeCell ref="C47:C51"/>
    <mergeCell ref="D47:D50"/>
    <mergeCell ref="AD47:AE47"/>
    <mergeCell ref="AD48:AE48"/>
    <mergeCell ref="AD49:AE49"/>
    <mergeCell ref="AD50:AE50"/>
    <mergeCell ref="AD51:AE51"/>
    <mergeCell ref="C63:H63"/>
    <mergeCell ref="C54:E54"/>
    <mergeCell ref="C55:E55"/>
    <mergeCell ref="C56:E56"/>
    <mergeCell ref="C57:E57"/>
    <mergeCell ref="R60:T6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67"/>
  <sheetViews>
    <sheetView showGridLines="0" tabSelected="1" zoomScalePageLayoutView="0" workbookViewId="0" topLeftCell="A28">
      <selection activeCell="J39" sqref="J39"/>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0.25390625" style="0" hidden="1" customWidth="1"/>
    <col min="10" max="10" width="10.25390625" style="0" customWidth="1"/>
    <col min="11" max="11" width="10.2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4.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32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58</v>
      </c>
      <c r="AG2" s="216"/>
    </row>
    <row r="3" spans="1:32" ht="18.75">
      <c r="A3" s="24" t="s">
        <v>21</v>
      </c>
      <c r="B3" s="24"/>
      <c r="L3" s="40" t="s">
        <v>55</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56</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c r="G10" s="77"/>
      <c r="H10" s="38" t="s">
        <v>2</v>
      </c>
      <c r="I10" s="38"/>
      <c r="J10" s="6">
        <v>0.9</v>
      </c>
      <c r="K10" s="6"/>
      <c r="L10" s="4" t="s">
        <v>2</v>
      </c>
      <c r="M10" s="4"/>
      <c r="N10" s="51"/>
      <c r="O10" s="87"/>
      <c r="P10" s="4" t="s">
        <v>50</v>
      </c>
      <c r="Q10" s="4"/>
      <c r="R10" s="52"/>
      <c r="S10" s="88"/>
      <c r="T10" s="4" t="s">
        <v>14</v>
      </c>
      <c r="U10" s="4"/>
      <c r="V10" s="72">
        <v>12</v>
      </c>
      <c r="W10" s="72"/>
      <c r="X10" s="4" t="s">
        <v>15</v>
      </c>
      <c r="Y10" s="4"/>
      <c r="Z10" s="33">
        <f>F10*J10*N10*R10/V10</f>
        <v>0</v>
      </c>
      <c r="AA10" s="76"/>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4.25" thickBot="1">
      <c r="B12" s="70"/>
      <c r="C12" s="6"/>
      <c r="D12" s="6"/>
      <c r="E12" s="6"/>
      <c r="F12" s="6"/>
      <c r="G12" s="6"/>
      <c r="H12" s="6"/>
      <c r="I12" s="6"/>
      <c r="J12" s="13" t="s">
        <v>33</v>
      </c>
      <c r="K12" s="14"/>
      <c r="L12" s="14"/>
      <c r="M12" s="14"/>
      <c r="N12" s="14"/>
      <c r="O12" s="14"/>
      <c r="P12" s="14"/>
      <c r="Q12" s="14"/>
      <c r="R12" s="14"/>
      <c r="S12" s="14"/>
      <c r="T12" s="15">
        <v>0.5</v>
      </c>
      <c r="U12" s="6"/>
      <c r="V12" s="6"/>
      <c r="W12" s="6"/>
      <c r="X12" s="6"/>
      <c r="Y12" s="6"/>
      <c r="Z12" s="4" t="s">
        <v>17</v>
      </c>
      <c r="AA12" s="4"/>
      <c r="AB12" s="71"/>
    </row>
    <row r="13" spans="2:28" ht="15" thickBot="1" thickTop="1">
      <c r="B13" s="70"/>
      <c r="C13" s="6"/>
      <c r="D13" s="6"/>
      <c r="E13" s="6"/>
      <c r="F13" s="6"/>
      <c r="G13" s="6"/>
      <c r="H13" s="6"/>
      <c r="I13" s="6"/>
      <c r="J13" s="16" t="s">
        <v>34</v>
      </c>
      <c r="K13" s="6"/>
      <c r="L13" s="6"/>
      <c r="M13" s="6"/>
      <c r="N13" s="6"/>
      <c r="O13" s="6"/>
      <c r="P13" s="6"/>
      <c r="Q13" s="6"/>
      <c r="R13" s="6"/>
      <c r="S13" s="6"/>
      <c r="T13" s="17">
        <v>0.75</v>
      </c>
      <c r="U13" s="6"/>
      <c r="V13" s="6"/>
      <c r="W13" s="6"/>
      <c r="X13" s="6"/>
      <c r="Y13" s="6"/>
      <c r="Z13" s="33">
        <f>Z10*6/7</f>
        <v>0</v>
      </c>
      <c r="AA13" s="76"/>
      <c r="AB13" s="71"/>
    </row>
    <row r="14" spans="2:28" ht="14.25" thickTop="1">
      <c r="B14" s="70"/>
      <c r="C14" s="6"/>
      <c r="D14" s="6"/>
      <c r="E14" s="6"/>
      <c r="F14" s="6"/>
      <c r="G14" s="6"/>
      <c r="H14" s="6"/>
      <c r="I14" s="6"/>
      <c r="J14" s="18" t="s">
        <v>35</v>
      </c>
      <c r="K14" s="19"/>
      <c r="L14" s="19"/>
      <c r="M14" s="19"/>
      <c r="N14" s="19"/>
      <c r="O14" s="19"/>
      <c r="P14" s="19"/>
      <c r="Q14" s="19"/>
      <c r="R14" s="19"/>
      <c r="S14" s="19"/>
      <c r="T14" s="20">
        <v>1</v>
      </c>
      <c r="U14" s="6"/>
      <c r="V14" s="6"/>
      <c r="W14" s="6"/>
      <c r="X14" s="6"/>
      <c r="Y14" s="6"/>
      <c r="Z14" s="6"/>
      <c r="AA14" s="6"/>
      <c r="AB14" s="71"/>
    </row>
    <row r="15" spans="2:28" ht="13.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3.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57</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4.2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85" t="s">
        <v>6</v>
      </c>
      <c r="D19" s="186"/>
      <c r="E19" s="187"/>
      <c r="F19" s="191" t="s">
        <v>23</v>
      </c>
      <c r="G19" s="192"/>
      <c r="H19" s="192"/>
      <c r="I19" s="192"/>
      <c r="J19" s="192"/>
      <c r="K19" s="192"/>
      <c r="L19" s="192"/>
      <c r="M19" s="192"/>
      <c r="N19" s="192"/>
      <c r="O19" s="192"/>
      <c r="P19" s="192"/>
      <c r="Q19" s="192"/>
      <c r="R19" s="192"/>
      <c r="S19" s="192"/>
      <c r="T19" s="192"/>
      <c r="U19" s="192"/>
      <c r="V19" s="192"/>
      <c r="W19" s="192"/>
      <c r="X19" s="192"/>
      <c r="Y19" s="192"/>
      <c r="Z19" s="192"/>
      <c r="AA19" s="192"/>
      <c r="AB19" s="193"/>
      <c r="AD19" s="218" t="s">
        <v>1</v>
      </c>
      <c r="AE19" s="219"/>
      <c r="AF19" s="97"/>
      <c r="AG19" s="104"/>
    </row>
    <row r="20" spans="2:33" ht="15" customHeight="1" thickBot="1">
      <c r="B20" s="70"/>
      <c r="C20" s="188"/>
      <c r="D20" s="189"/>
      <c r="E20" s="190"/>
      <c r="F20" s="108">
        <v>44287</v>
      </c>
      <c r="G20" s="108"/>
      <c r="H20" s="108">
        <v>44317</v>
      </c>
      <c r="I20" s="108"/>
      <c r="J20" s="108">
        <v>44348</v>
      </c>
      <c r="K20" s="108"/>
      <c r="L20" s="108">
        <v>44378</v>
      </c>
      <c r="M20" s="108"/>
      <c r="N20" s="108">
        <v>44409</v>
      </c>
      <c r="O20" s="108"/>
      <c r="P20" s="108">
        <v>44440</v>
      </c>
      <c r="Q20" s="108"/>
      <c r="R20" s="108">
        <v>44470</v>
      </c>
      <c r="S20" s="108"/>
      <c r="T20" s="108">
        <v>44501</v>
      </c>
      <c r="U20" s="108"/>
      <c r="V20" s="108">
        <v>44531</v>
      </c>
      <c r="W20" s="108"/>
      <c r="X20" s="108">
        <v>44562</v>
      </c>
      <c r="Y20" s="108"/>
      <c r="Z20" s="108">
        <v>44593</v>
      </c>
      <c r="AA20" s="36"/>
      <c r="AB20" s="35" t="s">
        <v>44</v>
      </c>
      <c r="AD20" s="220"/>
      <c r="AE20" s="221"/>
      <c r="AF20" s="97"/>
      <c r="AG20" s="104"/>
    </row>
    <row r="21" spans="2:33" ht="15" customHeight="1" thickTop="1">
      <c r="B21" s="70"/>
      <c r="C21" s="198" t="s">
        <v>18</v>
      </c>
      <c r="D21" s="29"/>
      <c r="E21" s="46" t="s">
        <v>0</v>
      </c>
      <c r="F21" s="53"/>
      <c r="G21" s="78">
        <f>F21/2</f>
        <v>0</v>
      </c>
      <c r="H21" s="54"/>
      <c r="I21" s="78">
        <f>H21/2</f>
        <v>0</v>
      </c>
      <c r="J21" s="54"/>
      <c r="K21" s="78">
        <f>J21/2</f>
        <v>0</v>
      </c>
      <c r="L21" s="54"/>
      <c r="M21" s="78">
        <f>L21/2</f>
        <v>0</v>
      </c>
      <c r="N21" s="54"/>
      <c r="O21" s="78">
        <f>N21/2</f>
        <v>0</v>
      </c>
      <c r="P21" s="54"/>
      <c r="Q21" s="78">
        <f>P21/2</f>
        <v>0</v>
      </c>
      <c r="R21" s="54"/>
      <c r="S21" s="78">
        <f>R21/2</f>
        <v>0</v>
      </c>
      <c r="T21" s="54"/>
      <c r="U21" s="78">
        <f>T21/2</f>
        <v>0</v>
      </c>
      <c r="V21" s="54"/>
      <c r="W21" s="78">
        <f>V21/2</f>
        <v>0</v>
      </c>
      <c r="X21" s="54"/>
      <c r="Y21" s="78">
        <f>X21/2</f>
        <v>0</v>
      </c>
      <c r="Z21" s="112"/>
      <c r="AA21" s="117">
        <f>Z21/2</f>
        <v>0</v>
      </c>
      <c r="AB21" s="93">
        <f aca="true" t="shared" si="0" ref="AB21:AB29">F21+H21+J21+L21+N21+P21+R21+T21+V21+X21+Z21</f>
        <v>0</v>
      </c>
      <c r="AD21" s="209" t="s">
        <v>3</v>
      </c>
      <c r="AE21" s="210"/>
      <c r="AF21" s="7"/>
      <c r="AG21" s="104"/>
    </row>
    <row r="22" spans="2:33" ht="15" customHeight="1">
      <c r="B22" s="70"/>
      <c r="C22" s="199"/>
      <c r="D22" s="30"/>
      <c r="E22" s="47" t="s">
        <v>36</v>
      </c>
      <c r="F22" s="56"/>
      <c r="G22" s="79">
        <f>F22/2</f>
        <v>0</v>
      </c>
      <c r="H22" s="27"/>
      <c r="I22" s="79">
        <f>H22/2</f>
        <v>0</v>
      </c>
      <c r="J22" s="27"/>
      <c r="K22" s="79">
        <f>J22/2</f>
        <v>0</v>
      </c>
      <c r="L22" s="27"/>
      <c r="M22" s="79">
        <f>L22/2</f>
        <v>0</v>
      </c>
      <c r="N22" s="27"/>
      <c r="O22" s="79">
        <f>N22/2</f>
        <v>0</v>
      </c>
      <c r="P22" s="27"/>
      <c r="Q22" s="79">
        <f>P22/2</f>
        <v>0</v>
      </c>
      <c r="R22" s="27"/>
      <c r="S22" s="79">
        <f>R22/2</f>
        <v>0</v>
      </c>
      <c r="T22" s="27"/>
      <c r="U22" s="79">
        <f>T22/2</f>
        <v>0</v>
      </c>
      <c r="V22" s="27"/>
      <c r="W22" s="79">
        <f>V22/2</f>
        <v>0</v>
      </c>
      <c r="X22" s="27"/>
      <c r="Y22" s="79">
        <f>X22/2</f>
        <v>0</v>
      </c>
      <c r="Z22" s="113"/>
      <c r="AA22" s="118">
        <f>Z22/2</f>
        <v>0</v>
      </c>
      <c r="AB22" s="94">
        <f t="shared" si="0"/>
        <v>0</v>
      </c>
      <c r="AD22" s="211" t="s">
        <v>3</v>
      </c>
      <c r="AE22" s="212"/>
      <c r="AF22" s="7"/>
      <c r="AG22" s="104"/>
    </row>
    <row r="23" spans="2:33" ht="15" customHeight="1">
      <c r="B23" s="70"/>
      <c r="C23" s="199"/>
      <c r="D23" s="30"/>
      <c r="E23" s="47" t="s">
        <v>37</v>
      </c>
      <c r="F23" s="56"/>
      <c r="G23" s="79">
        <f>F23*3/4</f>
        <v>0</v>
      </c>
      <c r="H23" s="27"/>
      <c r="I23" s="79">
        <f>H23*3/4</f>
        <v>0</v>
      </c>
      <c r="J23" s="27"/>
      <c r="K23" s="79">
        <f>J23*3/4</f>
        <v>0</v>
      </c>
      <c r="L23" s="27"/>
      <c r="M23" s="79">
        <f>L23*3/4</f>
        <v>0</v>
      </c>
      <c r="N23" s="27"/>
      <c r="O23" s="79">
        <f>N23*3/4</f>
        <v>0</v>
      </c>
      <c r="P23" s="27"/>
      <c r="Q23" s="79">
        <f>P23*3/4</f>
        <v>0</v>
      </c>
      <c r="R23" s="27"/>
      <c r="S23" s="79">
        <f>R23*3/4</f>
        <v>0</v>
      </c>
      <c r="T23" s="27"/>
      <c r="U23" s="79">
        <f>T23*3/4</f>
        <v>0</v>
      </c>
      <c r="V23" s="27"/>
      <c r="W23" s="79">
        <f>V23*3/4</f>
        <v>0</v>
      </c>
      <c r="X23" s="27"/>
      <c r="Y23" s="79">
        <f>X23*3/4</f>
        <v>0</v>
      </c>
      <c r="Z23" s="113"/>
      <c r="AA23" s="118">
        <f>Z23*3/4</f>
        <v>0</v>
      </c>
      <c r="AB23" s="94">
        <f t="shared" si="0"/>
        <v>0</v>
      </c>
      <c r="AD23" s="213" t="s">
        <v>5</v>
      </c>
      <c r="AE23" s="214"/>
      <c r="AF23" s="7"/>
      <c r="AG23" s="104"/>
    </row>
    <row r="24" spans="2:33" ht="15" customHeight="1">
      <c r="B24" s="70"/>
      <c r="C24" s="200"/>
      <c r="D24" s="31"/>
      <c r="E24" s="48" t="s">
        <v>38</v>
      </c>
      <c r="F24" s="58"/>
      <c r="G24" s="80">
        <f>F24</f>
        <v>0</v>
      </c>
      <c r="H24" s="28"/>
      <c r="I24" s="80">
        <f>H24</f>
        <v>0</v>
      </c>
      <c r="J24" s="28"/>
      <c r="K24" s="80">
        <f>J24</f>
        <v>0</v>
      </c>
      <c r="L24" s="28"/>
      <c r="M24" s="80">
        <f>L24</f>
        <v>0</v>
      </c>
      <c r="N24" s="28"/>
      <c r="O24" s="80">
        <f>N24</f>
        <v>0</v>
      </c>
      <c r="P24" s="28"/>
      <c r="Q24" s="80">
        <f>P24</f>
        <v>0</v>
      </c>
      <c r="R24" s="28"/>
      <c r="S24" s="80">
        <f>R24</f>
        <v>0</v>
      </c>
      <c r="T24" s="28"/>
      <c r="U24" s="80">
        <f>T24</f>
        <v>0</v>
      </c>
      <c r="V24" s="28"/>
      <c r="W24" s="80">
        <f>V24</f>
        <v>0</v>
      </c>
      <c r="X24" s="28"/>
      <c r="Y24" s="80">
        <f>X24</f>
        <v>0</v>
      </c>
      <c r="Z24" s="114"/>
      <c r="AA24" s="119">
        <f>Z24</f>
        <v>0</v>
      </c>
      <c r="AB24" s="95">
        <f t="shared" si="0"/>
        <v>0</v>
      </c>
      <c r="AD24" s="205">
        <v>1</v>
      </c>
      <c r="AE24" s="206"/>
      <c r="AF24" s="7"/>
      <c r="AG24" s="104"/>
    </row>
    <row r="25" spans="2:33" ht="15" customHeight="1">
      <c r="B25" s="70"/>
      <c r="C25" s="167" t="s">
        <v>52</v>
      </c>
      <c r="D25" s="170"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209" t="s">
        <v>3</v>
      </c>
      <c r="AE25" s="210"/>
      <c r="AF25" s="7"/>
      <c r="AG25" s="104"/>
    </row>
    <row r="26" spans="2:33" ht="15" customHeight="1">
      <c r="B26" s="70"/>
      <c r="C26" s="168"/>
      <c r="D26" s="171"/>
      <c r="E26" s="47" t="s">
        <v>36</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211" t="s">
        <v>3</v>
      </c>
      <c r="AE26" s="212"/>
      <c r="AF26" s="7"/>
      <c r="AG26" s="104"/>
    </row>
    <row r="27" spans="2:33" ht="15" customHeight="1">
      <c r="B27" s="70"/>
      <c r="C27" s="168"/>
      <c r="D27" s="171"/>
      <c r="E27" s="47" t="s">
        <v>37</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213" t="s">
        <v>5</v>
      </c>
      <c r="AE27" s="214"/>
      <c r="AF27" s="7"/>
      <c r="AG27" s="104"/>
    </row>
    <row r="28" spans="2:33" ht="15" customHeight="1">
      <c r="B28" s="70"/>
      <c r="C28" s="168"/>
      <c r="D28" s="172"/>
      <c r="E28" s="48" t="s">
        <v>38</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205">
        <v>1</v>
      </c>
      <c r="AE28" s="206"/>
      <c r="AF28" s="7"/>
      <c r="AG28" s="104"/>
    </row>
    <row r="29" spans="2:33" ht="14.25" thickBot="1">
      <c r="B29" s="70"/>
      <c r="C29" s="169"/>
      <c r="D29" s="32" t="s">
        <v>20</v>
      </c>
      <c r="E29" s="49" t="s">
        <v>29</v>
      </c>
      <c r="F29" s="62"/>
      <c r="G29" s="82">
        <f>F29</f>
        <v>0</v>
      </c>
      <c r="H29" s="63"/>
      <c r="I29" s="82">
        <f>H29</f>
        <v>0</v>
      </c>
      <c r="J29" s="63"/>
      <c r="K29" s="82">
        <f>J29</f>
        <v>0</v>
      </c>
      <c r="L29" s="63"/>
      <c r="M29" s="82">
        <f>L29</f>
        <v>0</v>
      </c>
      <c r="N29" s="63"/>
      <c r="O29" s="82">
        <f>N29</f>
        <v>0</v>
      </c>
      <c r="P29" s="63"/>
      <c r="Q29" s="82">
        <f>P29</f>
        <v>0</v>
      </c>
      <c r="R29" s="63"/>
      <c r="S29" s="82">
        <f>R29</f>
        <v>0</v>
      </c>
      <c r="T29" s="63"/>
      <c r="U29" s="82">
        <f>T29</f>
        <v>0</v>
      </c>
      <c r="V29" s="63"/>
      <c r="W29" s="82">
        <f>V29</f>
        <v>0</v>
      </c>
      <c r="X29" s="63"/>
      <c r="Y29" s="82">
        <f>X29</f>
        <v>0</v>
      </c>
      <c r="Z29" s="116"/>
      <c r="AA29" s="121">
        <f>Z29</f>
        <v>0</v>
      </c>
      <c r="AB29" s="96">
        <f t="shared" si="0"/>
        <v>0</v>
      </c>
      <c r="AD29" s="207">
        <v>1</v>
      </c>
      <c r="AE29" s="208"/>
      <c r="AF29" s="7"/>
      <c r="AG29" s="104"/>
    </row>
    <row r="30" spans="2:33" ht="14.25" customHeight="1" thickTop="1">
      <c r="B30" s="70"/>
      <c r="C30" s="155" t="s">
        <v>45</v>
      </c>
      <c r="D30" s="155"/>
      <c r="E30" s="155"/>
      <c r="F30" s="89"/>
      <c r="G30" s="89"/>
      <c r="H30" s="89"/>
      <c r="I30" s="89"/>
      <c r="J30" s="89"/>
      <c r="K30" s="89"/>
      <c r="L30" s="89"/>
      <c r="M30" s="89"/>
      <c r="N30" s="89"/>
      <c r="O30" s="89"/>
      <c r="P30" s="89"/>
      <c r="Q30" s="89"/>
      <c r="R30" s="89"/>
      <c r="S30" s="89"/>
      <c r="T30" s="89"/>
      <c r="U30" s="89"/>
      <c r="V30" s="89"/>
      <c r="W30" s="89"/>
      <c r="X30" s="89"/>
      <c r="Y30" s="89"/>
      <c r="Z30" s="89"/>
      <c r="AA30" s="89"/>
      <c r="AB30" s="91"/>
      <c r="AC30" s="6"/>
      <c r="AD30" s="6"/>
      <c r="AE30" s="6"/>
      <c r="AF30" s="7"/>
      <c r="AG30" s="104"/>
    </row>
    <row r="31" spans="2:33" ht="13.5">
      <c r="B31" s="70"/>
      <c r="C31" s="159" t="s">
        <v>43</v>
      </c>
      <c r="D31" s="160"/>
      <c r="E31" s="161"/>
      <c r="F31" s="84">
        <f>ROUND(IF(F30="",SUM(G21:G29),SUM(G21:G29)*6/7),2)</f>
        <v>0</v>
      </c>
      <c r="G31" s="84">
        <f>ROUND(IF(G30="",SUM(H21:H29),SUM(H21:H29)*6/7),2)</f>
        <v>0</v>
      </c>
      <c r="H31" s="84">
        <f>ROUND(IF(H30="",SUM(I21:I29),SUM(I21:I29)*6/7),2)</f>
        <v>0</v>
      </c>
      <c r="I31" s="84">
        <f aca="true" t="shared" si="1" ref="I31:Y31">ROUND(IF(I30="",SUM(J21:J29),SUM(J21:J29)*6/7),2)</f>
        <v>0</v>
      </c>
      <c r="J31" s="84">
        <f t="shared" si="1"/>
        <v>0</v>
      </c>
      <c r="K31" s="84">
        <f t="shared" si="1"/>
        <v>0</v>
      </c>
      <c r="L31" s="84">
        <f t="shared" si="1"/>
        <v>0</v>
      </c>
      <c r="M31" s="84">
        <f t="shared" si="1"/>
        <v>0</v>
      </c>
      <c r="N31" s="84">
        <f t="shared" si="1"/>
        <v>0</v>
      </c>
      <c r="O31" s="84">
        <f t="shared" si="1"/>
        <v>0</v>
      </c>
      <c r="P31" s="84">
        <f t="shared" si="1"/>
        <v>0</v>
      </c>
      <c r="Q31" s="84">
        <f t="shared" si="1"/>
        <v>0</v>
      </c>
      <c r="R31" s="84">
        <f t="shared" si="1"/>
        <v>0</v>
      </c>
      <c r="S31" s="84">
        <f t="shared" si="1"/>
        <v>0</v>
      </c>
      <c r="T31" s="84">
        <f t="shared" si="1"/>
        <v>0</v>
      </c>
      <c r="U31" s="84">
        <f t="shared" si="1"/>
        <v>0</v>
      </c>
      <c r="V31" s="84">
        <f t="shared" si="1"/>
        <v>0</v>
      </c>
      <c r="W31" s="84">
        <f t="shared" si="1"/>
        <v>0</v>
      </c>
      <c r="X31" s="84">
        <f t="shared" si="1"/>
        <v>0</v>
      </c>
      <c r="Y31" s="84">
        <f t="shared" si="1"/>
        <v>0</v>
      </c>
      <c r="Z31" s="84">
        <f>ROUND(IF(Z30="",SUM(AA21:AA29),SUM(AA21:AA29)*6/7),2)</f>
        <v>0</v>
      </c>
      <c r="AA31" s="84">
        <f>ROUND(IF(AA30="",SUM(AB21:AB29),SUM(AB21:AB29)*6/7),2)</f>
        <v>0</v>
      </c>
      <c r="AB31" s="90">
        <f>F31+H31+J31+L31+N31+P31+R31+T31+V31+X31+Z31</f>
        <v>0</v>
      </c>
      <c r="AC31" s="16" t="s">
        <v>46</v>
      </c>
      <c r="AD31" s="6"/>
      <c r="AE31" s="6"/>
      <c r="AF31" s="7"/>
      <c r="AG31" s="104"/>
    </row>
    <row r="32" spans="2:33" ht="13.5">
      <c r="B32" s="70"/>
      <c r="C32" s="4"/>
      <c r="D32" s="4"/>
      <c r="E32" s="4"/>
      <c r="F32" s="8">
        <f>IF(F31&gt;0,1,0)</f>
        <v>0</v>
      </c>
      <c r="G32" s="8"/>
      <c r="H32" s="8">
        <f>IF(H31&gt;0,1,0)</f>
        <v>0</v>
      </c>
      <c r="I32" s="8"/>
      <c r="J32" s="8">
        <f>IF(J31&gt;0,1,0)</f>
        <v>0</v>
      </c>
      <c r="K32" s="8"/>
      <c r="L32" s="8">
        <f>IF(L31&gt;0,1,0)</f>
        <v>0</v>
      </c>
      <c r="M32" s="8"/>
      <c r="N32" s="8">
        <f>IF(N31&gt;0,1,0)</f>
        <v>0</v>
      </c>
      <c r="O32" s="8"/>
      <c r="P32" s="8">
        <f>IF(P31&gt;0,1,0)</f>
        <v>0</v>
      </c>
      <c r="Q32" s="8"/>
      <c r="R32" s="8">
        <f>IF(R31&gt;0,1,0)</f>
        <v>0</v>
      </c>
      <c r="S32" s="8"/>
      <c r="T32" s="8">
        <f>IF(T31&gt;0,1,0)</f>
        <v>0</v>
      </c>
      <c r="U32" s="8"/>
      <c r="V32" s="8">
        <f>IF(V31&gt;0,1,0)</f>
        <v>0</v>
      </c>
      <c r="W32" s="8"/>
      <c r="X32" s="8">
        <f>IF(X31&gt;0,1,0)</f>
        <v>0</v>
      </c>
      <c r="Y32" s="8"/>
      <c r="Z32" s="8">
        <f>IF(Z31&gt;0,1,0)</f>
        <v>0</v>
      </c>
      <c r="AA32" s="8"/>
      <c r="AB32" s="5"/>
      <c r="AC32" s="6"/>
      <c r="AD32" s="6"/>
      <c r="AE32" s="6"/>
      <c r="AF32" s="7"/>
      <c r="AG32" s="104"/>
    </row>
    <row r="33" spans="2:33" ht="14.2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5" thickBot="1" thickTop="1">
      <c r="B34" s="70"/>
      <c r="C34" s="6"/>
      <c r="D34" s="6"/>
      <c r="E34" s="6"/>
      <c r="F34" s="4"/>
      <c r="G34" s="4"/>
      <c r="H34" s="4"/>
      <c r="I34" s="4"/>
      <c r="J34" s="39"/>
      <c r="K34" s="39"/>
      <c r="L34" s="4"/>
      <c r="M34" s="4"/>
      <c r="N34" s="4"/>
      <c r="O34" s="4"/>
      <c r="P34" s="4"/>
      <c r="Q34" s="4"/>
      <c r="R34" s="162" t="s">
        <v>12</v>
      </c>
      <c r="S34" s="163"/>
      <c r="T34" s="163"/>
      <c r="U34" s="10"/>
      <c r="V34" s="102">
        <f>AB31</f>
        <v>0</v>
      </c>
      <c r="W34" s="10"/>
      <c r="X34" s="10" t="s">
        <v>47</v>
      </c>
      <c r="Y34" s="10"/>
      <c r="Z34" s="11">
        <f>SUM(F32:Z32)</f>
        <v>0</v>
      </c>
      <c r="AA34" s="12"/>
      <c r="AB34" s="10" t="s">
        <v>4</v>
      </c>
      <c r="AC34" s="164" t="e">
        <f>V34/Z34</f>
        <v>#DIV/0!</v>
      </c>
      <c r="AD34" s="165"/>
      <c r="AE34" s="166"/>
      <c r="AG34" s="104"/>
    </row>
    <row r="35" spans="2:33" ht="14.2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3.5">
      <c r="S36" s="109"/>
      <c r="T36" s="109"/>
      <c r="U36" s="109"/>
      <c r="V36" s="109"/>
      <c r="W36" s="109"/>
      <c r="X36" s="109"/>
      <c r="Y36" s="109"/>
      <c r="Z36" s="109"/>
      <c r="AA36" s="109"/>
      <c r="AB36" s="109"/>
      <c r="AC36" s="109"/>
      <c r="AD36" s="109"/>
      <c r="AE36" s="109"/>
      <c r="AF36" s="110"/>
      <c r="AG36" s="6"/>
    </row>
    <row r="37" spans="2:33" ht="14.25">
      <c r="B37" s="67" t="s">
        <v>54</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4.2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5" thickBot="1" thickTop="1">
      <c r="B39" s="70"/>
      <c r="C39" s="6"/>
      <c r="D39" s="6"/>
      <c r="E39" s="6"/>
      <c r="F39" s="183" t="s">
        <v>9</v>
      </c>
      <c r="G39" s="184"/>
      <c r="H39" s="184"/>
      <c r="I39" s="85"/>
      <c r="J39" s="106"/>
      <c r="K39" s="86"/>
      <c r="L39" s="6" t="s">
        <v>59</v>
      </c>
      <c r="M39" s="6"/>
      <c r="N39" s="6"/>
      <c r="O39" s="6"/>
      <c r="P39" s="6"/>
      <c r="Q39" s="6"/>
      <c r="R39" s="6"/>
      <c r="S39" s="6"/>
      <c r="T39" s="6"/>
      <c r="U39" s="6"/>
      <c r="V39" s="6"/>
      <c r="W39" s="6"/>
      <c r="X39" s="6"/>
      <c r="Y39" s="6"/>
      <c r="Z39" s="6"/>
      <c r="AA39" s="6"/>
      <c r="AB39" s="6"/>
      <c r="AC39" s="6"/>
      <c r="AD39" s="6"/>
      <c r="AE39" s="6"/>
      <c r="AF39" s="6"/>
      <c r="AG39" s="104"/>
    </row>
    <row r="40" spans="2:33" ht="15" thickBot="1" thickTop="1">
      <c r="B40" s="70"/>
      <c r="C40" s="6"/>
      <c r="D40" s="6"/>
      <c r="E40" s="6"/>
      <c r="T40" s="6"/>
      <c r="U40" s="6"/>
      <c r="V40" s="6"/>
      <c r="W40" s="6"/>
      <c r="X40" s="6"/>
      <c r="Y40" s="6"/>
      <c r="Z40" s="6"/>
      <c r="AA40" s="6"/>
      <c r="AB40" s="6"/>
      <c r="AC40" s="6"/>
      <c r="AD40" s="6"/>
      <c r="AE40" s="6"/>
      <c r="AF40" s="6"/>
      <c r="AG40" s="104"/>
    </row>
    <row r="41" spans="2:33" ht="13.5">
      <c r="B41" s="70"/>
      <c r="C41" s="185" t="s">
        <v>6</v>
      </c>
      <c r="D41" s="186"/>
      <c r="E41" s="187"/>
      <c r="F41" s="191" t="s">
        <v>23</v>
      </c>
      <c r="G41" s="192"/>
      <c r="H41" s="192"/>
      <c r="I41" s="192"/>
      <c r="J41" s="192"/>
      <c r="K41" s="192"/>
      <c r="L41" s="192"/>
      <c r="M41" s="192"/>
      <c r="N41" s="192"/>
      <c r="O41" s="192"/>
      <c r="P41" s="192"/>
      <c r="Q41" s="192"/>
      <c r="R41" s="192"/>
      <c r="S41" s="192"/>
      <c r="T41" s="192"/>
      <c r="U41" s="192"/>
      <c r="V41" s="192"/>
      <c r="W41" s="192"/>
      <c r="X41" s="192"/>
      <c r="Y41" s="192"/>
      <c r="Z41" s="192"/>
      <c r="AA41" s="192"/>
      <c r="AB41" s="193"/>
      <c r="AC41" s="97"/>
      <c r="AD41" s="194" t="s">
        <v>1</v>
      </c>
      <c r="AE41" s="195"/>
      <c r="AF41" s="99"/>
      <c r="AG41" s="104"/>
    </row>
    <row r="42" spans="2:33" ht="14.25" thickBot="1">
      <c r="B42" s="70"/>
      <c r="C42" s="188"/>
      <c r="D42" s="189"/>
      <c r="E42" s="190"/>
      <c r="F42" s="108">
        <v>44287</v>
      </c>
      <c r="G42" s="108"/>
      <c r="H42" s="108">
        <v>44317</v>
      </c>
      <c r="I42" s="108"/>
      <c r="J42" s="108">
        <v>44348</v>
      </c>
      <c r="K42" s="108"/>
      <c r="L42" s="108">
        <v>44378</v>
      </c>
      <c r="M42" s="108"/>
      <c r="N42" s="108">
        <v>44409</v>
      </c>
      <c r="O42" s="108"/>
      <c r="P42" s="108">
        <v>44440</v>
      </c>
      <c r="Q42" s="108"/>
      <c r="R42" s="108">
        <v>44470</v>
      </c>
      <c r="S42" s="108"/>
      <c r="T42" s="108">
        <v>44501</v>
      </c>
      <c r="U42" s="108"/>
      <c r="V42" s="108">
        <v>44531</v>
      </c>
      <c r="W42" s="108"/>
      <c r="X42" s="108">
        <v>44562</v>
      </c>
      <c r="Y42" s="108"/>
      <c r="Z42" s="108">
        <v>44593</v>
      </c>
      <c r="AA42" s="36"/>
      <c r="AB42" s="35" t="s">
        <v>44</v>
      </c>
      <c r="AC42" s="99"/>
      <c r="AD42" s="196"/>
      <c r="AE42" s="197"/>
      <c r="AF42" s="99"/>
      <c r="AG42" s="104"/>
    </row>
    <row r="43" spans="2:33" ht="14.25" thickTop="1">
      <c r="B43" s="70"/>
      <c r="C43" s="198" t="s">
        <v>18</v>
      </c>
      <c r="D43" s="29"/>
      <c r="E43" s="46" t="s">
        <v>0</v>
      </c>
      <c r="F43" s="53"/>
      <c r="G43" s="78">
        <f>F43/2</f>
        <v>0</v>
      </c>
      <c r="H43" s="54"/>
      <c r="I43" s="78">
        <f>H43/2</f>
        <v>0</v>
      </c>
      <c r="J43" s="54"/>
      <c r="K43" s="78">
        <f>J43/2</f>
        <v>0</v>
      </c>
      <c r="L43" s="54"/>
      <c r="M43" s="78">
        <f>L43/2</f>
        <v>0</v>
      </c>
      <c r="N43" s="54"/>
      <c r="O43" s="78">
        <f>N43/2</f>
        <v>0</v>
      </c>
      <c r="P43" s="54"/>
      <c r="Q43" s="78">
        <f>P43/2</f>
        <v>0</v>
      </c>
      <c r="R43" s="54"/>
      <c r="S43" s="78">
        <f>R43/2</f>
        <v>0</v>
      </c>
      <c r="T43" s="54"/>
      <c r="U43" s="78">
        <f>T43/2</f>
        <v>0</v>
      </c>
      <c r="V43" s="54"/>
      <c r="W43" s="78">
        <f>V43/2</f>
        <v>0</v>
      </c>
      <c r="X43" s="54"/>
      <c r="Y43" s="78">
        <f>X43/2</f>
        <v>0</v>
      </c>
      <c r="Z43" s="112"/>
      <c r="AA43" s="55">
        <f>Z43/2</f>
        <v>0</v>
      </c>
      <c r="AB43" s="93">
        <f>F43+H43+J43+L43+N43+P43+R43+T43+V43+X43+Z43</f>
        <v>0</v>
      </c>
      <c r="AC43" s="97"/>
      <c r="AD43" s="201" t="s">
        <v>3</v>
      </c>
      <c r="AE43" s="202"/>
      <c r="AF43" s="98"/>
      <c r="AG43" s="104"/>
    </row>
    <row r="44" spans="2:33" ht="13.5">
      <c r="B44" s="70"/>
      <c r="C44" s="199"/>
      <c r="D44" s="30"/>
      <c r="E44" s="47" t="s">
        <v>36</v>
      </c>
      <c r="F44" s="56"/>
      <c r="G44" s="79">
        <f>F44/2</f>
        <v>0</v>
      </c>
      <c r="H44" s="27"/>
      <c r="I44" s="79">
        <f>H44/2</f>
        <v>0</v>
      </c>
      <c r="J44" s="27"/>
      <c r="K44" s="79">
        <f>J44/2</f>
        <v>0</v>
      </c>
      <c r="L44" s="27"/>
      <c r="M44" s="79">
        <f>L44/2</f>
        <v>0</v>
      </c>
      <c r="N44" s="27"/>
      <c r="O44" s="79">
        <f>N44/2</f>
        <v>0</v>
      </c>
      <c r="P44" s="27"/>
      <c r="Q44" s="79">
        <f>P44/2</f>
        <v>0</v>
      </c>
      <c r="R44" s="27"/>
      <c r="S44" s="79">
        <f>R44/2</f>
        <v>0</v>
      </c>
      <c r="T44" s="27"/>
      <c r="U44" s="79">
        <f>T44/2</f>
        <v>0</v>
      </c>
      <c r="V44" s="27"/>
      <c r="W44" s="79">
        <f>V44/2</f>
        <v>0</v>
      </c>
      <c r="X44" s="27"/>
      <c r="Y44" s="79">
        <f>X44/2</f>
        <v>0</v>
      </c>
      <c r="Z44" s="113"/>
      <c r="AA44" s="57">
        <f>Z44/2</f>
        <v>0</v>
      </c>
      <c r="AB44" s="94">
        <f aca="true" t="shared" si="2" ref="AB44:AB51">F44+H44+J44+L44+N44+P44+R44+T44+V44+X44+Z44</f>
        <v>0</v>
      </c>
      <c r="AC44" s="97"/>
      <c r="AD44" s="175" t="s">
        <v>3</v>
      </c>
      <c r="AE44" s="176"/>
      <c r="AF44" s="98"/>
      <c r="AG44" s="104"/>
    </row>
    <row r="45" spans="2:33" ht="13.5">
      <c r="B45" s="70"/>
      <c r="C45" s="199"/>
      <c r="D45" s="30"/>
      <c r="E45" s="47" t="s">
        <v>37</v>
      </c>
      <c r="F45" s="65"/>
      <c r="G45" s="79">
        <f>F45*3/4</f>
        <v>0</v>
      </c>
      <c r="H45" s="37"/>
      <c r="I45" s="79">
        <f>H45*3/4</f>
        <v>0</v>
      </c>
      <c r="J45" s="37"/>
      <c r="K45" s="79">
        <f>J45*3/4</f>
        <v>0</v>
      </c>
      <c r="L45" s="37"/>
      <c r="M45" s="79">
        <f>L45*3/4</f>
        <v>0</v>
      </c>
      <c r="N45" s="37"/>
      <c r="O45" s="79">
        <f>N45*3/4</f>
        <v>0</v>
      </c>
      <c r="P45" s="37"/>
      <c r="Q45" s="79">
        <f>P45*3/4</f>
        <v>0</v>
      </c>
      <c r="R45" s="37"/>
      <c r="S45" s="79">
        <f>R45*3/4</f>
        <v>0</v>
      </c>
      <c r="T45" s="37"/>
      <c r="U45" s="79">
        <f>T45*3/4</f>
        <v>0</v>
      </c>
      <c r="V45" s="37"/>
      <c r="W45" s="79">
        <f>V45*3/4</f>
        <v>0</v>
      </c>
      <c r="X45" s="37"/>
      <c r="Y45" s="79">
        <f>X45*3/4</f>
        <v>0</v>
      </c>
      <c r="Z45" s="122"/>
      <c r="AA45" s="57">
        <f>Z45*3/4</f>
        <v>0</v>
      </c>
      <c r="AB45" s="94">
        <f t="shared" si="2"/>
        <v>0</v>
      </c>
      <c r="AC45" s="97"/>
      <c r="AD45" s="177" t="s">
        <v>5</v>
      </c>
      <c r="AE45" s="178"/>
      <c r="AF45" s="98"/>
      <c r="AG45" s="104"/>
    </row>
    <row r="46" spans="2:33" ht="13.5">
      <c r="B46" s="70"/>
      <c r="C46" s="200"/>
      <c r="D46" s="31"/>
      <c r="E46" s="48" t="s">
        <v>38</v>
      </c>
      <c r="F46" s="58"/>
      <c r="G46" s="80">
        <f>F46</f>
        <v>0</v>
      </c>
      <c r="H46" s="28"/>
      <c r="I46" s="80">
        <f>H46</f>
        <v>0</v>
      </c>
      <c r="J46" s="28"/>
      <c r="K46" s="80">
        <f>J46</f>
        <v>0</v>
      </c>
      <c r="L46" s="28"/>
      <c r="M46" s="80">
        <f>L46</f>
        <v>0</v>
      </c>
      <c r="N46" s="28"/>
      <c r="O46" s="80">
        <f>N46</f>
        <v>0</v>
      </c>
      <c r="P46" s="28"/>
      <c r="Q46" s="80">
        <f>P46</f>
        <v>0</v>
      </c>
      <c r="R46" s="28"/>
      <c r="S46" s="80">
        <f>R46</f>
        <v>0</v>
      </c>
      <c r="T46" s="28"/>
      <c r="U46" s="80">
        <f>T46</f>
        <v>0</v>
      </c>
      <c r="V46" s="28"/>
      <c r="W46" s="80">
        <f>V46</f>
        <v>0</v>
      </c>
      <c r="X46" s="28"/>
      <c r="Y46" s="80">
        <f>X46</f>
        <v>0</v>
      </c>
      <c r="Z46" s="114"/>
      <c r="AA46" s="59">
        <f>Z46</f>
        <v>0</v>
      </c>
      <c r="AB46" s="95">
        <f t="shared" si="2"/>
        <v>0</v>
      </c>
      <c r="AC46" s="97"/>
      <c r="AD46" s="203">
        <v>1</v>
      </c>
      <c r="AE46" s="204"/>
      <c r="AF46" s="98"/>
      <c r="AG46" s="104"/>
    </row>
    <row r="47" spans="2:33" ht="13.5">
      <c r="B47" s="70"/>
      <c r="C47" s="167" t="s">
        <v>51</v>
      </c>
      <c r="D47" s="170"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73" t="s">
        <v>3</v>
      </c>
      <c r="AE47" s="174"/>
      <c r="AF47" s="98"/>
      <c r="AG47" s="104"/>
    </row>
    <row r="48" spans="2:33" ht="13.5">
      <c r="B48" s="70"/>
      <c r="C48" s="168"/>
      <c r="D48" s="171"/>
      <c r="E48" s="47" t="s">
        <v>36</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75" t="s">
        <v>3</v>
      </c>
      <c r="AE48" s="176"/>
      <c r="AF48" s="98"/>
      <c r="AG48" s="104"/>
    </row>
    <row r="49" spans="2:33" ht="13.5">
      <c r="B49" s="70"/>
      <c r="C49" s="168"/>
      <c r="D49" s="171"/>
      <c r="E49" s="47" t="s">
        <v>37</v>
      </c>
      <c r="F49" s="56"/>
      <c r="G49" s="79">
        <f>F49*3/4</f>
        <v>0</v>
      </c>
      <c r="H49" s="27"/>
      <c r="I49" s="79">
        <f>H49*3/4</f>
        <v>0</v>
      </c>
      <c r="J49" s="27"/>
      <c r="K49" s="79">
        <f>J49*3/4</f>
        <v>0</v>
      </c>
      <c r="L49" s="27"/>
      <c r="M49" s="79">
        <f>L49*3/4</f>
        <v>0</v>
      </c>
      <c r="N49" s="27"/>
      <c r="O49" s="79">
        <f>N49*3/4</f>
        <v>0</v>
      </c>
      <c r="P49" s="27"/>
      <c r="Q49" s="79">
        <f>P49*3/4</f>
        <v>0</v>
      </c>
      <c r="R49" s="27"/>
      <c r="S49" s="79">
        <f>R49*3/4</f>
        <v>0</v>
      </c>
      <c r="T49" s="27"/>
      <c r="U49" s="79">
        <f>T49*3/4</f>
        <v>0</v>
      </c>
      <c r="V49" s="27"/>
      <c r="W49" s="79">
        <f>V49*3/4</f>
        <v>0</v>
      </c>
      <c r="X49" s="27"/>
      <c r="Y49" s="79">
        <f>X49*3/4</f>
        <v>0</v>
      </c>
      <c r="Z49" s="113"/>
      <c r="AA49" s="57">
        <f>Z49*3/4</f>
        <v>0</v>
      </c>
      <c r="AB49" s="94">
        <f t="shared" si="2"/>
        <v>0</v>
      </c>
      <c r="AC49" s="97"/>
      <c r="AD49" s="177" t="s">
        <v>5</v>
      </c>
      <c r="AE49" s="178"/>
      <c r="AF49" s="98"/>
      <c r="AG49" s="104"/>
    </row>
    <row r="50" spans="2:33" ht="13.5">
      <c r="B50" s="70"/>
      <c r="C50" s="168"/>
      <c r="D50" s="172"/>
      <c r="E50" s="48" t="s">
        <v>38</v>
      </c>
      <c r="F50" s="58"/>
      <c r="G50" s="80">
        <f>F50</f>
        <v>0</v>
      </c>
      <c r="H50" s="28"/>
      <c r="I50" s="80">
        <f>H50</f>
        <v>0</v>
      </c>
      <c r="J50" s="28"/>
      <c r="K50" s="80">
        <f>J50</f>
        <v>0</v>
      </c>
      <c r="L50" s="28"/>
      <c r="M50" s="80">
        <f>L50</f>
        <v>0</v>
      </c>
      <c r="N50" s="28"/>
      <c r="O50" s="80">
        <f>N50</f>
        <v>0</v>
      </c>
      <c r="P50" s="28"/>
      <c r="Q50" s="80">
        <f>P50</f>
        <v>0</v>
      </c>
      <c r="R50" s="28"/>
      <c r="S50" s="80">
        <f>R50</f>
        <v>0</v>
      </c>
      <c r="T50" s="28"/>
      <c r="U50" s="80">
        <f>T50</f>
        <v>0</v>
      </c>
      <c r="V50" s="28"/>
      <c r="W50" s="80">
        <f>V50</f>
        <v>0</v>
      </c>
      <c r="X50" s="28"/>
      <c r="Y50" s="80">
        <f>X50</f>
        <v>0</v>
      </c>
      <c r="Z50" s="114"/>
      <c r="AA50" s="59">
        <f>Z50</f>
        <v>0</v>
      </c>
      <c r="AB50" s="95">
        <f t="shared" si="2"/>
        <v>0</v>
      </c>
      <c r="AC50" s="97"/>
      <c r="AD50" s="179">
        <v>1</v>
      </c>
      <c r="AE50" s="180"/>
      <c r="AF50" s="98"/>
      <c r="AG50" s="104"/>
    </row>
    <row r="51" spans="2:33" ht="14.25" thickBot="1">
      <c r="B51" s="70"/>
      <c r="C51" s="169"/>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81">
        <v>1</v>
      </c>
      <c r="AE51" s="182"/>
      <c r="AF51" s="98"/>
      <c r="AG51" s="104"/>
    </row>
    <row r="52" spans="2:33" ht="14.25" customHeight="1" hidden="1" thickTop="1">
      <c r="B52" s="70"/>
      <c r="C52" s="3"/>
      <c r="D52" s="3"/>
      <c r="E52" s="3"/>
      <c r="F52" s="107">
        <v>44317</v>
      </c>
      <c r="G52" s="107"/>
      <c r="H52" s="107">
        <v>44348</v>
      </c>
      <c r="I52" s="107"/>
      <c r="J52" s="107">
        <v>44378</v>
      </c>
      <c r="K52" s="107"/>
      <c r="L52" s="107">
        <v>44409</v>
      </c>
      <c r="M52" s="107"/>
      <c r="N52" s="107">
        <v>44440</v>
      </c>
      <c r="O52" s="107"/>
      <c r="P52" s="107">
        <v>44470</v>
      </c>
      <c r="Q52" s="107"/>
      <c r="R52" s="107">
        <v>44501</v>
      </c>
      <c r="S52" s="107"/>
      <c r="T52" s="107">
        <v>44531</v>
      </c>
      <c r="U52" s="107"/>
      <c r="V52" s="107">
        <v>44562</v>
      </c>
      <c r="W52" s="107"/>
      <c r="X52" s="107">
        <v>44593</v>
      </c>
      <c r="Y52" s="107"/>
      <c r="Z52" s="107">
        <v>44621</v>
      </c>
      <c r="AA52" s="34"/>
      <c r="AB52" s="1"/>
      <c r="AC52" s="6"/>
      <c r="AD52" s="6"/>
      <c r="AE52" s="97"/>
      <c r="AF52" s="98"/>
      <c r="AG52" s="104"/>
    </row>
    <row r="53" spans="2:33" ht="14.25" customHeight="1"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29</v>
      </c>
      <c r="AA53" s="21"/>
      <c r="AB53" s="1"/>
      <c r="AC53" s="6"/>
      <c r="AD53" s="6"/>
      <c r="AE53" s="97"/>
      <c r="AF53" s="98"/>
      <c r="AG53" s="104"/>
    </row>
    <row r="54" spans="2:33" ht="14.25" thickTop="1">
      <c r="B54" s="70"/>
      <c r="C54" s="155" t="s">
        <v>45</v>
      </c>
      <c r="D54" s="155"/>
      <c r="E54" s="155"/>
      <c r="F54" s="89"/>
      <c r="G54" s="89"/>
      <c r="H54" s="89"/>
      <c r="I54" s="89"/>
      <c r="J54" s="89"/>
      <c r="K54" s="89"/>
      <c r="L54" s="89"/>
      <c r="M54" s="89"/>
      <c r="N54" s="89"/>
      <c r="O54" s="89"/>
      <c r="P54" s="89"/>
      <c r="Q54" s="89"/>
      <c r="R54" s="89"/>
      <c r="S54" s="89"/>
      <c r="T54" s="89"/>
      <c r="U54" s="89"/>
      <c r="V54" s="89"/>
      <c r="W54" s="89"/>
      <c r="X54" s="89"/>
      <c r="Y54" s="89"/>
      <c r="Z54" s="89"/>
      <c r="AA54" s="89"/>
      <c r="AB54" s="101"/>
      <c r="AC54" s="6"/>
      <c r="AD54" s="6"/>
      <c r="AE54" s="97"/>
      <c r="AF54" s="98"/>
      <c r="AG54" s="104"/>
    </row>
    <row r="55" spans="2:33" ht="13.5">
      <c r="B55" s="70"/>
      <c r="C55" s="156" t="s">
        <v>10</v>
      </c>
      <c r="D55" s="157"/>
      <c r="E55" s="158"/>
      <c r="F55" s="21">
        <f>IF((F52-$J$39)&lt;=0,0,IF((F52-$J$39)&gt;30,30,(F52-$J$39)))</f>
        <v>30</v>
      </c>
      <c r="G55" s="21"/>
      <c r="H55" s="21">
        <f>IF(F55&gt;1,31,IF((H52-$J$39)&lt;=0,0,(H52-$J$39)))</f>
        <v>31</v>
      </c>
      <c r="I55" s="21"/>
      <c r="J55" s="21">
        <f>IF(H55&gt;1,30,IF((J52-$J$39)&lt;=0,0,(J52-$J$39)))</f>
        <v>30</v>
      </c>
      <c r="K55" s="21"/>
      <c r="L55" s="21">
        <f>IF(J55&gt;1,31,IF((L52-$J$39)&lt;=0,0,(L52-$J$39)))</f>
        <v>31</v>
      </c>
      <c r="M55" s="21"/>
      <c r="N55" s="21">
        <f>IF(L55&gt;1,31,IF((N52-$J$39)&lt;=0,0,(N52-$J$39)))</f>
        <v>31</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f>IF(X55&gt;1,29,IF((Z52-$J$39)&lt;=0,0,(Z52-$J$39)))</f>
        <v>29</v>
      </c>
      <c r="AA55" s="21"/>
      <c r="AB55" s="92"/>
      <c r="AC55" s="6"/>
      <c r="AD55" s="6"/>
      <c r="AE55" s="97"/>
      <c r="AF55" s="98"/>
      <c r="AG55" s="104"/>
    </row>
    <row r="56" spans="2:33" ht="13.5">
      <c r="B56" s="70"/>
      <c r="C56" s="156" t="s">
        <v>11</v>
      </c>
      <c r="D56" s="157"/>
      <c r="E56" s="158"/>
      <c r="F56" s="22">
        <f>F55/F53</f>
        <v>1</v>
      </c>
      <c r="G56" s="22"/>
      <c r="H56" s="22">
        <f aca="true" t="shared" si="3" ref="H56:Z56">H55/H53</f>
        <v>1</v>
      </c>
      <c r="I56" s="22"/>
      <c r="J56" s="22">
        <f t="shared" si="3"/>
        <v>1</v>
      </c>
      <c r="K56" s="22"/>
      <c r="L56" s="22">
        <f t="shared" si="3"/>
        <v>1</v>
      </c>
      <c r="M56" s="22"/>
      <c r="N56" s="22">
        <f>N55/N53</f>
        <v>1</v>
      </c>
      <c r="O56" s="22"/>
      <c r="P56" s="22">
        <f t="shared" si="3"/>
        <v>1</v>
      </c>
      <c r="Q56" s="22"/>
      <c r="R56" s="22">
        <f t="shared" si="3"/>
        <v>1</v>
      </c>
      <c r="S56" s="22"/>
      <c r="T56" s="22">
        <f t="shared" si="3"/>
        <v>1</v>
      </c>
      <c r="U56" s="22"/>
      <c r="V56" s="22">
        <f t="shared" si="3"/>
        <v>1</v>
      </c>
      <c r="W56" s="22"/>
      <c r="X56" s="22">
        <f t="shared" si="3"/>
        <v>1</v>
      </c>
      <c r="Y56" s="22"/>
      <c r="Z56" s="22">
        <f t="shared" si="3"/>
        <v>1</v>
      </c>
      <c r="AA56" s="22"/>
      <c r="AB56" s="22">
        <f>SUM(F56:Z56)</f>
        <v>11</v>
      </c>
      <c r="AC56" s="6"/>
      <c r="AD56" s="6"/>
      <c r="AE56" s="97"/>
      <c r="AF56" s="98"/>
      <c r="AG56" s="104"/>
    </row>
    <row r="57" spans="2:33" ht="13.5">
      <c r="B57" s="70"/>
      <c r="C57" s="159" t="s">
        <v>43</v>
      </c>
      <c r="D57" s="160"/>
      <c r="E57" s="161"/>
      <c r="F57" s="84">
        <f>ROUND(IF(F54="",SUM(G43:G51),SUM(G43:G51)*6/7),2)</f>
        <v>0</v>
      </c>
      <c r="G57" s="84">
        <f>ROUND(IF(G54="",SUM(H43:H51),SUM(H43:H51)*6/7),2)</f>
        <v>0</v>
      </c>
      <c r="H57" s="84">
        <f aca="true" t="shared" si="4" ref="H57:Y57">ROUND(IF(H54="",SUM(I43:I51),SUM(I43:I51)*6/7),2)</f>
        <v>0</v>
      </c>
      <c r="I57" s="84">
        <f>ROUND(IF(I54="",SUM(J43:J51),SUM(J43:J51)*6/7),2)</f>
        <v>0</v>
      </c>
      <c r="J57" s="84">
        <f t="shared" si="4"/>
        <v>0</v>
      </c>
      <c r="K57" s="84">
        <f t="shared" si="4"/>
        <v>0</v>
      </c>
      <c r="L57" s="84">
        <f t="shared" si="4"/>
        <v>0</v>
      </c>
      <c r="M57" s="84">
        <f t="shared" si="4"/>
        <v>0</v>
      </c>
      <c r="N57" s="84">
        <f t="shared" si="4"/>
        <v>0</v>
      </c>
      <c r="O57" s="84">
        <f t="shared" si="4"/>
        <v>0</v>
      </c>
      <c r="P57" s="84">
        <f t="shared" si="4"/>
        <v>0</v>
      </c>
      <c r="Q57" s="84">
        <f t="shared" si="4"/>
        <v>0</v>
      </c>
      <c r="R57" s="84">
        <f>ROUND(IF(R54="",SUM(S43:S51),SUM(S43:S51)*6/7),2)</f>
        <v>0</v>
      </c>
      <c r="S57" s="84">
        <f t="shared" si="4"/>
        <v>0</v>
      </c>
      <c r="T57" s="84">
        <f t="shared" si="4"/>
        <v>0</v>
      </c>
      <c r="U57" s="84">
        <f t="shared" si="4"/>
        <v>0</v>
      </c>
      <c r="V57" s="84">
        <f t="shared" si="4"/>
        <v>0</v>
      </c>
      <c r="W57" s="84">
        <f t="shared" si="4"/>
        <v>0</v>
      </c>
      <c r="X57" s="84">
        <f t="shared" si="4"/>
        <v>0</v>
      </c>
      <c r="Y57" s="84">
        <f t="shared" si="4"/>
        <v>0</v>
      </c>
      <c r="Z57" s="84">
        <f>ROUND(IF(Z54="",SUM(AA43:AA51),SUM(AA43:AA51)*6/7),2)</f>
        <v>0</v>
      </c>
      <c r="AA57" s="1"/>
      <c r="AB57" s="105">
        <f>F57+H57+J57+L57+N57+P57+R57+T57+V57+X57+Z57</f>
        <v>0</v>
      </c>
      <c r="AC57" s="16" t="s">
        <v>46</v>
      </c>
      <c r="AD57" s="6"/>
      <c r="AE57" s="97"/>
      <c r="AF57" s="98"/>
      <c r="AG57" s="104"/>
    </row>
    <row r="58" spans="2:33" ht="13.5" hidden="1">
      <c r="B58" s="70"/>
      <c r="C58" s="4"/>
      <c r="D58" s="4"/>
      <c r="E58" s="4"/>
      <c r="F58" s="8">
        <f aca="true" t="shared" si="5" ref="F58:Z58">IF(F57&gt;0,1,0)</f>
        <v>0</v>
      </c>
      <c r="G58" s="8"/>
      <c r="H58" s="8">
        <f t="shared" si="5"/>
        <v>0</v>
      </c>
      <c r="I58" s="8"/>
      <c r="J58" s="8">
        <f t="shared" si="5"/>
        <v>0</v>
      </c>
      <c r="K58" s="8"/>
      <c r="L58" s="8">
        <f t="shared" si="5"/>
        <v>0</v>
      </c>
      <c r="M58" s="8"/>
      <c r="N58" s="8">
        <f t="shared" si="5"/>
        <v>0</v>
      </c>
      <c r="O58" s="8"/>
      <c r="P58" s="8">
        <f t="shared" si="5"/>
        <v>0</v>
      </c>
      <c r="Q58" s="8"/>
      <c r="R58" s="8">
        <f t="shared" si="5"/>
        <v>0</v>
      </c>
      <c r="S58" s="8"/>
      <c r="T58" s="8">
        <f t="shared" si="5"/>
        <v>0</v>
      </c>
      <c r="U58" s="8"/>
      <c r="V58" s="8">
        <f t="shared" si="5"/>
        <v>0</v>
      </c>
      <c r="W58" s="8"/>
      <c r="X58" s="8">
        <f t="shared" si="5"/>
        <v>0</v>
      </c>
      <c r="Y58" s="8"/>
      <c r="Z58" s="8">
        <f t="shared" si="5"/>
        <v>0</v>
      </c>
      <c r="AA58" s="8"/>
      <c r="AB58" s="5"/>
      <c r="AC58" s="6"/>
      <c r="AD58" s="6"/>
      <c r="AE58" s="6"/>
      <c r="AF58" s="7"/>
      <c r="AG58" s="104"/>
    </row>
    <row r="59" spans="2:33" ht="14.2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5" thickBot="1" thickTop="1">
      <c r="B60" s="70"/>
      <c r="C60" s="6"/>
      <c r="D60" s="6"/>
      <c r="E60" s="6"/>
      <c r="F60" s="4"/>
      <c r="G60" s="4"/>
      <c r="H60" s="2"/>
      <c r="I60" s="2"/>
      <c r="J60" s="9"/>
      <c r="K60" s="9"/>
      <c r="L60" s="2"/>
      <c r="M60" s="2"/>
      <c r="N60" s="2"/>
      <c r="O60" s="2"/>
      <c r="P60" s="4"/>
      <c r="Q60" s="4"/>
      <c r="R60" s="162" t="s">
        <v>12</v>
      </c>
      <c r="S60" s="163"/>
      <c r="T60" s="163"/>
      <c r="U60" s="10"/>
      <c r="V60" s="102">
        <f>AB57</f>
        <v>0</v>
      </c>
      <c r="W60" s="10"/>
      <c r="X60" s="10" t="s">
        <v>47</v>
      </c>
      <c r="Y60" s="10"/>
      <c r="Z60" s="23">
        <f>SUM(F56:Z56)</f>
        <v>11</v>
      </c>
      <c r="AA60" s="12"/>
      <c r="AB60" s="10" t="s">
        <v>4</v>
      </c>
      <c r="AC60" s="164">
        <f>V60/Z60</f>
        <v>0</v>
      </c>
      <c r="AD60" s="165"/>
      <c r="AE60" s="166"/>
      <c r="AF60" s="76"/>
      <c r="AG60" s="104"/>
    </row>
    <row r="61" spans="2:33" ht="14.2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4.2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52" t="s">
        <v>25</v>
      </c>
      <c r="D63" s="153"/>
      <c r="E63" s="153"/>
      <c r="F63" s="153"/>
      <c r="G63" s="153"/>
      <c r="H63" s="154"/>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48</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49</v>
      </c>
      <c r="E66" s="44"/>
      <c r="F66" s="44"/>
      <c r="G66" s="44"/>
      <c r="H66" s="45"/>
      <c r="I66" s="6"/>
    </row>
    <row r="67" ht="16.5" customHeight="1" thickTop="1">
      <c r="I67" s="6"/>
    </row>
  </sheetData>
  <sheetProtection/>
  <mergeCells count="45">
    <mergeCell ref="C63:H63"/>
    <mergeCell ref="C54:E54"/>
    <mergeCell ref="C55:E55"/>
    <mergeCell ref="C56:E56"/>
    <mergeCell ref="C57:E57"/>
    <mergeCell ref="R60:T60"/>
    <mergeCell ref="AC60:AE60"/>
    <mergeCell ref="C47:C51"/>
    <mergeCell ref="D47:D50"/>
    <mergeCell ref="AD47:AE47"/>
    <mergeCell ref="AD48:AE48"/>
    <mergeCell ref="AD49:AE49"/>
    <mergeCell ref="AD50:AE50"/>
    <mergeCell ref="AD51:AE51"/>
    <mergeCell ref="F39:H39"/>
    <mergeCell ref="C41:E42"/>
    <mergeCell ref="F41:AB41"/>
    <mergeCell ref="AD41:AE42"/>
    <mergeCell ref="C43:C46"/>
    <mergeCell ref="AD43:AE43"/>
    <mergeCell ref="AD44:AE44"/>
    <mergeCell ref="AD45:AE45"/>
    <mergeCell ref="AD46:AE46"/>
    <mergeCell ref="AD28:AE28"/>
    <mergeCell ref="AD29:AE29"/>
    <mergeCell ref="C30:E30"/>
    <mergeCell ref="C31:E31"/>
    <mergeCell ref="R34:T34"/>
    <mergeCell ref="AC34:AE34"/>
    <mergeCell ref="C21:C24"/>
    <mergeCell ref="AD21:AE21"/>
    <mergeCell ref="AD22:AE22"/>
    <mergeCell ref="AD23:AE23"/>
    <mergeCell ref="AD24:AE24"/>
    <mergeCell ref="C25:C29"/>
    <mergeCell ref="D25:D28"/>
    <mergeCell ref="AD25:AE25"/>
    <mergeCell ref="AD26:AE26"/>
    <mergeCell ref="AD27:AE27"/>
    <mergeCell ref="A1:AG1"/>
    <mergeCell ref="AF2:AG2"/>
    <mergeCell ref="V4:AF4"/>
    <mergeCell ref="C19:E20"/>
    <mergeCell ref="F19:AB19"/>
    <mergeCell ref="AD19:AE2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40">
      <selection activeCell="H66" sqref="H66"/>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7539062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60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58</v>
      </c>
      <c r="AG2" s="216"/>
    </row>
    <row r="3" spans="1:32" ht="18.75">
      <c r="A3" s="124" t="s">
        <v>61</v>
      </c>
      <c r="B3" s="24"/>
      <c r="M3" s="40"/>
      <c r="N3" s="40" t="s">
        <v>62</v>
      </c>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56</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v>35</v>
      </c>
      <c r="G10" s="77"/>
      <c r="H10" s="38" t="s">
        <v>2</v>
      </c>
      <c r="I10" s="38"/>
      <c r="J10" s="6">
        <v>0.9</v>
      </c>
      <c r="K10" s="6"/>
      <c r="L10" s="4" t="s">
        <v>2</v>
      </c>
      <c r="M10" s="4"/>
      <c r="N10" s="51">
        <v>1</v>
      </c>
      <c r="O10" s="87"/>
      <c r="P10" s="4" t="s">
        <v>2</v>
      </c>
      <c r="Q10" s="4"/>
      <c r="R10" s="52">
        <v>295</v>
      </c>
      <c r="S10" s="88"/>
      <c r="T10" s="4" t="s">
        <v>14</v>
      </c>
      <c r="U10" s="4"/>
      <c r="V10" s="72">
        <v>12</v>
      </c>
      <c r="W10" s="72"/>
      <c r="X10" s="4" t="s">
        <v>15</v>
      </c>
      <c r="Y10" s="4"/>
      <c r="Z10" s="33">
        <f>F10*J10*N10*R10/V10</f>
        <v>774.375</v>
      </c>
      <c r="AA10" s="125"/>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3.5">
      <c r="B12" s="70"/>
      <c r="C12" s="6"/>
      <c r="D12" s="6"/>
      <c r="E12" s="6"/>
      <c r="F12" s="6"/>
      <c r="G12" s="6"/>
      <c r="H12" s="6"/>
      <c r="I12" s="6"/>
      <c r="J12" s="13" t="s">
        <v>63</v>
      </c>
      <c r="K12" s="14"/>
      <c r="L12" s="14"/>
      <c r="M12" s="14"/>
      <c r="N12" s="14"/>
      <c r="O12" s="14"/>
      <c r="P12" s="14"/>
      <c r="Q12" s="14"/>
      <c r="R12" s="14"/>
      <c r="S12" s="14"/>
      <c r="T12" s="15">
        <v>0.25</v>
      </c>
      <c r="U12" s="6"/>
      <c r="V12" s="6"/>
      <c r="W12" s="6"/>
      <c r="X12" s="6"/>
      <c r="Y12" s="6"/>
      <c r="Z12" s="4" t="s">
        <v>17</v>
      </c>
      <c r="AA12" s="4"/>
      <c r="AB12" s="71"/>
    </row>
    <row r="13" spans="2:28" ht="13.5">
      <c r="B13" s="70"/>
      <c r="C13" s="6"/>
      <c r="D13" s="6"/>
      <c r="E13" s="6"/>
      <c r="F13" s="6"/>
      <c r="G13" s="6"/>
      <c r="H13" s="6"/>
      <c r="I13" s="6"/>
      <c r="J13" s="16" t="s">
        <v>64</v>
      </c>
      <c r="K13" s="6"/>
      <c r="L13" s="6"/>
      <c r="M13" s="6"/>
      <c r="N13" s="6"/>
      <c r="O13" s="6"/>
      <c r="P13" s="6"/>
      <c r="Q13" s="6"/>
      <c r="R13" s="6"/>
      <c r="S13" s="6"/>
      <c r="T13" s="17">
        <v>0.5</v>
      </c>
      <c r="U13" s="6"/>
      <c r="V13" s="6"/>
      <c r="W13" s="6"/>
      <c r="X13" s="6"/>
      <c r="Y13" s="6"/>
      <c r="Z13" s="4"/>
      <c r="AA13" s="4"/>
      <c r="AB13" s="71"/>
    </row>
    <row r="14" spans="2:28" ht="14.25" thickBot="1">
      <c r="B14" s="70"/>
      <c r="C14" s="6"/>
      <c r="D14" s="6"/>
      <c r="E14" s="6"/>
      <c r="F14" s="6"/>
      <c r="G14" s="6"/>
      <c r="H14" s="6"/>
      <c r="I14" s="6"/>
      <c r="J14" s="16" t="s">
        <v>65</v>
      </c>
      <c r="K14" s="6"/>
      <c r="L14" s="6"/>
      <c r="M14" s="6"/>
      <c r="N14" s="6"/>
      <c r="O14" s="6"/>
      <c r="P14" s="6"/>
      <c r="Q14" s="6"/>
      <c r="R14" s="6"/>
      <c r="S14" s="6"/>
      <c r="T14" s="17">
        <v>0.5</v>
      </c>
      <c r="U14" s="6"/>
      <c r="V14" s="6"/>
      <c r="W14" s="6"/>
      <c r="X14" s="6"/>
      <c r="Y14" s="6"/>
      <c r="Z14" s="4"/>
      <c r="AA14" s="4"/>
      <c r="AB14" s="71"/>
    </row>
    <row r="15" spans="2:28" ht="15" thickBot="1" thickTop="1">
      <c r="B15" s="70"/>
      <c r="C15" s="6"/>
      <c r="D15" s="6"/>
      <c r="E15" s="6"/>
      <c r="F15" s="6"/>
      <c r="G15" s="6"/>
      <c r="H15" s="6"/>
      <c r="I15" s="6"/>
      <c r="J15" s="16" t="s">
        <v>66</v>
      </c>
      <c r="K15" s="6"/>
      <c r="L15" s="6"/>
      <c r="M15" s="6"/>
      <c r="N15" s="6"/>
      <c r="O15" s="6"/>
      <c r="P15" s="6"/>
      <c r="Q15" s="6"/>
      <c r="R15" s="6"/>
      <c r="S15" s="6"/>
      <c r="T15" s="17">
        <v>0.75</v>
      </c>
      <c r="U15" s="6"/>
      <c r="V15" s="6"/>
      <c r="W15" s="6"/>
      <c r="X15" s="6"/>
      <c r="Y15" s="6"/>
      <c r="Z15" s="33">
        <f>Z10*6/7</f>
        <v>663.75</v>
      </c>
      <c r="AA15" s="125"/>
      <c r="AB15" s="71"/>
    </row>
    <row r="16" spans="2:28" ht="14.25" thickTop="1">
      <c r="B16" s="70"/>
      <c r="C16" s="6"/>
      <c r="D16" s="6"/>
      <c r="E16" s="6"/>
      <c r="F16" s="6"/>
      <c r="G16" s="6"/>
      <c r="H16" s="6"/>
      <c r="I16" s="6"/>
      <c r="J16" s="18" t="s">
        <v>67</v>
      </c>
      <c r="K16" s="19"/>
      <c r="L16" s="19"/>
      <c r="M16" s="19"/>
      <c r="N16" s="19"/>
      <c r="O16" s="19"/>
      <c r="P16" s="19"/>
      <c r="Q16" s="19"/>
      <c r="R16" s="19"/>
      <c r="S16" s="19"/>
      <c r="T16" s="20">
        <v>1</v>
      </c>
      <c r="U16" s="6"/>
      <c r="V16" s="6"/>
      <c r="W16" s="6"/>
      <c r="X16" s="6"/>
      <c r="Y16" s="6"/>
      <c r="Z16" s="6"/>
      <c r="AA16" s="6"/>
      <c r="AB16" s="71"/>
    </row>
    <row r="17" spans="2:28" ht="13.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8" spans="2:28" ht="13.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33" ht="14.25">
      <c r="B19" s="67" t="s">
        <v>57</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c r="AG19" s="6"/>
    </row>
    <row r="20" spans="2:33" ht="14.25" thickBot="1">
      <c r="B20" s="7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1"/>
      <c r="AG20" s="6"/>
    </row>
    <row r="21" spans="2:33" ht="15" customHeight="1">
      <c r="B21" s="70"/>
      <c r="C21" s="185" t="s">
        <v>6</v>
      </c>
      <c r="D21" s="186"/>
      <c r="E21" s="187"/>
      <c r="F21" s="191" t="s">
        <v>23</v>
      </c>
      <c r="G21" s="192"/>
      <c r="H21" s="192"/>
      <c r="I21" s="192"/>
      <c r="J21" s="192"/>
      <c r="K21" s="192"/>
      <c r="L21" s="192"/>
      <c r="M21" s="192"/>
      <c r="N21" s="192"/>
      <c r="O21" s="192"/>
      <c r="P21" s="192"/>
      <c r="Q21" s="192"/>
      <c r="R21" s="192"/>
      <c r="S21" s="192"/>
      <c r="T21" s="192"/>
      <c r="U21" s="192"/>
      <c r="V21" s="192"/>
      <c r="W21" s="192"/>
      <c r="X21" s="192"/>
      <c r="Y21" s="192"/>
      <c r="Z21" s="192"/>
      <c r="AA21" s="192"/>
      <c r="AB21" s="193"/>
      <c r="AD21" s="218" t="s">
        <v>1</v>
      </c>
      <c r="AE21" s="219"/>
      <c r="AF21" s="126"/>
      <c r="AG21" s="6"/>
    </row>
    <row r="22" spans="2:33" ht="15" customHeight="1" thickBot="1">
      <c r="B22" s="70"/>
      <c r="C22" s="188"/>
      <c r="D22" s="189"/>
      <c r="E22" s="190"/>
      <c r="F22" s="108">
        <v>44287</v>
      </c>
      <c r="G22" s="108"/>
      <c r="H22" s="108">
        <v>44317</v>
      </c>
      <c r="I22" s="108"/>
      <c r="J22" s="108">
        <v>44348</v>
      </c>
      <c r="K22" s="108"/>
      <c r="L22" s="108">
        <v>44378</v>
      </c>
      <c r="M22" s="108"/>
      <c r="N22" s="108">
        <v>44409</v>
      </c>
      <c r="O22" s="108"/>
      <c r="P22" s="108">
        <v>44440</v>
      </c>
      <c r="Q22" s="108"/>
      <c r="R22" s="108">
        <v>44470</v>
      </c>
      <c r="S22" s="108"/>
      <c r="T22" s="108">
        <v>44501</v>
      </c>
      <c r="U22" s="108"/>
      <c r="V22" s="108">
        <v>44531</v>
      </c>
      <c r="W22" s="108"/>
      <c r="X22" s="108">
        <v>44562</v>
      </c>
      <c r="Y22" s="108"/>
      <c r="Z22" s="108">
        <v>44593</v>
      </c>
      <c r="AA22" s="36"/>
      <c r="AB22" s="35" t="s">
        <v>44</v>
      </c>
      <c r="AD22" s="220"/>
      <c r="AE22" s="221"/>
      <c r="AF22" s="126"/>
      <c r="AG22" s="6"/>
    </row>
    <row r="23" spans="2:33" ht="15" customHeight="1" thickTop="1">
      <c r="B23" s="70"/>
      <c r="C23" s="198" t="s">
        <v>18</v>
      </c>
      <c r="D23" s="29"/>
      <c r="E23" s="127" t="s">
        <v>68</v>
      </c>
      <c r="F23" s="53"/>
      <c r="G23" s="78">
        <f>F23/4</f>
        <v>0</v>
      </c>
      <c r="H23" s="54">
        <v>5</v>
      </c>
      <c r="I23" s="78">
        <f>H23/4</f>
        <v>1.25</v>
      </c>
      <c r="J23" s="54">
        <v>5</v>
      </c>
      <c r="K23" s="78">
        <f>J23/4</f>
        <v>1.25</v>
      </c>
      <c r="L23" s="54">
        <v>5</v>
      </c>
      <c r="M23" s="78">
        <f>L23/4</f>
        <v>1.25</v>
      </c>
      <c r="N23" s="54">
        <v>5</v>
      </c>
      <c r="O23" s="78">
        <f>N23/4</f>
        <v>1.25</v>
      </c>
      <c r="P23" s="54">
        <v>5</v>
      </c>
      <c r="Q23" s="78">
        <f>P23/4</f>
        <v>1.25</v>
      </c>
      <c r="R23" s="54">
        <v>5</v>
      </c>
      <c r="S23" s="78">
        <f>R23/4</f>
        <v>1.25</v>
      </c>
      <c r="T23" s="54">
        <v>5</v>
      </c>
      <c r="U23" s="78">
        <f>T23/4</f>
        <v>1.25</v>
      </c>
      <c r="V23" s="54">
        <v>5</v>
      </c>
      <c r="W23" s="78">
        <f>V23/4</f>
        <v>1.25</v>
      </c>
      <c r="X23" s="54">
        <v>5</v>
      </c>
      <c r="Y23" s="78">
        <f>X23/4</f>
        <v>1.25</v>
      </c>
      <c r="Z23" s="55">
        <v>5</v>
      </c>
      <c r="AA23" s="78">
        <f>Z23/4</f>
        <v>1.25</v>
      </c>
      <c r="AB23" s="128">
        <f aca="true" t="shared" si="0" ref="AB23:AB33">F23+H23+J23+L23+N23+P23+R23+T23+V23+X23+Z23</f>
        <v>50</v>
      </c>
      <c r="AD23" s="211" t="s">
        <v>69</v>
      </c>
      <c r="AE23" s="212"/>
      <c r="AF23" s="129"/>
      <c r="AG23" s="6"/>
    </row>
    <row r="24" spans="2:33" ht="15" customHeight="1">
      <c r="B24" s="70"/>
      <c r="C24" s="199"/>
      <c r="D24" s="130"/>
      <c r="E24" s="131" t="s">
        <v>0</v>
      </c>
      <c r="F24" s="132"/>
      <c r="G24" s="133">
        <f>F24/2</f>
        <v>0</v>
      </c>
      <c r="H24" s="134">
        <v>10</v>
      </c>
      <c r="I24" s="133">
        <f>H24/2</f>
        <v>5</v>
      </c>
      <c r="J24" s="134">
        <v>10</v>
      </c>
      <c r="K24" s="133">
        <f>J24/2</f>
        <v>5</v>
      </c>
      <c r="L24" s="134">
        <v>10</v>
      </c>
      <c r="M24" s="133">
        <f>L24/2</f>
        <v>5</v>
      </c>
      <c r="N24" s="134">
        <v>10</v>
      </c>
      <c r="O24" s="133">
        <f>N24/2</f>
        <v>5</v>
      </c>
      <c r="P24" s="134">
        <v>10</v>
      </c>
      <c r="Q24" s="133">
        <f>P24/2</f>
        <v>5</v>
      </c>
      <c r="R24" s="134">
        <v>10</v>
      </c>
      <c r="S24" s="133">
        <f>R24/2</f>
        <v>5</v>
      </c>
      <c r="T24" s="134">
        <v>10</v>
      </c>
      <c r="U24" s="133">
        <f>T24/2</f>
        <v>5</v>
      </c>
      <c r="V24" s="134">
        <v>10</v>
      </c>
      <c r="W24" s="133">
        <f>V24/2</f>
        <v>5</v>
      </c>
      <c r="X24" s="134">
        <v>10</v>
      </c>
      <c r="Y24" s="133">
        <f>X24/2</f>
        <v>5</v>
      </c>
      <c r="Z24" s="135">
        <v>10</v>
      </c>
      <c r="AA24" s="133">
        <f>Z24/2</f>
        <v>5</v>
      </c>
      <c r="AB24" s="94">
        <f t="shared" si="0"/>
        <v>100</v>
      </c>
      <c r="AD24" s="211" t="s">
        <v>3</v>
      </c>
      <c r="AE24" s="212"/>
      <c r="AF24" s="129"/>
      <c r="AG24" s="6"/>
    </row>
    <row r="25" spans="2:33" ht="15" customHeight="1">
      <c r="B25" s="70"/>
      <c r="C25" s="199"/>
      <c r="D25" s="30"/>
      <c r="E25" s="47" t="s">
        <v>70</v>
      </c>
      <c r="F25" s="56"/>
      <c r="G25" s="79">
        <f>F25/2</f>
        <v>0</v>
      </c>
      <c r="H25" s="27">
        <v>20</v>
      </c>
      <c r="I25" s="79">
        <f>H25/2</f>
        <v>10</v>
      </c>
      <c r="J25" s="27">
        <v>20</v>
      </c>
      <c r="K25" s="79">
        <f>J25/2</f>
        <v>10</v>
      </c>
      <c r="L25" s="27">
        <v>20</v>
      </c>
      <c r="M25" s="79">
        <f>L25/2</f>
        <v>10</v>
      </c>
      <c r="N25" s="27">
        <v>20</v>
      </c>
      <c r="O25" s="79">
        <f>N25/2</f>
        <v>10</v>
      </c>
      <c r="P25" s="27">
        <v>20</v>
      </c>
      <c r="Q25" s="79">
        <f>P25/2</f>
        <v>10</v>
      </c>
      <c r="R25" s="27">
        <v>20</v>
      </c>
      <c r="S25" s="79">
        <f>R25/2</f>
        <v>10</v>
      </c>
      <c r="T25" s="27">
        <v>20</v>
      </c>
      <c r="U25" s="79">
        <f>T25/2</f>
        <v>10</v>
      </c>
      <c r="V25" s="27">
        <v>20</v>
      </c>
      <c r="W25" s="79">
        <f>V25/2</f>
        <v>10</v>
      </c>
      <c r="X25" s="27">
        <v>20</v>
      </c>
      <c r="Y25" s="79">
        <f>X25/2</f>
        <v>10</v>
      </c>
      <c r="Z25" s="57">
        <v>20</v>
      </c>
      <c r="AA25" s="79">
        <f>Z25/2</f>
        <v>10</v>
      </c>
      <c r="AB25" s="94">
        <f t="shared" si="0"/>
        <v>200</v>
      </c>
      <c r="AD25" s="211" t="s">
        <v>3</v>
      </c>
      <c r="AE25" s="212"/>
      <c r="AF25" s="129"/>
      <c r="AG25" s="6"/>
    </row>
    <row r="26" spans="2:33" ht="15" customHeight="1">
      <c r="B26" s="70"/>
      <c r="C26" s="199"/>
      <c r="D26" s="30"/>
      <c r="E26" s="47" t="s">
        <v>71</v>
      </c>
      <c r="F26" s="56"/>
      <c r="G26" s="79">
        <f>F26*3/4</f>
        <v>0</v>
      </c>
      <c r="H26" s="27">
        <v>350</v>
      </c>
      <c r="I26" s="79">
        <f>H26*3/4</f>
        <v>262.5</v>
      </c>
      <c r="J26" s="27">
        <v>350</v>
      </c>
      <c r="K26" s="79">
        <f>J26*3/4</f>
        <v>262.5</v>
      </c>
      <c r="L26" s="27">
        <v>350</v>
      </c>
      <c r="M26" s="79">
        <f>L26*3/4</f>
        <v>262.5</v>
      </c>
      <c r="N26" s="27">
        <v>350</v>
      </c>
      <c r="O26" s="79">
        <f>N26*3/4</f>
        <v>262.5</v>
      </c>
      <c r="P26" s="27">
        <v>350</v>
      </c>
      <c r="Q26" s="79">
        <f>P26*3/4</f>
        <v>262.5</v>
      </c>
      <c r="R26" s="27">
        <v>350</v>
      </c>
      <c r="S26" s="79">
        <f>R26*3/4</f>
        <v>262.5</v>
      </c>
      <c r="T26" s="27">
        <v>350</v>
      </c>
      <c r="U26" s="79">
        <f>T26*3/4</f>
        <v>262.5</v>
      </c>
      <c r="V26" s="27">
        <v>350</v>
      </c>
      <c r="W26" s="79">
        <f>V26*3/4</f>
        <v>262.5</v>
      </c>
      <c r="X26" s="27">
        <v>350</v>
      </c>
      <c r="Y26" s="79">
        <f>X26*3/4</f>
        <v>262.5</v>
      </c>
      <c r="Z26" s="57">
        <v>350</v>
      </c>
      <c r="AA26" s="79">
        <f>Z26*3/4</f>
        <v>262.5</v>
      </c>
      <c r="AB26" s="94">
        <f t="shared" si="0"/>
        <v>3500</v>
      </c>
      <c r="AD26" s="213" t="s">
        <v>5</v>
      </c>
      <c r="AE26" s="214"/>
      <c r="AF26" s="129"/>
      <c r="AG26" s="6"/>
    </row>
    <row r="27" spans="2:33" ht="15" customHeight="1">
      <c r="B27" s="70"/>
      <c r="C27" s="200"/>
      <c r="D27" s="31"/>
      <c r="E27" s="48" t="s">
        <v>72</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59"/>
      <c r="AA27" s="136">
        <f>Z27</f>
        <v>0</v>
      </c>
      <c r="AB27" s="95">
        <f t="shared" si="0"/>
        <v>0</v>
      </c>
      <c r="AD27" s="205">
        <v>1</v>
      </c>
      <c r="AE27" s="206"/>
      <c r="AF27" s="129"/>
      <c r="AG27" s="6"/>
    </row>
    <row r="28" spans="2:33" ht="15" customHeight="1">
      <c r="B28" s="70"/>
      <c r="C28" s="222" t="s">
        <v>73</v>
      </c>
      <c r="D28" s="170" t="s">
        <v>19</v>
      </c>
      <c r="E28" s="127" t="s">
        <v>68</v>
      </c>
      <c r="F28" s="132"/>
      <c r="G28" s="133">
        <f>F28/4</f>
        <v>0</v>
      </c>
      <c r="H28" s="134"/>
      <c r="I28" s="133">
        <f>H28/4</f>
        <v>0</v>
      </c>
      <c r="J28" s="134"/>
      <c r="K28" s="133">
        <f>J28/4</f>
        <v>0</v>
      </c>
      <c r="L28" s="134"/>
      <c r="M28" s="133">
        <f>L28/4</f>
        <v>0</v>
      </c>
      <c r="N28" s="134"/>
      <c r="O28" s="133">
        <f>N28/4</f>
        <v>0</v>
      </c>
      <c r="P28" s="134"/>
      <c r="Q28" s="133">
        <f>P28/4</f>
        <v>0</v>
      </c>
      <c r="R28" s="134"/>
      <c r="S28" s="133">
        <f>R28/4</f>
        <v>0</v>
      </c>
      <c r="T28" s="134"/>
      <c r="U28" s="133">
        <f>T28/4</f>
        <v>0</v>
      </c>
      <c r="V28" s="134"/>
      <c r="W28" s="133">
        <f>V28/4</f>
        <v>0</v>
      </c>
      <c r="X28" s="134"/>
      <c r="Y28" s="133">
        <f>X28/4</f>
        <v>0</v>
      </c>
      <c r="Z28" s="135"/>
      <c r="AA28" s="133">
        <f>Z28/4</f>
        <v>0</v>
      </c>
      <c r="AB28" s="128">
        <f t="shared" si="0"/>
        <v>0</v>
      </c>
      <c r="AD28" s="209" t="s">
        <v>69</v>
      </c>
      <c r="AE28" s="210"/>
      <c r="AF28" s="129"/>
      <c r="AG28" s="6"/>
    </row>
    <row r="29" spans="2:33" ht="15" customHeight="1">
      <c r="B29" s="70"/>
      <c r="C29" s="223"/>
      <c r="D29" s="171"/>
      <c r="E29" s="137" t="s">
        <v>0</v>
      </c>
      <c r="F29" s="132"/>
      <c r="G29" s="133">
        <f>F29/2</f>
        <v>0</v>
      </c>
      <c r="H29" s="134"/>
      <c r="I29" s="133">
        <f>H29/2</f>
        <v>0</v>
      </c>
      <c r="J29" s="134"/>
      <c r="K29" s="133">
        <f>J29/2</f>
        <v>0</v>
      </c>
      <c r="L29" s="134"/>
      <c r="M29" s="133">
        <f>L29/2</f>
        <v>0</v>
      </c>
      <c r="N29" s="134"/>
      <c r="O29" s="133">
        <f>N29/2</f>
        <v>0</v>
      </c>
      <c r="P29" s="134"/>
      <c r="Q29" s="133">
        <f>P29/2</f>
        <v>0</v>
      </c>
      <c r="R29" s="134"/>
      <c r="S29" s="133">
        <f>R29/2</f>
        <v>0</v>
      </c>
      <c r="T29" s="134"/>
      <c r="U29" s="133">
        <f>T29/2</f>
        <v>0</v>
      </c>
      <c r="V29" s="134"/>
      <c r="W29" s="133">
        <f>V29/2</f>
        <v>0</v>
      </c>
      <c r="X29" s="134"/>
      <c r="Y29" s="133">
        <f>X29/2</f>
        <v>0</v>
      </c>
      <c r="Z29" s="135"/>
      <c r="AA29" s="133">
        <f>Z29/2</f>
        <v>0</v>
      </c>
      <c r="AB29" s="94">
        <f t="shared" si="0"/>
        <v>0</v>
      </c>
      <c r="AD29" s="225" t="s">
        <v>3</v>
      </c>
      <c r="AE29" s="226"/>
      <c r="AF29" s="129"/>
      <c r="AG29" s="6"/>
    </row>
    <row r="30" spans="2:33" ht="15" customHeight="1">
      <c r="B30" s="70"/>
      <c r="C30" s="224"/>
      <c r="D30" s="171"/>
      <c r="E30" s="47" t="s">
        <v>70</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57"/>
      <c r="AA30" s="79">
        <f>Z30/2</f>
        <v>0</v>
      </c>
      <c r="AB30" s="94">
        <f t="shared" si="0"/>
        <v>0</v>
      </c>
      <c r="AD30" s="211" t="s">
        <v>3</v>
      </c>
      <c r="AE30" s="212"/>
      <c r="AF30" s="129"/>
      <c r="AG30" s="6"/>
    </row>
    <row r="31" spans="2:33" ht="15" customHeight="1">
      <c r="B31" s="70"/>
      <c r="C31" s="224"/>
      <c r="D31" s="171"/>
      <c r="E31" s="47" t="s">
        <v>71</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57"/>
      <c r="AA31" s="79">
        <f>Z31*3/4</f>
        <v>0</v>
      </c>
      <c r="AB31" s="94">
        <f t="shared" si="0"/>
        <v>0</v>
      </c>
      <c r="AD31" s="213" t="s">
        <v>5</v>
      </c>
      <c r="AE31" s="214"/>
      <c r="AF31" s="129"/>
      <c r="AG31" s="6"/>
    </row>
    <row r="32" spans="2:33" ht="15" customHeight="1">
      <c r="B32" s="70"/>
      <c r="C32" s="224"/>
      <c r="D32" s="172"/>
      <c r="E32" s="48" t="s">
        <v>72</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59"/>
      <c r="AA32" s="80">
        <f>Z32</f>
        <v>0</v>
      </c>
      <c r="AB32" s="95">
        <f t="shared" si="0"/>
        <v>0</v>
      </c>
      <c r="AD32" s="205">
        <v>1</v>
      </c>
      <c r="AE32" s="206"/>
      <c r="AF32" s="129"/>
      <c r="AG32" s="6"/>
    </row>
    <row r="33" spans="2:33" ht="14.25" thickBot="1">
      <c r="B33" s="70"/>
      <c r="C33" s="159"/>
      <c r="D33" s="32" t="s">
        <v>20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64"/>
      <c r="AA33" s="82">
        <f>Z33</f>
        <v>0</v>
      </c>
      <c r="AB33" s="96">
        <f t="shared" si="0"/>
        <v>0</v>
      </c>
      <c r="AD33" s="207">
        <v>1</v>
      </c>
      <c r="AE33" s="208"/>
      <c r="AF33" s="129"/>
      <c r="AG33" s="6"/>
    </row>
    <row r="34" spans="2:33" ht="14.25" customHeight="1" thickTop="1">
      <c r="B34" s="70"/>
      <c r="C34" s="155" t="s">
        <v>45</v>
      </c>
      <c r="D34" s="155"/>
      <c r="E34" s="155"/>
      <c r="F34" s="89"/>
      <c r="G34" s="89"/>
      <c r="H34" s="89"/>
      <c r="I34" s="89"/>
      <c r="J34" s="89"/>
      <c r="K34" s="89"/>
      <c r="L34" s="89"/>
      <c r="M34" s="89"/>
      <c r="N34" s="89"/>
      <c r="O34" s="89"/>
      <c r="P34" s="89"/>
      <c r="Q34" s="89"/>
      <c r="R34" s="89"/>
      <c r="S34" s="89"/>
      <c r="T34" s="89"/>
      <c r="U34" s="89"/>
      <c r="V34" s="89"/>
      <c r="W34" s="89"/>
      <c r="X34" s="89"/>
      <c r="Y34" s="89"/>
      <c r="Z34" s="89"/>
      <c r="AA34" s="138"/>
      <c r="AB34" s="91"/>
      <c r="AC34" s="6"/>
      <c r="AD34" s="6"/>
      <c r="AE34" s="6"/>
      <c r="AF34" s="129"/>
      <c r="AG34" s="6"/>
    </row>
    <row r="35" spans="2:33" ht="13.5">
      <c r="B35" s="70"/>
      <c r="C35" s="159" t="s">
        <v>43</v>
      </c>
      <c r="D35" s="160"/>
      <c r="E35" s="161"/>
      <c r="F35" s="84">
        <f>ROUND(IF(F34="",SUM(G23:G33),SUM(G23:G33)*6/7),2)</f>
        <v>0</v>
      </c>
      <c r="G35" s="84"/>
      <c r="H35" s="84">
        <f>ROUND(IF(H34="",SUM(I23:I33),SUM(I23:I33)*6/7),2)</f>
        <v>278.75</v>
      </c>
      <c r="I35" s="84"/>
      <c r="J35" s="84">
        <f>ROUND(IF(J34="",SUM(K23:K33),SUM(K23:K33)*6/7),2)</f>
        <v>278.75</v>
      </c>
      <c r="K35" s="84"/>
      <c r="L35" s="84">
        <f>ROUND(IF(L34="",SUM(M23:M33),SUM(M23:M33)*6/7),2)</f>
        <v>278.75</v>
      </c>
      <c r="M35" s="84"/>
      <c r="N35" s="84">
        <f>ROUND(IF(N34="",SUM(O23:O33),SUM(O23:O33)*6/7),2)</f>
        <v>278.75</v>
      </c>
      <c r="O35" s="84"/>
      <c r="P35" s="84">
        <f>ROUND(IF(P34="",SUM(Q23:Q33),SUM(Q23:Q33)*6/7),2)</f>
        <v>278.75</v>
      </c>
      <c r="Q35" s="84"/>
      <c r="R35" s="84">
        <f>ROUND(IF(R34="",SUM(S23:S33),SUM(S23:S33)*6/7),2)</f>
        <v>278.75</v>
      </c>
      <c r="S35" s="84"/>
      <c r="T35" s="84">
        <f>ROUND(IF(T34="",SUM(U23:U33),SUM(U23:U33)*6/7),2)</f>
        <v>278.75</v>
      </c>
      <c r="U35" s="84"/>
      <c r="V35" s="84">
        <f>ROUND(IF(V34="",SUM(W23:W33),SUM(W23:W33)*6/7),2)</f>
        <v>278.75</v>
      </c>
      <c r="W35" s="84"/>
      <c r="X35" s="84">
        <f>ROUND(IF(X34="",SUM(Y23:Y33),SUM(Y23:Y33)*6/7),2)</f>
        <v>278.75</v>
      </c>
      <c r="Y35" s="84"/>
      <c r="Z35" s="84">
        <f>ROUND(IF(Z34="",SUM(AA23:AA33),SUM(AA23:AA33)*6/7),2)</f>
        <v>278.75</v>
      </c>
      <c r="AA35" s="139"/>
      <c r="AB35" s="90">
        <f>F35+H35+J35+L35+N35+P35+R35+T35+V35+X35+Z35</f>
        <v>2787.5</v>
      </c>
      <c r="AC35" s="16" t="s">
        <v>46</v>
      </c>
      <c r="AD35" s="6"/>
      <c r="AE35" s="6"/>
      <c r="AF35" s="129"/>
      <c r="AG35" s="6"/>
    </row>
    <row r="36" spans="2:33" ht="13.5" hidden="1">
      <c r="B36" s="70"/>
      <c r="C36" s="4"/>
      <c r="D36" s="4"/>
      <c r="E36" s="4"/>
      <c r="F36" s="8">
        <f>IF(F35&gt;0,1,0)</f>
        <v>0</v>
      </c>
      <c r="G36" s="8"/>
      <c r="H36" s="8">
        <f>IF(H35&gt;0,1,0)</f>
        <v>1</v>
      </c>
      <c r="I36" s="8"/>
      <c r="J36" s="8">
        <f>IF(J35&gt;0,1,0)</f>
        <v>1</v>
      </c>
      <c r="K36" s="8"/>
      <c r="L36" s="8">
        <f>IF(L35&gt;0,1,0)</f>
        <v>1</v>
      </c>
      <c r="M36" s="8"/>
      <c r="N36" s="8">
        <f>IF(N35&gt;0,1,0)</f>
        <v>1</v>
      </c>
      <c r="O36" s="8"/>
      <c r="P36" s="8">
        <f>IF(P35&gt;0,1,0)</f>
        <v>1</v>
      </c>
      <c r="Q36" s="8"/>
      <c r="R36" s="8">
        <f>IF(R35&gt;0,1,0)</f>
        <v>1</v>
      </c>
      <c r="S36" s="8"/>
      <c r="T36" s="8">
        <f>IF(T35&gt;0,1,0)</f>
        <v>1</v>
      </c>
      <c r="U36" s="8"/>
      <c r="V36" s="8">
        <f>IF(V35&gt;0,1,0)</f>
        <v>1</v>
      </c>
      <c r="W36" s="8"/>
      <c r="X36" s="8">
        <f>IF(X35&gt;0,1,0)</f>
        <v>1</v>
      </c>
      <c r="Y36" s="8"/>
      <c r="Z36" s="8">
        <f>IF(Z35&gt;0,1,0)</f>
        <v>1</v>
      </c>
      <c r="AA36" s="8"/>
      <c r="AB36" s="5"/>
      <c r="AC36" s="6"/>
      <c r="AD36" s="6"/>
      <c r="AE36" s="6"/>
      <c r="AF36" s="129"/>
      <c r="AG36" s="6"/>
    </row>
    <row r="37" spans="2:33" ht="14.25" thickBot="1">
      <c r="B37" s="70"/>
      <c r="C37" s="6" t="s">
        <v>30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1"/>
      <c r="AG37" s="6"/>
    </row>
    <row r="38" spans="2:33" ht="15" thickBot="1" thickTop="1">
      <c r="B38" s="70"/>
      <c r="C38" s="6"/>
      <c r="D38" s="6"/>
      <c r="E38" s="6"/>
      <c r="F38" s="4"/>
      <c r="G38" s="4"/>
      <c r="H38" s="4"/>
      <c r="I38" s="4"/>
      <c r="J38" s="39"/>
      <c r="K38" s="39"/>
      <c r="L38" s="4"/>
      <c r="M38" s="4"/>
      <c r="N38" s="4"/>
      <c r="O38" s="4"/>
      <c r="P38" s="4"/>
      <c r="Q38" s="4"/>
      <c r="R38" s="162" t="s">
        <v>12</v>
      </c>
      <c r="S38" s="163"/>
      <c r="T38" s="163"/>
      <c r="U38" s="10"/>
      <c r="V38" s="102">
        <f>SUM(F35:Z35)</f>
        <v>2787.5</v>
      </c>
      <c r="W38" s="10"/>
      <c r="X38" s="10" t="s">
        <v>47</v>
      </c>
      <c r="Y38" s="10"/>
      <c r="Z38" s="11">
        <f>SUM(F36:Z36)</f>
        <v>10</v>
      </c>
      <c r="AA38" s="12"/>
      <c r="AB38" s="10" t="s">
        <v>4</v>
      </c>
      <c r="AC38" s="164">
        <f>(SUM(F35:Z35))/Z38</f>
        <v>278.75</v>
      </c>
      <c r="AD38" s="165"/>
      <c r="AE38" s="166"/>
      <c r="AF38" s="71"/>
      <c r="AG38" s="6"/>
    </row>
    <row r="39" spans="2:33" ht="14.2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140"/>
      <c r="AC39" s="74"/>
      <c r="AD39" s="74"/>
      <c r="AE39" s="74"/>
      <c r="AF39" s="75"/>
      <c r="AG39" s="6"/>
    </row>
    <row r="40" spans="19:33" ht="13.5">
      <c r="S40" s="109"/>
      <c r="V40" s="74"/>
      <c r="W40" s="6"/>
      <c r="X40" s="74"/>
      <c r="Y40" s="6"/>
      <c r="Z40" s="74"/>
      <c r="AA40" s="6"/>
      <c r="AB40" s="6"/>
      <c r="AC40" s="74"/>
      <c r="AD40" s="74"/>
      <c r="AE40" s="74"/>
      <c r="AF40" s="141"/>
      <c r="AG40" s="6"/>
    </row>
    <row r="41" spans="2:33" ht="14.25">
      <c r="B41" s="67" t="s">
        <v>54</v>
      </c>
      <c r="C41" s="68"/>
      <c r="D41" s="68"/>
      <c r="E41" s="68"/>
      <c r="F41" s="68"/>
      <c r="G41" s="68"/>
      <c r="H41" s="68"/>
      <c r="I41" s="68"/>
      <c r="J41" s="68"/>
      <c r="K41" s="68"/>
      <c r="L41" s="68"/>
      <c r="M41" s="68"/>
      <c r="N41" s="68"/>
      <c r="O41" s="68"/>
      <c r="P41" s="68"/>
      <c r="Q41" s="68"/>
      <c r="R41" s="68"/>
      <c r="S41" s="6"/>
      <c r="T41" s="68"/>
      <c r="U41" s="68"/>
      <c r="V41" s="68"/>
      <c r="W41" s="68"/>
      <c r="X41" s="68"/>
      <c r="Y41" s="68"/>
      <c r="Z41" s="68"/>
      <c r="AA41" s="68"/>
      <c r="AB41" s="68"/>
      <c r="AC41" s="68"/>
      <c r="AD41" s="68"/>
      <c r="AE41" s="68"/>
      <c r="AF41" s="142"/>
      <c r="AG41" s="6"/>
    </row>
    <row r="42" spans="2:33" ht="14.25" thickBot="1">
      <c r="B42" s="7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1"/>
      <c r="AG42" s="6"/>
    </row>
    <row r="43" spans="2:33" ht="15" thickBot="1" thickTop="1">
      <c r="B43" s="70"/>
      <c r="C43" s="6"/>
      <c r="D43" s="6"/>
      <c r="E43" s="6"/>
      <c r="F43" s="183" t="s">
        <v>9</v>
      </c>
      <c r="G43" s="184"/>
      <c r="H43" s="184"/>
      <c r="I43" s="85"/>
      <c r="J43" s="106">
        <v>44423</v>
      </c>
      <c r="K43" s="86"/>
      <c r="L43" s="6" t="s">
        <v>59</v>
      </c>
      <c r="M43" s="6"/>
      <c r="N43" s="6"/>
      <c r="O43" s="6"/>
      <c r="P43" s="6"/>
      <c r="Q43" s="6"/>
      <c r="R43" s="6"/>
      <c r="S43" s="6"/>
      <c r="T43" s="6"/>
      <c r="U43" s="6"/>
      <c r="V43" s="6"/>
      <c r="W43" s="6"/>
      <c r="X43" s="6"/>
      <c r="Y43" s="6"/>
      <c r="Z43" s="6"/>
      <c r="AA43" s="6"/>
      <c r="AB43" s="6"/>
      <c r="AC43" s="6"/>
      <c r="AD43" s="6"/>
      <c r="AE43" s="6"/>
      <c r="AF43" s="71"/>
      <c r="AG43" s="6"/>
    </row>
    <row r="44" spans="2:33" ht="15" thickBot="1" thickTop="1">
      <c r="B44" s="70"/>
      <c r="C44" s="6"/>
      <c r="D44" s="6"/>
      <c r="E44" s="6"/>
      <c r="T44" s="6"/>
      <c r="U44" s="6"/>
      <c r="V44" s="6"/>
      <c r="W44" s="6"/>
      <c r="X44" s="6"/>
      <c r="Y44" s="6"/>
      <c r="Z44" s="6"/>
      <c r="AA44" s="6"/>
      <c r="AB44" s="6"/>
      <c r="AC44" s="6"/>
      <c r="AD44" s="6"/>
      <c r="AE44" s="6"/>
      <c r="AF44" s="71"/>
      <c r="AG44" s="6"/>
    </row>
    <row r="45" spans="2:33" ht="13.5">
      <c r="B45" s="70"/>
      <c r="C45" s="185" t="s">
        <v>6</v>
      </c>
      <c r="D45" s="186"/>
      <c r="E45" s="187"/>
      <c r="F45" s="191" t="s">
        <v>23</v>
      </c>
      <c r="G45" s="192"/>
      <c r="H45" s="192"/>
      <c r="I45" s="192"/>
      <c r="J45" s="192"/>
      <c r="K45" s="192"/>
      <c r="L45" s="192"/>
      <c r="M45" s="192"/>
      <c r="N45" s="192"/>
      <c r="O45" s="192"/>
      <c r="P45" s="192"/>
      <c r="Q45" s="192"/>
      <c r="R45" s="192"/>
      <c r="S45" s="192"/>
      <c r="T45" s="192"/>
      <c r="U45" s="192"/>
      <c r="V45" s="192"/>
      <c r="W45" s="192"/>
      <c r="X45" s="192"/>
      <c r="Y45" s="192"/>
      <c r="Z45" s="192"/>
      <c r="AA45" s="192"/>
      <c r="AB45" s="193"/>
      <c r="AC45" s="97"/>
      <c r="AD45" s="194" t="s">
        <v>1</v>
      </c>
      <c r="AE45" s="195"/>
      <c r="AF45" s="143"/>
      <c r="AG45" s="6"/>
    </row>
    <row r="46" spans="2:33" ht="14.25" thickBot="1">
      <c r="B46" s="70"/>
      <c r="C46" s="188"/>
      <c r="D46" s="189"/>
      <c r="E46" s="190"/>
      <c r="F46" s="108">
        <v>44287</v>
      </c>
      <c r="G46" s="108"/>
      <c r="H46" s="108">
        <v>44317</v>
      </c>
      <c r="I46" s="108"/>
      <c r="J46" s="108">
        <v>44348</v>
      </c>
      <c r="K46" s="108"/>
      <c r="L46" s="108">
        <v>44378</v>
      </c>
      <c r="M46" s="108"/>
      <c r="N46" s="108">
        <v>44409</v>
      </c>
      <c r="O46" s="108"/>
      <c r="P46" s="108">
        <v>44440</v>
      </c>
      <c r="Q46" s="108"/>
      <c r="R46" s="108">
        <v>44470</v>
      </c>
      <c r="S46" s="108"/>
      <c r="T46" s="108">
        <v>44501</v>
      </c>
      <c r="U46" s="108"/>
      <c r="V46" s="108">
        <v>44531</v>
      </c>
      <c r="W46" s="108"/>
      <c r="X46" s="108">
        <v>44562</v>
      </c>
      <c r="Y46" s="108"/>
      <c r="Z46" s="108">
        <v>44593</v>
      </c>
      <c r="AA46" s="36"/>
      <c r="AB46" s="35" t="s">
        <v>44</v>
      </c>
      <c r="AC46" s="99"/>
      <c r="AD46" s="196"/>
      <c r="AE46" s="197"/>
      <c r="AF46" s="143"/>
      <c r="AG46" s="6"/>
    </row>
    <row r="47" spans="2:33" ht="14.25" thickTop="1">
      <c r="B47" s="70"/>
      <c r="C47" s="198" t="s">
        <v>18</v>
      </c>
      <c r="D47" s="29"/>
      <c r="E47" s="144" t="s">
        <v>68</v>
      </c>
      <c r="F47" s="53"/>
      <c r="G47" s="78">
        <f>F47/4</f>
        <v>0</v>
      </c>
      <c r="H47" s="54"/>
      <c r="I47" s="78">
        <f>H47/4</f>
        <v>0</v>
      </c>
      <c r="J47" s="54"/>
      <c r="K47" s="78">
        <f>J47/4</f>
        <v>0</v>
      </c>
      <c r="L47" s="54"/>
      <c r="M47" s="78">
        <f>L47/4</f>
        <v>0</v>
      </c>
      <c r="N47" s="54">
        <v>5</v>
      </c>
      <c r="O47" s="78">
        <f>N47/4</f>
        <v>1.25</v>
      </c>
      <c r="P47" s="54">
        <v>5</v>
      </c>
      <c r="Q47" s="78">
        <f>P47/4</f>
        <v>1.25</v>
      </c>
      <c r="R47" s="54">
        <v>5</v>
      </c>
      <c r="S47" s="78">
        <f>R47/4</f>
        <v>1.25</v>
      </c>
      <c r="T47" s="54">
        <v>5</v>
      </c>
      <c r="U47" s="78">
        <f>T47/4</f>
        <v>1.25</v>
      </c>
      <c r="V47" s="54">
        <v>5</v>
      </c>
      <c r="W47" s="78">
        <f>V47/4</f>
        <v>1.25</v>
      </c>
      <c r="X47" s="54">
        <v>5</v>
      </c>
      <c r="Y47" s="78">
        <f>X47/4</f>
        <v>1.25</v>
      </c>
      <c r="Z47" s="55">
        <v>5</v>
      </c>
      <c r="AA47" s="78">
        <f>Z47/4</f>
        <v>1.25</v>
      </c>
      <c r="AB47" s="128">
        <f aca="true" t="shared" si="1" ref="AB47:AB57">F47+H47+J47+L47+N47+P47+R47+T47+V47+X47+Z47</f>
        <v>35</v>
      </c>
      <c r="AC47" s="97"/>
      <c r="AD47" s="211" t="s">
        <v>69</v>
      </c>
      <c r="AE47" s="212"/>
      <c r="AF47" s="145"/>
      <c r="AG47" s="6"/>
    </row>
    <row r="48" spans="2:33" ht="13.5">
      <c r="B48" s="70"/>
      <c r="C48" s="199"/>
      <c r="D48" s="130"/>
      <c r="E48" s="146" t="s">
        <v>0</v>
      </c>
      <c r="F48" s="132"/>
      <c r="G48" s="133">
        <f>F48/2</f>
        <v>0</v>
      </c>
      <c r="H48" s="134"/>
      <c r="I48" s="133">
        <f>H48/2</f>
        <v>0</v>
      </c>
      <c r="J48" s="134"/>
      <c r="K48" s="133">
        <f>J48/2</f>
        <v>0</v>
      </c>
      <c r="L48" s="134"/>
      <c r="M48" s="133">
        <f>L48/2</f>
        <v>0</v>
      </c>
      <c r="N48" s="134">
        <v>10</v>
      </c>
      <c r="O48" s="133">
        <f>N48/2</f>
        <v>5</v>
      </c>
      <c r="P48" s="134">
        <v>10</v>
      </c>
      <c r="Q48" s="133">
        <f>P48/2</f>
        <v>5</v>
      </c>
      <c r="R48" s="134">
        <v>10</v>
      </c>
      <c r="S48" s="133">
        <f>R48/2</f>
        <v>5</v>
      </c>
      <c r="T48" s="134">
        <v>10</v>
      </c>
      <c r="U48" s="133">
        <f>T48/2</f>
        <v>5</v>
      </c>
      <c r="V48" s="134">
        <v>10</v>
      </c>
      <c r="W48" s="133">
        <f>V48/2</f>
        <v>5</v>
      </c>
      <c r="X48" s="134">
        <v>10</v>
      </c>
      <c r="Y48" s="133">
        <f>X48/2</f>
        <v>5</v>
      </c>
      <c r="Z48" s="135">
        <v>10</v>
      </c>
      <c r="AA48" s="133">
        <f>Z48/2</f>
        <v>5</v>
      </c>
      <c r="AB48" s="94">
        <f t="shared" si="1"/>
        <v>70</v>
      </c>
      <c r="AC48" s="97"/>
      <c r="AD48" s="211" t="s">
        <v>3</v>
      </c>
      <c r="AE48" s="212"/>
      <c r="AF48" s="145"/>
      <c r="AG48" s="6"/>
    </row>
    <row r="49" spans="2:33" ht="13.5">
      <c r="B49" s="70"/>
      <c r="C49" s="199"/>
      <c r="D49" s="30"/>
      <c r="E49" s="47" t="s">
        <v>70</v>
      </c>
      <c r="F49" s="56"/>
      <c r="G49" s="79">
        <f>F49/2</f>
        <v>0</v>
      </c>
      <c r="H49" s="27"/>
      <c r="I49" s="79">
        <f>H49/2</f>
        <v>0</v>
      </c>
      <c r="J49" s="27"/>
      <c r="K49" s="79">
        <f>J49/2</f>
        <v>0</v>
      </c>
      <c r="L49" s="27"/>
      <c r="M49" s="79">
        <f>L49/2</f>
        <v>0</v>
      </c>
      <c r="N49" s="27">
        <v>20</v>
      </c>
      <c r="O49" s="79">
        <f>N49/2</f>
        <v>10</v>
      </c>
      <c r="P49" s="27">
        <v>20</v>
      </c>
      <c r="Q49" s="79">
        <f>P49/2</f>
        <v>10</v>
      </c>
      <c r="R49" s="27">
        <v>20</v>
      </c>
      <c r="S49" s="79">
        <f>R49/2</f>
        <v>10</v>
      </c>
      <c r="T49" s="27">
        <v>20</v>
      </c>
      <c r="U49" s="79">
        <f>T49/2</f>
        <v>10</v>
      </c>
      <c r="V49" s="27">
        <v>20</v>
      </c>
      <c r="W49" s="79">
        <f>V49/2</f>
        <v>10</v>
      </c>
      <c r="X49" s="27">
        <v>20</v>
      </c>
      <c r="Y49" s="79">
        <f>X49/2</f>
        <v>10</v>
      </c>
      <c r="Z49" s="57">
        <v>20</v>
      </c>
      <c r="AA49" s="79">
        <f>Z49/2</f>
        <v>10</v>
      </c>
      <c r="AB49" s="94">
        <f t="shared" si="1"/>
        <v>140</v>
      </c>
      <c r="AC49" s="97"/>
      <c r="AD49" s="211" t="s">
        <v>3</v>
      </c>
      <c r="AE49" s="212"/>
      <c r="AF49" s="145"/>
      <c r="AG49" s="6"/>
    </row>
    <row r="50" spans="2:33" ht="13.5">
      <c r="B50" s="70"/>
      <c r="C50" s="199"/>
      <c r="D50" s="30"/>
      <c r="E50" s="47" t="s">
        <v>71</v>
      </c>
      <c r="F50" s="65"/>
      <c r="G50" s="79">
        <f>F50*3/4</f>
        <v>0</v>
      </c>
      <c r="H50" s="37"/>
      <c r="I50" s="79">
        <f>H50*3/4</f>
        <v>0</v>
      </c>
      <c r="J50" s="37"/>
      <c r="K50" s="79">
        <f>J50*3/4</f>
        <v>0</v>
      </c>
      <c r="L50" s="37"/>
      <c r="M50" s="79">
        <f>L50*3/4</f>
        <v>0</v>
      </c>
      <c r="N50" s="37">
        <v>350</v>
      </c>
      <c r="O50" s="79">
        <f>N50*3/4</f>
        <v>262.5</v>
      </c>
      <c r="P50" s="37">
        <v>350</v>
      </c>
      <c r="Q50" s="79">
        <f>P50*3/4</f>
        <v>262.5</v>
      </c>
      <c r="R50" s="37">
        <v>350</v>
      </c>
      <c r="S50" s="79">
        <f>R50*3/4</f>
        <v>262.5</v>
      </c>
      <c r="T50" s="37">
        <v>350</v>
      </c>
      <c r="U50" s="79">
        <f>T50*3/4</f>
        <v>262.5</v>
      </c>
      <c r="V50" s="37">
        <v>350</v>
      </c>
      <c r="W50" s="79">
        <f>V50*3/4</f>
        <v>262.5</v>
      </c>
      <c r="X50" s="37">
        <v>350</v>
      </c>
      <c r="Y50" s="79">
        <f>X50*3/4</f>
        <v>262.5</v>
      </c>
      <c r="Z50" s="147">
        <v>350</v>
      </c>
      <c r="AA50" s="79">
        <f>Z50*3/4</f>
        <v>262.5</v>
      </c>
      <c r="AB50" s="94">
        <f t="shared" si="1"/>
        <v>2450</v>
      </c>
      <c r="AC50" s="97"/>
      <c r="AD50" s="213" t="s">
        <v>5</v>
      </c>
      <c r="AE50" s="214"/>
      <c r="AF50" s="145"/>
      <c r="AG50" s="6"/>
    </row>
    <row r="51" spans="2:33" ht="13.5">
      <c r="B51" s="70"/>
      <c r="C51" s="200"/>
      <c r="D51" s="31"/>
      <c r="E51" s="48" t="s">
        <v>72</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C51" s="97"/>
      <c r="AD51" s="205">
        <v>1</v>
      </c>
      <c r="AE51" s="206"/>
      <c r="AF51" s="145"/>
      <c r="AG51" s="6"/>
    </row>
    <row r="52" spans="2:33" ht="13.5">
      <c r="B52" s="70"/>
      <c r="C52" s="222" t="s">
        <v>73</v>
      </c>
      <c r="D52" s="170" t="s">
        <v>19</v>
      </c>
      <c r="E52" s="148" t="s">
        <v>68</v>
      </c>
      <c r="F52" s="60"/>
      <c r="G52" s="133">
        <f>F52/4</f>
        <v>0</v>
      </c>
      <c r="H52" s="26"/>
      <c r="I52" s="133">
        <f>H52/4</f>
        <v>0</v>
      </c>
      <c r="J52" s="26"/>
      <c r="K52" s="133">
        <f>J52/4</f>
        <v>0</v>
      </c>
      <c r="L52" s="26"/>
      <c r="M52" s="133">
        <f>L52/4</f>
        <v>0</v>
      </c>
      <c r="N52" s="26"/>
      <c r="O52" s="133">
        <f>N52/4</f>
        <v>0</v>
      </c>
      <c r="P52" s="26"/>
      <c r="Q52" s="133">
        <f>P52/4</f>
        <v>0</v>
      </c>
      <c r="R52" s="26"/>
      <c r="S52" s="133">
        <f>R52/4</f>
        <v>0</v>
      </c>
      <c r="T52" s="26"/>
      <c r="U52" s="133">
        <f>T52/4</f>
        <v>0</v>
      </c>
      <c r="V52" s="26"/>
      <c r="W52" s="133">
        <f>V52/4</f>
        <v>0</v>
      </c>
      <c r="X52" s="26"/>
      <c r="Y52" s="133">
        <f>X52/4</f>
        <v>0</v>
      </c>
      <c r="Z52" s="61"/>
      <c r="AA52" s="133">
        <f>Z52/4</f>
        <v>0</v>
      </c>
      <c r="AB52" s="128">
        <f t="shared" si="1"/>
        <v>0</v>
      </c>
      <c r="AC52" s="97"/>
      <c r="AD52" s="209" t="s">
        <v>69</v>
      </c>
      <c r="AE52" s="210"/>
      <c r="AF52" s="145"/>
      <c r="AG52" s="6"/>
    </row>
    <row r="53" spans="2:33" ht="13.5">
      <c r="B53" s="70"/>
      <c r="C53" s="223"/>
      <c r="D53" s="171"/>
      <c r="E53" s="146" t="s">
        <v>0</v>
      </c>
      <c r="F53" s="132"/>
      <c r="G53" s="133">
        <f>F53/2</f>
        <v>0</v>
      </c>
      <c r="H53" s="134"/>
      <c r="I53" s="133">
        <f>H53/2</f>
        <v>0</v>
      </c>
      <c r="J53" s="134"/>
      <c r="K53" s="133">
        <f>J53/2</f>
        <v>0</v>
      </c>
      <c r="L53" s="134"/>
      <c r="M53" s="133">
        <f>L53/2</f>
        <v>0</v>
      </c>
      <c r="N53" s="134"/>
      <c r="O53" s="133">
        <f>N53/2</f>
        <v>0</v>
      </c>
      <c r="P53" s="134"/>
      <c r="Q53" s="133">
        <f>P53/2</f>
        <v>0</v>
      </c>
      <c r="R53" s="134"/>
      <c r="S53" s="133">
        <f>R53/2</f>
        <v>0</v>
      </c>
      <c r="T53" s="134"/>
      <c r="U53" s="133">
        <f>T53/2</f>
        <v>0</v>
      </c>
      <c r="V53" s="134"/>
      <c r="W53" s="133">
        <f>V53/2</f>
        <v>0</v>
      </c>
      <c r="X53" s="134"/>
      <c r="Y53" s="133">
        <f>X53/2</f>
        <v>0</v>
      </c>
      <c r="Z53" s="135"/>
      <c r="AA53" s="133">
        <f>Z53/2</f>
        <v>0</v>
      </c>
      <c r="AB53" s="94">
        <f t="shared" si="1"/>
        <v>0</v>
      </c>
      <c r="AC53" s="97"/>
      <c r="AD53" s="225" t="s">
        <v>3</v>
      </c>
      <c r="AE53" s="226"/>
      <c r="AF53" s="145"/>
      <c r="AG53" s="6"/>
    </row>
    <row r="54" spans="2:33" ht="13.5">
      <c r="B54" s="70"/>
      <c r="C54" s="224"/>
      <c r="D54" s="171"/>
      <c r="E54" s="47" t="s">
        <v>70</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C54" s="97"/>
      <c r="AD54" s="211" t="s">
        <v>3</v>
      </c>
      <c r="AE54" s="212"/>
      <c r="AF54" s="145"/>
      <c r="AG54" s="6"/>
    </row>
    <row r="55" spans="2:33" ht="13.5">
      <c r="B55" s="70"/>
      <c r="C55" s="224"/>
      <c r="D55" s="171"/>
      <c r="E55" s="47" t="s">
        <v>71</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C55" s="97"/>
      <c r="AD55" s="213" t="s">
        <v>5</v>
      </c>
      <c r="AE55" s="214"/>
      <c r="AF55" s="145"/>
      <c r="AG55" s="6"/>
    </row>
    <row r="56" spans="2:33" ht="13.5">
      <c r="B56" s="70"/>
      <c r="C56" s="224"/>
      <c r="D56" s="172"/>
      <c r="E56" s="48" t="s">
        <v>72</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C56" s="97"/>
      <c r="AD56" s="205">
        <v>1</v>
      </c>
      <c r="AE56" s="206"/>
      <c r="AF56" s="145"/>
      <c r="AG56" s="6"/>
    </row>
    <row r="57" spans="2:33" ht="14.25" thickBot="1">
      <c r="B57" s="70"/>
      <c r="C57" s="159"/>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C57" s="97"/>
      <c r="AD57" s="181">
        <v>1</v>
      </c>
      <c r="AE57" s="182"/>
      <c r="AF57" s="145"/>
      <c r="AG57" s="6"/>
    </row>
    <row r="58" spans="2:33" ht="18" customHeight="1" hidden="1" thickTop="1">
      <c r="B58" s="70"/>
      <c r="C58" s="3"/>
      <c r="D58" s="3"/>
      <c r="E58" s="3"/>
      <c r="F58" s="107">
        <v>44317</v>
      </c>
      <c r="G58" s="107"/>
      <c r="H58" s="107">
        <v>44348</v>
      </c>
      <c r="I58" s="107"/>
      <c r="J58" s="107">
        <v>44378</v>
      </c>
      <c r="K58" s="107"/>
      <c r="L58" s="107">
        <v>44409</v>
      </c>
      <c r="M58" s="107"/>
      <c r="N58" s="107">
        <v>44440</v>
      </c>
      <c r="O58" s="107"/>
      <c r="P58" s="107">
        <v>44470</v>
      </c>
      <c r="Q58" s="107"/>
      <c r="R58" s="107">
        <v>44501</v>
      </c>
      <c r="S58" s="107"/>
      <c r="T58" s="107">
        <v>44531</v>
      </c>
      <c r="U58" s="107"/>
      <c r="V58" s="107">
        <v>44562</v>
      </c>
      <c r="W58" s="107"/>
      <c r="X58" s="107">
        <v>44593</v>
      </c>
      <c r="Y58" s="107"/>
      <c r="Z58" s="107">
        <v>44621</v>
      </c>
      <c r="AA58" s="34"/>
      <c r="AB58" s="1"/>
      <c r="AC58" s="6"/>
      <c r="AD58" s="6"/>
      <c r="AE58" s="97"/>
      <c r="AF58" s="145"/>
      <c r="AG58" s="6"/>
    </row>
    <row r="59" spans="2:33" ht="18" customHeight="1" hidden="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29</v>
      </c>
      <c r="AA59" s="21"/>
      <c r="AB59" s="1"/>
      <c r="AC59" s="6"/>
      <c r="AD59" s="6"/>
      <c r="AE59" s="97"/>
      <c r="AF59" s="145"/>
      <c r="AG59" s="6"/>
    </row>
    <row r="60" spans="2:33" ht="14.25" thickTop="1">
      <c r="B60" s="70"/>
      <c r="C60" s="155" t="s">
        <v>45</v>
      </c>
      <c r="D60" s="155"/>
      <c r="E60" s="155"/>
      <c r="F60" s="89"/>
      <c r="G60" s="89"/>
      <c r="H60" s="89"/>
      <c r="I60" s="89"/>
      <c r="J60" s="89"/>
      <c r="K60" s="89"/>
      <c r="L60" s="89"/>
      <c r="M60" s="89"/>
      <c r="N60" s="89"/>
      <c r="O60" s="89"/>
      <c r="P60" s="89"/>
      <c r="Q60" s="89"/>
      <c r="R60" s="89"/>
      <c r="S60" s="89"/>
      <c r="T60" s="89"/>
      <c r="U60" s="89"/>
      <c r="V60" s="89"/>
      <c r="W60" s="89"/>
      <c r="X60" s="89"/>
      <c r="Y60" s="89"/>
      <c r="Z60" s="89"/>
      <c r="AA60" s="138"/>
      <c r="AB60" s="101"/>
      <c r="AC60" s="6"/>
      <c r="AD60" s="6"/>
      <c r="AE60" s="97"/>
      <c r="AF60" s="145"/>
      <c r="AG60" s="6"/>
    </row>
    <row r="61" spans="2:33" ht="13.5">
      <c r="B61" s="70"/>
      <c r="C61" s="156" t="s">
        <v>10</v>
      </c>
      <c r="D61" s="157"/>
      <c r="E61" s="158"/>
      <c r="F61" s="21">
        <f>IF((F58-$J$43)&lt;=0,0,IF((F58-$J$43)&gt;30,30,(F58-$J$43)))</f>
        <v>0</v>
      </c>
      <c r="G61" s="21"/>
      <c r="H61" s="21">
        <f>IF(F61&gt;1,31,IF((H58-$J$43)&lt;=0,0,(H58-$J$43)))</f>
        <v>0</v>
      </c>
      <c r="I61" s="21"/>
      <c r="J61" s="21">
        <f>IF(H61&gt;1,30,IF((J58-$J$43)&lt;=0,0,(J58-$J$43)))</f>
        <v>0</v>
      </c>
      <c r="K61" s="21"/>
      <c r="L61" s="21">
        <f>IF(J61&gt;1,31,IF((L58-$J$43)&lt;=0,0,(L58-$J$43)))</f>
        <v>0</v>
      </c>
      <c r="M61" s="21"/>
      <c r="N61" s="21">
        <f>IF(L61&gt;1,31,IF((N58-$J$43)&lt;=0,0,(N58-$J$43)))</f>
        <v>17</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f>IF(X61&gt;1,29,IF((Z58-$J$43)&lt;=0,0,(Z58-$J$43)))</f>
        <v>29</v>
      </c>
      <c r="AA61" s="21"/>
      <c r="AB61" s="92"/>
      <c r="AC61" s="6"/>
      <c r="AD61" s="6"/>
      <c r="AE61" s="97"/>
      <c r="AF61" s="145"/>
      <c r="AG61" s="6"/>
    </row>
    <row r="62" spans="2:33" ht="13.5">
      <c r="B62" s="70"/>
      <c r="C62" s="156" t="s">
        <v>11</v>
      </c>
      <c r="D62" s="157"/>
      <c r="E62" s="158"/>
      <c r="F62" s="22">
        <f>F61/F59</f>
        <v>0</v>
      </c>
      <c r="G62" s="22"/>
      <c r="H62" s="22">
        <f>H61/H59</f>
        <v>0</v>
      </c>
      <c r="I62" s="22"/>
      <c r="J62" s="22">
        <f>J61/J59</f>
        <v>0</v>
      </c>
      <c r="K62" s="22"/>
      <c r="L62" s="22">
        <f>L61/L59</f>
        <v>0</v>
      </c>
      <c r="M62" s="22"/>
      <c r="N62" s="22">
        <f>N61/N59</f>
        <v>0.5483870967741935</v>
      </c>
      <c r="O62" s="22"/>
      <c r="P62" s="22">
        <f>P61/P59</f>
        <v>1</v>
      </c>
      <c r="Q62" s="22"/>
      <c r="R62" s="22">
        <f>R61/R59</f>
        <v>1</v>
      </c>
      <c r="S62" s="22"/>
      <c r="T62" s="22">
        <f>T61/T59</f>
        <v>1</v>
      </c>
      <c r="U62" s="22"/>
      <c r="V62" s="22">
        <f>V61/V59</f>
        <v>1</v>
      </c>
      <c r="W62" s="22"/>
      <c r="X62" s="22">
        <f>X61/X59</f>
        <v>1</v>
      </c>
      <c r="Y62" s="22"/>
      <c r="Z62" s="22">
        <f>Z61/Z59</f>
        <v>1</v>
      </c>
      <c r="AA62" s="22"/>
      <c r="AB62" s="22">
        <f>SUM(F62:Z62)</f>
        <v>6.548387096774194</v>
      </c>
      <c r="AC62" s="6"/>
      <c r="AD62" s="6"/>
      <c r="AE62" s="97"/>
      <c r="AF62" s="145"/>
      <c r="AG62" s="6"/>
    </row>
    <row r="63" spans="2:33" ht="13.5">
      <c r="B63" s="70"/>
      <c r="C63" s="159" t="s">
        <v>43</v>
      </c>
      <c r="D63" s="160"/>
      <c r="E63" s="161"/>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278.75</v>
      </c>
      <c r="O63" s="84"/>
      <c r="P63" s="84">
        <f>ROUND(IF(P60="",SUM(Q47:Q57),SUM(Q47:Q57)*6/7),2)</f>
        <v>278.75</v>
      </c>
      <c r="Q63" s="84"/>
      <c r="R63" s="84">
        <f>ROUND(IF(R60="",SUM(S47:S57),SUM(S47:S57)*6/7),2)</f>
        <v>278.75</v>
      </c>
      <c r="S63" s="84"/>
      <c r="T63" s="84">
        <f>ROUND(IF(T60="",SUM(U47:U57),SUM(U47:U57)*6/7),2)</f>
        <v>278.75</v>
      </c>
      <c r="U63" s="84"/>
      <c r="V63" s="84">
        <f>ROUND(IF(V60="",SUM(W47:W57),SUM(W47:W57)*6/7),2)</f>
        <v>278.75</v>
      </c>
      <c r="W63" s="84"/>
      <c r="X63" s="84">
        <f>ROUND(IF(X60="",SUM(Y47:Y57),SUM(Y47:Y57)*6/7),2)</f>
        <v>278.75</v>
      </c>
      <c r="Y63" s="84"/>
      <c r="Z63" s="84">
        <f>ROUND(IF(Z60="",SUM(AA47:AA57),SUM(AA47:AA57)*6/7),2)</f>
        <v>278.75</v>
      </c>
      <c r="AA63" s="1"/>
      <c r="AB63" s="1">
        <f>F63+H63+J63+L63+N63+P63+R63+T63+V63+X63+Z63</f>
        <v>1951.25</v>
      </c>
      <c r="AC63" s="16" t="s">
        <v>46</v>
      </c>
      <c r="AD63" s="6"/>
      <c r="AE63" s="97"/>
      <c r="AF63" s="145"/>
      <c r="AG63" s="6"/>
    </row>
    <row r="64" spans="2:33" ht="13.5" hidden="1">
      <c r="B64" s="70"/>
      <c r="C64" s="4"/>
      <c r="D64" s="4"/>
      <c r="E64" s="4"/>
      <c r="F64" s="8">
        <f>IF(F63&gt;0,1,0)</f>
        <v>0</v>
      </c>
      <c r="G64" s="8"/>
      <c r="H64" s="8">
        <f>IF(H63&gt;0,1,0)</f>
        <v>0</v>
      </c>
      <c r="I64" s="8"/>
      <c r="J64" s="8">
        <f>IF(J63&gt;0,1,0)</f>
        <v>0</v>
      </c>
      <c r="K64" s="8"/>
      <c r="L64" s="8">
        <f>IF(L63&gt;0,1,0)</f>
        <v>0</v>
      </c>
      <c r="M64" s="8"/>
      <c r="N64" s="8">
        <f>IF(N63&gt;0,1,0)</f>
        <v>1</v>
      </c>
      <c r="O64" s="8"/>
      <c r="P64" s="8">
        <f>IF(P63&gt;0,1,0)</f>
        <v>1</v>
      </c>
      <c r="Q64" s="8"/>
      <c r="R64" s="8">
        <f>IF(R63&gt;0,1,0)</f>
        <v>1</v>
      </c>
      <c r="S64" s="8"/>
      <c r="T64" s="8">
        <f>IF(T63&gt;0,1,0)</f>
        <v>1</v>
      </c>
      <c r="U64" s="8"/>
      <c r="V64" s="8">
        <f>IF(V63&gt;0,1,0)</f>
        <v>1</v>
      </c>
      <c r="W64" s="8"/>
      <c r="X64" s="8">
        <f>IF(X63&gt;0,1,0)</f>
        <v>1</v>
      </c>
      <c r="Y64" s="8"/>
      <c r="Z64" s="8">
        <f>IF(Z63&gt;0,1,0)</f>
        <v>1</v>
      </c>
      <c r="AA64" s="8"/>
      <c r="AB64" s="5"/>
      <c r="AC64" s="6"/>
      <c r="AD64" s="6"/>
      <c r="AE64" s="6"/>
      <c r="AF64" s="129"/>
      <c r="AG64" s="6"/>
    </row>
    <row r="65" spans="2:33" ht="14.25" thickBot="1">
      <c r="B65" s="70"/>
      <c r="C65" s="6" t="s">
        <v>30</v>
      </c>
      <c r="D65" s="4"/>
      <c r="E65" s="4"/>
      <c r="F65" s="8"/>
      <c r="G65" s="8"/>
      <c r="H65" s="8"/>
      <c r="I65" s="8"/>
      <c r="J65" s="8"/>
      <c r="K65" s="8"/>
      <c r="L65" s="8"/>
      <c r="M65" s="8"/>
      <c r="N65" s="8"/>
      <c r="O65" s="8"/>
      <c r="P65" s="8"/>
      <c r="Q65" s="8"/>
      <c r="R65" s="8"/>
      <c r="S65" s="8"/>
      <c r="T65" s="8"/>
      <c r="U65" s="8"/>
      <c r="V65" s="8"/>
      <c r="W65" s="8"/>
      <c r="X65" s="8"/>
      <c r="Y65" s="8"/>
      <c r="Z65" s="8"/>
      <c r="AA65" s="8"/>
      <c r="AB65" s="5"/>
      <c r="AC65" s="6"/>
      <c r="AD65" s="6"/>
      <c r="AE65" s="6"/>
      <c r="AF65" s="129"/>
      <c r="AG65" s="6"/>
    </row>
    <row r="66" spans="2:33" ht="15" thickBot="1" thickTop="1">
      <c r="B66" s="70"/>
      <c r="C66" s="6"/>
      <c r="D66" s="6"/>
      <c r="E66" s="6"/>
      <c r="F66" s="4"/>
      <c r="G66" s="4"/>
      <c r="H66" s="2"/>
      <c r="I66" s="2"/>
      <c r="J66" s="9"/>
      <c r="K66" s="9"/>
      <c r="L66" s="2"/>
      <c r="M66" s="2"/>
      <c r="N66" s="2"/>
      <c r="O66" s="2"/>
      <c r="P66" s="4"/>
      <c r="Q66" s="4"/>
      <c r="R66" s="162" t="s">
        <v>12</v>
      </c>
      <c r="S66" s="163"/>
      <c r="T66" s="163"/>
      <c r="U66" s="10"/>
      <c r="V66" s="102">
        <f>SUM(F63:Z63)</f>
        <v>1951.25</v>
      </c>
      <c r="W66" s="10"/>
      <c r="X66" s="10" t="s">
        <v>47</v>
      </c>
      <c r="Y66" s="10"/>
      <c r="Z66" s="23">
        <f>SUM(F62:Z62)</f>
        <v>6.548387096774194</v>
      </c>
      <c r="AA66" s="12"/>
      <c r="AB66" s="10" t="s">
        <v>4</v>
      </c>
      <c r="AC66" s="164">
        <f>(SUM(F63:Z63))/Z66</f>
        <v>297.9741379310345</v>
      </c>
      <c r="AD66" s="165"/>
      <c r="AE66" s="166"/>
      <c r="AF66" s="149"/>
      <c r="AG66" s="6"/>
    </row>
    <row r="67" spans="2:33" ht="14.25" thickTop="1">
      <c r="B67" s="73"/>
      <c r="C67" s="74"/>
      <c r="D67" s="74"/>
      <c r="E67" s="74"/>
      <c r="F67" s="4"/>
      <c r="G67" s="4"/>
      <c r="H67" s="2"/>
      <c r="I67" s="2"/>
      <c r="J67" s="9"/>
      <c r="K67" s="9"/>
      <c r="L67" s="2"/>
      <c r="M67" s="2"/>
      <c r="N67" s="2"/>
      <c r="O67" s="111"/>
      <c r="P67" s="4"/>
      <c r="Q67" s="4"/>
      <c r="R67" s="4"/>
      <c r="S67" s="4"/>
      <c r="T67" s="4"/>
      <c r="U67" s="4"/>
      <c r="V67" s="4"/>
      <c r="W67" s="4"/>
      <c r="X67" s="4"/>
      <c r="Y67" s="4"/>
      <c r="Z67" s="4"/>
      <c r="AA67" s="4"/>
      <c r="AB67" s="103"/>
      <c r="AC67" s="6"/>
      <c r="AD67" s="6"/>
      <c r="AE67" s="6"/>
      <c r="AF67" s="150"/>
      <c r="AG67" s="6"/>
    </row>
    <row r="68" spans="2:33" ht="14.25" thickBot="1">
      <c r="B68" s="68"/>
      <c r="C68" s="68"/>
      <c r="D68" s="68"/>
      <c r="E68" s="68"/>
      <c r="F68" s="68"/>
      <c r="G68" s="68"/>
      <c r="H68" s="68"/>
      <c r="I68" s="68"/>
      <c r="J68" s="68"/>
      <c r="K68" s="68"/>
      <c r="L68" s="68"/>
      <c r="M68" s="68"/>
      <c r="N68" s="68"/>
      <c r="O68" s="6"/>
      <c r="P68" s="68"/>
      <c r="Q68" s="68"/>
      <c r="R68" s="68"/>
      <c r="S68" s="68"/>
      <c r="T68" s="68"/>
      <c r="U68" s="68"/>
      <c r="V68" s="68"/>
      <c r="W68" s="68"/>
      <c r="X68" s="68"/>
      <c r="Y68" s="68"/>
      <c r="Z68" s="68"/>
      <c r="AA68" s="68"/>
      <c r="AB68" s="68"/>
      <c r="AC68" s="68"/>
      <c r="AD68" s="68"/>
      <c r="AE68" s="68"/>
      <c r="AF68" s="68"/>
      <c r="AG68" s="6"/>
    </row>
    <row r="69" spans="2:33" ht="16.5" customHeight="1" thickTop="1">
      <c r="B69" s="6"/>
      <c r="C69" s="152" t="s">
        <v>74</v>
      </c>
      <c r="D69" s="153"/>
      <c r="E69" s="153"/>
      <c r="F69" s="154"/>
      <c r="G69" s="123"/>
      <c r="H69" s="151"/>
      <c r="I69" s="4"/>
      <c r="J69" s="6"/>
      <c r="K69" s="6"/>
      <c r="L69" s="6"/>
      <c r="M69" s="6"/>
      <c r="N69" s="6"/>
      <c r="O69" s="6"/>
      <c r="P69" s="6"/>
      <c r="Q69" s="6"/>
      <c r="R69" s="6"/>
      <c r="S69" s="6"/>
      <c r="T69" s="6"/>
      <c r="U69" s="6"/>
      <c r="V69" s="6"/>
      <c r="W69" s="6"/>
      <c r="X69" s="6"/>
      <c r="Y69" s="6"/>
      <c r="Z69" s="6"/>
      <c r="AA69" s="6"/>
      <c r="AB69" s="6"/>
      <c r="AC69" s="6"/>
      <c r="AD69" s="6"/>
      <c r="AE69" s="6"/>
      <c r="AF69" s="4"/>
      <c r="AG69" s="6"/>
    </row>
    <row r="70" spans="2:33" ht="16.5" customHeight="1">
      <c r="B70" s="6"/>
      <c r="C70" s="41" t="s">
        <v>26</v>
      </c>
      <c r="D70" s="6" t="s">
        <v>31</v>
      </c>
      <c r="E70" s="6"/>
      <c r="F70" s="42"/>
      <c r="G70" s="42"/>
      <c r="H70" s="6"/>
      <c r="I70" s="6"/>
      <c r="J70" s="6"/>
      <c r="K70" s="6"/>
      <c r="L70" s="6"/>
      <c r="M70" s="6"/>
      <c r="N70" s="6"/>
      <c r="O70" s="6"/>
      <c r="P70" s="6"/>
      <c r="Q70" s="6"/>
      <c r="R70" s="6"/>
      <c r="S70" s="6"/>
      <c r="T70" s="6"/>
      <c r="U70" s="6"/>
      <c r="V70" s="6"/>
      <c r="W70" s="6"/>
      <c r="X70" s="6"/>
      <c r="Y70" s="6"/>
      <c r="Z70" s="6"/>
      <c r="AA70" s="6"/>
      <c r="AB70" s="6"/>
      <c r="AC70" s="6"/>
      <c r="AD70" s="6"/>
      <c r="AE70" s="6"/>
      <c r="AF70" s="76"/>
      <c r="AG70" s="6"/>
    </row>
    <row r="71" spans="2:33" ht="16.5" customHeight="1">
      <c r="B71" s="6"/>
      <c r="C71" s="41" t="s">
        <v>27</v>
      </c>
      <c r="D71" s="6" t="s">
        <v>48</v>
      </c>
      <c r="E71" s="6"/>
      <c r="F71" s="42"/>
      <c r="G71" s="42"/>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3:9" ht="16.5" customHeight="1" thickBot="1">
      <c r="C72" s="43" t="s">
        <v>28</v>
      </c>
      <c r="D72" s="44" t="s">
        <v>49</v>
      </c>
      <c r="E72" s="44"/>
      <c r="F72" s="45"/>
      <c r="G72" s="45"/>
      <c r="H72" s="6"/>
      <c r="I72" s="6"/>
    </row>
    <row r="73" spans="8:9" ht="16.5" customHeight="1" thickTop="1">
      <c r="H73" s="6"/>
      <c r="I73" s="6"/>
    </row>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49">
      <selection activeCell="R9" sqref="R9"/>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7539062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60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58</v>
      </c>
      <c r="AG2" s="216"/>
    </row>
    <row r="3" spans="1:32" ht="18.75">
      <c r="A3" s="124" t="s">
        <v>61</v>
      </c>
      <c r="B3" s="24"/>
      <c r="M3" s="40"/>
      <c r="N3" s="40" t="s">
        <v>62</v>
      </c>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56</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c r="G10" s="77"/>
      <c r="H10" s="38" t="s">
        <v>2</v>
      </c>
      <c r="I10" s="38"/>
      <c r="J10" s="6">
        <v>0.9</v>
      </c>
      <c r="K10" s="6"/>
      <c r="L10" s="4" t="s">
        <v>2</v>
      </c>
      <c r="M10" s="4"/>
      <c r="N10" s="51"/>
      <c r="O10" s="87"/>
      <c r="P10" s="4" t="s">
        <v>2</v>
      </c>
      <c r="Q10" s="4"/>
      <c r="R10" s="52"/>
      <c r="S10" s="88"/>
      <c r="T10" s="4" t="s">
        <v>14</v>
      </c>
      <c r="U10" s="4"/>
      <c r="V10" s="72">
        <v>12</v>
      </c>
      <c r="W10" s="72"/>
      <c r="X10" s="4" t="s">
        <v>15</v>
      </c>
      <c r="Y10" s="4"/>
      <c r="Z10" s="33">
        <f>F10*J10*N10*R10/V10</f>
        <v>0</v>
      </c>
      <c r="AA10" s="125"/>
      <c r="AB10" s="71"/>
    </row>
    <row r="11" spans="2:28" ht="14.25" thickTop="1">
      <c r="B11" s="70"/>
      <c r="C11" s="6"/>
      <c r="D11" s="6"/>
      <c r="E11" s="6"/>
      <c r="F11" s="6"/>
      <c r="G11" s="6"/>
      <c r="H11" s="6"/>
      <c r="I11" s="6"/>
      <c r="J11" s="6"/>
      <c r="K11" s="6"/>
      <c r="L11" s="6"/>
      <c r="M11" s="6"/>
      <c r="N11" s="4"/>
      <c r="O11" s="4"/>
      <c r="P11" s="6"/>
      <c r="Q11" s="6"/>
      <c r="R11" s="6"/>
      <c r="S11" s="6"/>
      <c r="T11" s="6"/>
      <c r="U11" s="6"/>
      <c r="V11" s="6"/>
      <c r="W11" s="6"/>
      <c r="X11" s="6"/>
      <c r="Y11" s="6"/>
      <c r="Z11" s="6"/>
      <c r="AA11" s="6"/>
      <c r="AB11" s="71"/>
    </row>
    <row r="12" spans="2:28" ht="13.5">
      <c r="B12" s="70"/>
      <c r="C12" s="6"/>
      <c r="D12" s="6"/>
      <c r="E12" s="6"/>
      <c r="F12" s="6"/>
      <c r="G12" s="6"/>
      <c r="H12" s="6"/>
      <c r="I12" s="6"/>
      <c r="J12" s="13" t="s">
        <v>63</v>
      </c>
      <c r="K12" s="14"/>
      <c r="L12" s="14"/>
      <c r="M12" s="14"/>
      <c r="N12" s="14"/>
      <c r="O12" s="14"/>
      <c r="P12" s="14"/>
      <c r="Q12" s="14"/>
      <c r="R12" s="14"/>
      <c r="S12" s="14"/>
      <c r="T12" s="15">
        <v>0.25</v>
      </c>
      <c r="U12" s="6"/>
      <c r="V12" s="6"/>
      <c r="W12" s="6"/>
      <c r="X12" s="6"/>
      <c r="Y12" s="6"/>
      <c r="Z12" s="4" t="s">
        <v>17</v>
      </c>
      <c r="AA12" s="4"/>
      <c r="AB12" s="71"/>
    </row>
    <row r="13" spans="2:28" ht="13.5">
      <c r="B13" s="70"/>
      <c r="C13" s="6"/>
      <c r="D13" s="6"/>
      <c r="E13" s="6"/>
      <c r="F13" s="6"/>
      <c r="G13" s="6"/>
      <c r="H13" s="6"/>
      <c r="I13" s="6"/>
      <c r="J13" s="16" t="s">
        <v>64</v>
      </c>
      <c r="K13" s="6"/>
      <c r="L13" s="6"/>
      <c r="M13" s="6"/>
      <c r="N13" s="6"/>
      <c r="O13" s="6"/>
      <c r="P13" s="6"/>
      <c r="Q13" s="6"/>
      <c r="R13" s="6"/>
      <c r="S13" s="6"/>
      <c r="T13" s="17">
        <v>0.5</v>
      </c>
      <c r="U13" s="6"/>
      <c r="V13" s="6"/>
      <c r="W13" s="6"/>
      <c r="X13" s="6"/>
      <c r="Y13" s="6"/>
      <c r="Z13" s="4"/>
      <c r="AA13" s="4"/>
      <c r="AB13" s="71"/>
    </row>
    <row r="14" spans="2:28" ht="14.25" thickBot="1">
      <c r="B14" s="70"/>
      <c r="C14" s="6"/>
      <c r="D14" s="6"/>
      <c r="E14" s="6"/>
      <c r="F14" s="6"/>
      <c r="G14" s="6"/>
      <c r="H14" s="6"/>
      <c r="I14" s="6"/>
      <c r="J14" s="16" t="s">
        <v>65</v>
      </c>
      <c r="K14" s="6"/>
      <c r="L14" s="6"/>
      <c r="M14" s="6"/>
      <c r="N14" s="6"/>
      <c r="O14" s="6"/>
      <c r="P14" s="6"/>
      <c r="Q14" s="6"/>
      <c r="R14" s="6"/>
      <c r="S14" s="6"/>
      <c r="T14" s="17">
        <v>0.5</v>
      </c>
      <c r="U14" s="6"/>
      <c r="V14" s="6"/>
      <c r="W14" s="6"/>
      <c r="X14" s="6"/>
      <c r="Y14" s="6"/>
      <c r="Z14" s="4"/>
      <c r="AA14" s="4"/>
      <c r="AB14" s="71"/>
    </row>
    <row r="15" spans="2:28" ht="15" thickBot="1" thickTop="1">
      <c r="B15" s="70"/>
      <c r="C15" s="6"/>
      <c r="D15" s="6"/>
      <c r="E15" s="6"/>
      <c r="F15" s="6"/>
      <c r="G15" s="6"/>
      <c r="H15" s="6"/>
      <c r="I15" s="6"/>
      <c r="J15" s="16" t="s">
        <v>66</v>
      </c>
      <c r="K15" s="6"/>
      <c r="L15" s="6"/>
      <c r="M15" s="6"/>
      <c r="N15" s="6"/>
      <c r="O15" s="6"/>
      <c r="P15" s="6"/>
      <c r="Q15" s="6"/>
      <c r="R15" s="6"/>
      <c r="S15" s="6"/>
      <c r="T15" s="17">
        <v>0.75</v>
      </c>
      <c r="U15" s="6"/>
      <c r="V15" s="6"/>
      <c r="W15" s="6"/>
      <c r="X15" s="6"/>
      <c r="Y15" s="6"/>
      <c r="Z15" s="33">
        <f>Z10*6/7</f>
        <v>0</v>
      </c>
      <c r="AA15" s="125"/>
      <c r="AB15" s="71"/>
    </row>
    <row r="16" spans="2:28" ht="14.25" thickTop="1">
      <c r="B16" s="70"/>
      <c r="C16" s="6"/>
      <c r="D16" s="6"/>
      <c r="E16" s="6"/>
      <c r="F16" s="6"/>
      <c r="G16" s="6"/>
      <c r="H16" s="6"/>
      <c r="I16" s="6"/>
      <c r="J16" s="18" t="s">
        <v>67</v>
      </c>
      <c r="K16" s="19"/>
      <c r="L16" s="19"/>
      <c r="M16" s="19"/>
      <c r="N16" s="19"/>
      <c r="O16" s="19"/>
      <c r="P16" s="19"/>
      <c r="Q16" s="19"/>
      <c r="R16" s="19"/>
      <c r="S16" s="19"/>
      <c r="T16" s="20">
        <v>1</v>
      </c>
      <c r="U16" s="6"/>
      <c r="V16" s="6"/>
      <c r="W16" s="6"/>
      <c r="X16" s="6"/>
      <c r="Y16" s="6"/>
      <c r="Z16" s="6"/>
      <c r="AA16" s="6"/>
      <c r="AB16" s="71"/>
    </row>
    <row r="17" spans="2:28" ht="13.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8" spans="2:28" ht="13.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33" ht="14.25">
      <c r="B19" s="67" t="s">
        <v>75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c r="AG19" s="6"/>
    </row>
    <row r="20" spans="2:33" ht="14.25" thickBot="1">
      <c r="B20" s="7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1"/>
      <c r="AG20" s="6"/>
    </row>
    <row r="21" spans="2:33" ht="15" customHeight="1">
      <c r="B21" s="70"/>
      <c r="C21" s="185" t="s">
        <v>6</v>
      </c>
      <c r="D21" s="186"/>
      <c r="E21" s="187"/>
      <c r="F21" s="191" t="s">
        <v>23</v>
      </c>
      <c r="G21" s="192"/>
      <c r="H21" s="192"/>
      <c r="I21" s="192"/>
      <c r="J21" s="192"/>
      <c r="K21" s="192"/>
      <c r="L21" s="192"/>
      <c r="M21" s="192"/>
      <c r="N21" s="192"/>
      <c r="O21" s="192"/>
      <c r="P21" s="192"/>
      <c r="Q21" s="192"/>
      <c r="R21" s="192"/>
      <c r="S21" s="192"/>
      <c r="T21" s="192"/>
      <c r="U21" s="192"/>
      <c r="V21" s="192"/>
      <c r="W21" s="192"/>
      <c r="X21" s="192"/>
      <c r="Y21" s="192"/>
      <c r="Z21" s="192"/>
      <c r="AA21" s="192"/>
      <c r="AB21" s="193"/>
      <c r="AD21" s="218" t="s">
        <v>1</v>
      </c>
      <c r="AE21" s="219"/>
      <c r="AF21" s="126"/>
      <c r="AG21" s="6"/>
    </row>
    <row r="22" spans="2:33" ht="15" customHeight="1" thickBot="1">
      <c r="B22" s="70"/>
      <c r="C22" s="188"/>
      <c r="D22" s="189"/>
      <c r="E22" s="190"/>
      <c r="F22" s="108">
        <v>44287</v>
      </c>
      <c r="G22" s="108"/>
      <c r="H22" s="108">
        <v>44317</v>
      </c>
      <c r="I22" s="108"/>
      <c r="J22" s="108">
        <v>44348</v>
      </c>
      <c r="K22" s="108"/>
      <c r="L22" s="108">
        <v>44378</v>
      </c>
      <c r="M22" s="108"/>
      <c r="N22" s="108">
        <v>44409</v>
      </c>
      <c r="O22" s="108"/>
      <c r="P22" s="108">
        <v>44440</v>
      </c>
      <c r="Q22" s="108"/>
      <c r="R22" s="108">
        <v>44470</v>
      </c>
      <c r="S22" s="108"/>
      <c r="T22" s="108">
        <v>44501</v>
      </c>
      <c r="U22" s="108"/>
      <c r="V22" s="108">
        <v>44531</v>
      </c>
      <c r="W22" s="108"/>
      <c r="X22" s="108">
        <v>44562</v>
      </c>
      <c r="Y22" s="108"/>
      <c r="Z22" s="108">
        <v>44593</v>
      </c>
      <c r="AA22" s="36"/>
      <c r="AB22" s="35" t="s">
        <v>44</v>
      </c>
      <c r="AD22" s="220"/>
      <c r="AE22" s="221"/>
      <c r="AF22" s="126"/>
      <c r="AG22" s="6"/>
    </row>
    <row r="23" spans="2:33" ht="15" customHeight="1" thickTop="1">
      <c r="B23" s="70"/>
      <c r="C23" s="198" t="s">
        <v>18</v>
      </c>
      <c r="D23" s="29"/>
      <c r="E23" s="127" t="s">
        <v>68</v>
      </c>
      <c r="F23" s="53"/>
      <c r="G23" s="78">
        <f>F23/4</f>
        <v>0</v>
      </c>
      <c r="H23" s="54"/>
      <c r="I23" s="78">
        <f>H23/4</f>
        <v>0</v>
      </c>
      <c r="J23" s="54"/>
      <c r="K23" s="78">
        <f>J23/4</f>
        <v>0</v>
      </c>
      <c r="L23" s="54"/>
      <c r="M23" s="78">
        <f>L23/4</f>
        <v>0</v>
      </c>
      <c r="N23" s="54"/>
      <c r="O23" s="78">
        <f>N23/4</f>
        <v>0</v>
      </c>
      <c r="P23" s="54"/>
      <c r="Q23" s="78">
        <f>P23/4</f>
        <v>0</v>
      </c>
      <c r="R23" s="54"/>
      <c r="S23" s="78">
        <f>R23/4</f>
        <v>0</v>
      </c>
      <c r="T23" s="54"/>
      <c r="U23" s="78">
        <f>T23/4</f>
        <v>0</v>
      </c>
      <c r="V23" s="54"/>
      <c r="W23" s="78">
        <f>V23/4</f>
        <v>0</v>
      </c>
      <c r="X23" s="54"/>
      <c r="Y23" s="78">
        <f>X23/4</f>
        <v>0</v>
      </c>
      <c r="Z23" s="55"/>
      <c r="AA23" s="78">
        <f>Z23/4</f>
        <v>0</v>
      </c>
      <c r="AB23" s="128">
        <f aca="true" t="shared" si="0" ref="AB23:AB33">F23+H23+J23+L23+N23+P23+R23+T23+V23+X23+Z23</f>
        <v>0</v>
      </c>
      <c r="AD23" s="211" t="s">
        <v>69</v>
      </c>
      <c r="AE23" s="212"/>
      <c r="AF23" s="129"/>
      <c r="AG23" s="6"/>
    </row>
    <row r="24" spans="2:33" ht="15" customHeight="1">
      <c r="B24" s="70"/>
      <c r="C24" s="199"/>
      <c r="D24" s="130"/>
      <c r="E24" s="131" t="s">
        <v>0</v>
      </c>
      <c r="F24" s="132"/>
      <c r="G24" s="133">
        <f>F24/2</f>
        <v>0</v>
      </c>
      <c r="H24" s="134"/>
      <c r="I24" s="133">
        <f>H24/2</f>
        <v>0</v>
      </c>
      <c r="J24" s="134"/>
      <c r="K24" s="133">
        <f>J24/2</f>
        <v>0</v>
      </c>
      <c r="L24" s="134"/>
      <c r="M24" s="133">
        <f>L24/2</f>
        <v>0</v>
      </c>
      <c r="N24" s="134"/>
      <c r="O24" s="133">
        <f>N24/2</f>
        <v>0</v>
      </c>
      <c r="P24" s="134"/>
      <c r="Q24" s="133">
        <f>P24/2</f>
        <v>0</v>
      </c>
      <c r="R24" s="134"/>
      <c r="S24" s="133">
        <f>R24/2</f>
        <v>0</v>
      </c>
      <c r="T24" s="134"/>
      <c r="U24" s="133">
        <f>T24/2</f>
        <v>0</v>
      </c>
      <c r="V24" s="134"/>
      <c r="W24" s="133">
        <f>V24/2</f>
        <v>0</v>
      </c>
      <c r="X24" s="134"/>
      <c r="Y24" s="133">
        <f>X24/2</f>
        <v>0</v>
      </c>
      <c r="Z24" s="135"/>
      <c r="AA24" s="133">
        <f>Z24/2</f>
        <v>0</v>
      </c>
      <c r="AB24" s="94">
        <f t="shared" si="0"/>
        <v>0</v>
      </c>
      <c r="AD24" s="211" t="s">
        <v>3</v>
      </c>
      <c r="AE24" s="212"/>
      <c r="AF24" s="129"/>
      <c r="AG24" s="6"/>
    </row>
    <row r="25" spans="2:33" ht="15" customHeight="1">
      <c r="B25" s="70"/>
      <c r="C25" s="199"/>
      <c r="D25" s="30"/>
      <c r="E25" s="47" t="s">
        <v>70</v>
      </c>
      <c r="F25" s="56"/>
      <c r="G25" s="79">
        <f>F25/2</f>
        <v>0</v>
      </c>
      <c r="H25" s="27"/>
      <c r="I25" s="79">
        <f>H25/2</f>
        <v>0</v>
      </c>
      <c r="J25" s="27"/>
      <c r="K25" s="79">
        <f>J25/2</f>
        <v>0</v>
      </c>
      <c r="L25" s="27"/>
      <c r="M25" s="79">
        <f>L25/2</f>
        <v>0</v>
      </c>
      <c r="N25" s="27"/>
      <c r="O25" s="79">
        <f>N25/2</f>
        <v>0</v>
      </c>
      <c r="P25" s="27"/>
      <c r="Q25" s="79">
        <f>P25/2</f>
        <v>0</v>
      </c>
      <c r="R25" s="27"/>
      <c r="S25" s="79">
        <f>R25/2</f>
        <v>0</v>
      </c>
      <c r="T25" s="27"/>
      <c r="U25" s="79">
        <f>T25/2</f>
        <v>0</v>
      </c>
      <c r="V25" s="27"/>
      <c r="W25" s="79">
        <f>V25/2</f>
        <v>0</v>
      </c>
      <c r="X25" s="27"/>
      <c r="Y25" s="79">
        <f>X25/2</f>
        <v>0</v>
      </c>
      <c r="Z25" s="57"/>
      <c r="AA25" s="79">
        <f>Z25/2</f>
        <v>0</v>
      </c>
      <c r="AB25" s="94">
        <f t="shared" si="0"/>
        <v>0</v>
      </c>
      <c r="AD25" s="211" t="s">
        <v>3</v>
      </c>
      <c r="AE25" s="212"/>
      <c r="AF25" s="129"/>
      <c r="AG25" s="6"/>
    </row>
    <row r="26" spans="2:33" ht="15" customHeight="1">
      <c r="B26" s="70"/>
      <c r="C26" s="199"/>
      <c r="D26" s="30"/>
      <c r="E26" s="47" t="s">
        <v>71</v>
      </c>
      <c r="F26" s="56"/>
      <c r="G26" s="79">
        <f>F26*3/4</f>
        <v>0</v>
      </c>
      <c r="H26" s="27"/>
      <c r="I26" s="79">
        <f>H26*3/4</f>
        <v>0</v>
      </c>
      <c r="J26" s="27"/>
      <c r="K26" s="79">
        <f>J26*3/4</f>
        <v>0</v>
      </c>
      <c r="L26" s="27"/>
      <c r="M26" s="79">
        <f>L26*3/4</f>
        <v>0</v>
      </c>
      <c r="N26" s="27"/>
      <c r="O26" s="79">
        <f>N26*3/4</f>
        <v>0</v>
      </c>
      <c r="P26" s="27"/>
      <c r="Q26" s="79">
        <f>P26*3/4</f>
        <v>0</v>
      </c>
      <c r="R26" s="27"/>
      <c r="S26" s="79">
        <f>R26*3/4</f>
        <v>0</v>
      </c>
      <c r="T26" s="27"/>
      <c r="U26" s="79">
        <f>T26*3/4</f>
        <v>0</v>
      </c>
      <c r="V26" s="27"/>
      <c r="W26" s="79">
        <f>V26*3/4</f>
        <v>0</v>
      </c>
      <c r="X26" s="27"/>
      <c r="Y26" s="79">
        <f>X26*3/4</f>
        <v>0</v>
      </c>
      <c r="Z26" s="57"/>
      <c r="AA26" s="79">
        <f>Z26*3/4</f>
        <v>0</v>
      </c>
      <c r="AB26" s="94">
        <f t="shared" si="0"/>
        <v>0</v>
      </c>
      <c r="AD26" s="213" t="s">
        <v>5</v>
      </c>
      <c r="AE26" s="214"/>
      <c r="AF26" s="129"/>
      <c r="AG26" s="6"/>
    </row>
    <row r="27" spans="2:33" ht="15" customHeight="1">
      <c r="B27" s="70"/>
      <c r="C27" s="200"/>
      <c r="D27" s="31"/>
      <c r="E27" s="48" t="s">
        <v>72</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59"/>
      <c r="AA27" s="136">
        <f>Z27</f>
        <v>0</v>
      </c>
      <c r="AB27" s="95">
        <f t="shared" si="0"/>
        <v>0</v>
      </c>
      <c r="AD27" s="205">
        <v>1</v>
      </c>
      <c r="AE27" s="206"/>
      <c r="AF27" s="129"/>
      <c r="AG27" s="6"/>
    </row>
    <row r="28" spans="2:33" ht="15" customHeight="1">
      <c r="B28" s="70"/>
      <c r="C28" s="222" t="s">
        <v>73</v>
      </c>
      <c r="D28" s="170" t="s">
        <v>19</v>
      </c>
      <c r="E28" s="127" t="s">
        <v>68</v>
      </c>
      <c r="F28" s="132"/>
      <c r="G28" s="133">
        <f>F28/4</f>
        <v>0</v>
      </c>
      <c r="H28" s="134"/>
      <c r="I28" s="133">
        <f>H28/4</f>
        <v>0</v>
      </c>
      <c r="J28" s="134"/>
      <c r="K28" s="133">
        <f>J28/4</f>
        <v>0</v>
      </c>
      <c r="L28" s="134"/>
      <c r="M28" s="133">
        <f>L28/4</f>
        <v>0</v>
      </c>
      <c r="N28" s="134"/>
      <c r="O28" s="133">
        <f>N28/4</f>
        <v>0</v>
      </c>
      <c r="P28" s="134"/>
      <c r="Q28" s="133">
        <f>P28/4</f>
        <v>0</v>
      </c>
      <c r="R28" s="134"/>
      <c r="S28" s="133">
        <f>R28/4</f>
        <v>0</v>
      </c>
      <c r="T28" s="134"/>
      <c r="U28" s="133">
        <f>T28/4</f>
        <v>0</v>
      </c>
      <c r="V28" s="134"/>
      <c r="W28" s="133">
        <f>V28/4</f>
        <v>0</v>
      </c>
      <c r="X28" s="134"/>
      <c r="Y28" s="133">
        <f>X28/4</f>
        <v>0</v>
      </c>
      <c r="Z28" s="135"/>
      <c r="AA28" s="133">
        <f>Z28/4</f>
        <v>0</v>
      </c>
      <c r="AB28" s="128">
        <f t="shared" si="0"/>
        <v>0</v>
      </c>
      <c r="AD28" s="209" t="s">
        <v>69</v>
      </c>
      <c r="AE28" s="210"/>
      <c r="AF28" s="129"/>
      <c r="AG28" s="6"/>
    </row>
    <row r="29" spans="2:33" ht="15" customHeight="1">
      <c r="B29" s="70"/>
      <c r="C29" s="223"/>
      <c r="D29" s="171"/>
      <c r="E29" s="137" t="s">
        <v>0</v>
      </c>
      <c r="F29" s="132"/>
      <c r="G29" s="133">
        <f>F29/2</f>
        <v>0</v>
      </c>
      <c r="H29" s="134"/>
      <c r="I29" s="133">
        <f>H29/2</f>
        <v>0</v>
      </c>
      <c r="J29" s="134"/>
      <c r="K29" s="133">
        <f>J29/2</f>
        <v>0</v>
      </c>
      <c r="L29" s="134"/>
      <c r="M29" s="133">
        <f>L29/2</f>
        <v>0</v>
      </c>
      <c r="N29" s="134"/>
      <c r="O29" s="133">
        <f>N29/2</f>
        <v>0</v>
      </c>
      <c r="P29" s="134"/>
      <c r="Q29" s="133">
        <f>P29/2</f>
        <v>0</v>
      </c>
      <c r="R29" s="134"/>
      <c r="S29" s="133">
        <f>R29/2</f>
        <v>0</v>
      </c>
      <c r="T29" s="134"/>
      <c r="U29" s="133">
        <f>T29/2</f>
        <v>0</v>
      </c>
      <c r="V29" s="134"/>
      <c r="W29" s="133">
        <f>V29/2</f>
        <v>0</v>
      </c>
      <c r="X29" s="134"/>
      <c r="Y29" s="133">
        <f>X29/2</f>
        <v>0</v>
      </c>
      <c r="Z29" s="135"/>
      <c r="AA29" s="133">
        <f>Z29/2</f>
        <v>0</v>
      </c>
      <c r="AB29" s="94">
        <f t="shared" si="0"/>
        <v>0</v>
      </c>
      <c r="AD29" s="225" t="s">
        <v>3</v>
      </c>
      <c r="AE29" s="226"/>
      <c r="AF29" s="129"/>
      <c r="AG29" s="6"/>
    </row>
    <row r="30" spans="2:33" ht="15" customHeight="1">
      <c r="B30" s="70"/>
      <c r="C30" s="224"/>
      <c r="D30" s="171"/>
      <c r="E30" s="47" t="s">
        <v>70</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57"/>
      <c r="AA30" s="79">
        <f>Z30/2</f>
        <v>0</v>
      </c>
      <c r="AB30" s="94">
        <f t="shared" si="0"/>
        <v>0</v>
      </c>
      <c r="AD30" s="211" t="s">
        <v>3</v>
      </c>
      <c r="AE30" s="212"/>
      <c r="AF30" s="129"/>
      <c r="AG30" s="6"/>
    </row>
    <row r="31" spans="2:33" ht="15" customHeight="1">
      <c r="B31" s="70"/>
      <c r="C31" s="224"/>
      <c r="D31" s="171"/>
      <c r="E31" s="47" t="s">
        <v>71</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57"/>
      <c r="AA31" s="79">
        <f>Z31*3/4</f>
        <v>0</v>
      </c>
      <c r="AB31" s="94">
        <f t="shared" si="0"/>
        <v>0</v>
      </c>
      <c r="AD31" s="213" t="s">
        <v>5</v>
      </c>
      <c r="AE31" s="214"/>
      <c r="AF31" s="129"/>
      <c r="AG31" s="6"/>
    </row>
    <row r="32" spans="2:33" ht="15" customHeight="1">
      <c r="B32" s="70"/>
      <c r="C32" s="224"/>
      <c r="D32" s="172"/>
      <c r="E32" s="48" t="s">
        <v>72</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59"/>
      <c r="AA32" s="80">
        <f>Z32</f>
        <v>0</v>
      </c>
      <c r="AB32" s="95">
        <f t="shared" si="0"/>
        <v>0</v>
      </c>
      <c r="AD32" s="205">
        <v>1</v>
      </c>
      <c r="AE32" s="206"/>
      <c r="AF32" s="129"/>
      <c r="AG32" s="6"/>
    </row>
    <row r="33" spans="2:33" ht="14.25" thickBot="1">
      <c r="B33" s="70"/>
      <c r="C33" s="159"/>
      <c r="D33" s="32" t="s">
        <v>20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64"/>
      <c r="AA33" s="82">
        <f>Z33</f>
        <v>0</v>
      </c>
      <c r="AB33" s="96">
        <f t="shared" si="0"/>
        <v>0</v>
      </c>
      <c r="AD33" s="207">
        <v>1</v>
      </c>
      <c r="AE33" s="208"/>
      <c r="AF33" s="129"/>
      <c r="AG33" s="6"/>
    </row>
    <row r="34" spans="2:33" ht="14.25" customHeight="1" thickTop="1">
      <c r="B34" s="70"/>
      <c r="C34" s="155" t="s">
        <v>45</v>
      </c>
      <c r="D34" s="155"/>
      <c r="E34" s="155"/>
      <c r="F34" s="89"/>
      <c r="G34" s="89"/>
      <c r="H34" s="89"/>
      <c r="I34" s="89"/>
      <c r="J34" s="89"/>
      <c r="K34" s="89"/>
      <c r="L34" s="89"/>
      <c r="M34" s="89"/>
      <c r="N34" s="89"/>
      <c r="O34" s="89"/>
      <c r="P34" s="89"/>
      <c r="Q34" s="89"/>
      <c r="R34" s="89"/>
      <c r="S34" s="89"/>
      <c r="T34" s="89"/>
      <c r="U34" s="89"/>
      <c r="V34" s="89"/>
      <c r="W34" s="89"/>
      <c r="X34" s="89"/>
      <c r="Y34" s="89"/>
      <c r="Z34" s="89"/>
      <c r="AA34" s="138"/>
      <c r="AB34" s="91"/>
      <c r="AC34" s="6"/>
      <c r="AD34" s="6"/>
      <c r="AE34" s="6"/>
      <c r="AF34" s="129"/>
      <c r="AG34" s="6"/>
    </row>
    <row r="35" spans="2:33" ht="13.5">
      <c r="B35" s="70"/>
      <c r="C35" s="159" t="s">
        <v>43</v>
      </c>
      <c r="D35" s="160"/>
      <c r="E35" s="161"/>
      <c r="F35" s="84">
        <f>ROUND(IF(F34="",SUM(G23:G33),SUM(G23:G33)*6/7),2)</f>
        <v>0</v>
      </c>
      <c r="G35" s="84"/>
      <c r="H35" s="84">
        <f>ROUND(IF(H34="",SUM(I23:I33),SUM(I23:I33)*6/7),2)</f>
        <v>0</v>
      </c>
      <c r="I35" s="84"/>
      <c r="J35" s="84">
        <f>ROUND(IF(J34="",SUM(K23:K33),SUM(K23:K33)*6/7),2)</f>
        <v>0</v>
      </c>
      <c r="K35" s="84"/>
      <c r="L35" s="84">
        <f>ROUND(IF(L34="",SUM(M23:M33),SUM(M23:M33)*6/7),2)</f>
        <v>0</v>
      </c>
      <c r="M35" s="84"/>
      <c r="N35" s="84">
        <f>ROUND(IF(N34="",SUM(O23:O33),SUM(O23:O33)*6/7),2)</f>
        <v>0</v>
      </c>
      <c r="O35" s="84"/>
      <c r="P35" s="84">
        <f>ROUND(IF(P34="",SUM(Q23:Q33),SUM(Q23:Q33)*6/7),2)</f>
        <v>0</v>
      </c>
      <c r="Q35" s="84"/>
      <c r="R35" s="84">
        <f>ROUND(IF(R34="",SUM(S23:S33),SUM(S23:S33)*6/7),2)</f>
        <v>0</v>
      </c>
      <c r="S35" s="84"/>
      <c r="T35" s="84">
        <f>ROUND(IF(T34="",SUM(U23:U33),SUM(U23:U33)*6/7),2)</f>
        <v>0</v>
      </c>
      <c r="U35" s="84"/>
      <c r="V35" s="84">
        <f>ROUND(IF(V34="",SUM(W23:W33),SUM(W23:W33)*6/7),2)</f>
        <v>0</v>
      </c>
      <c r="W35" s="84"/>
      <c r="X35" s="84">
        <f>ROUND(IF(X34="",SUM(Y23:Y33),SUM(Y23:Y33)*6/7),2)</f>
        <v>0</v>
      </c>
      <c r="Y35" s="84"/>
      <c r="Z35" s="84">
        <f>ROUND(IF(Z34="",SUM(AA23:AA33),SUM(AA23:AA33)*6/7),2)</f>
        <v>0</v>
      </c>
      <c r="AA35" s="139"/>
      <c r="AB35" s="90">
        <f>F35+H35+J35+L35+N35+P35+R35+T35+V35+X35+Z35</f>
        <v>0</v>
      </c>
      <c r="AC35" s="16" t="s">
        <v>46</v>
      </c>
      <c r="AD35" s="6"/>
      <c r="AE35" s="6"/>
      <c r="AF35" s="129"/>
      <c r="AG35" s="6"/>
    </row>
    <row r="36" spans="2:33" ht="13.5" hidden="1">
      <c r="B36" s="70"/>
      <c r="C36" s="4"/>
      <c r="D36" s="4"/>
      <c r="E36" s="4"/>
      <c r="F36" s="8">
        <f>IF(F35&gt;0,1,0)</f>
        <v>0</v>
      </c>
      <c r="G36" s="8"/>
      <c r="H36" s="8">
        <f>IF(H35&gt;0,1,0)</f>
        <v>0</v>
      </c>
      <c r="I36" s="8"/>
      <c r="J36" s="8">
        <f>IF(J35&gt;0,1,0)</f>
        <v>0</v>
      </c>
      <c r="K36" s="8"/>
      <c r="L36" s="8">
        <f>IF(L35&gt;0,1,0)</f>
        <v>0</v>
      </c>
      <c r="M36" s="8"/>
      <c r="N36" s="8">
        <f>IF(N35&gt;0,1,0)</f>
        <v>0</v>
      </c>
      <c r="O36" s="8"/>
      <c r="P36" s="8">
        <f>IF(P35&gt;0,1,0)</f>
        <v>0</v>
      </c>
      <c r="Q36" s="8"/>
      <c r="R36" s="8">
        <f>IF(R35&gt;0,1,0)</f>
        <v>0</v>
      </c>
      <c r="S36" s="8"/>
      <c r="T36" s="8">
        <f>IF(T35&gt;0,1,0)</f>
        <v>0</v>
      </c>
      <c r="U36" s="8"/>
      <c r="V36" s="8">
        <f>IF(V35&gt;0,1,0)</f>
        <v>0</v>
      </c>
      <c r="W36" s="8"/>
      <c r="X36" s="8">
        <f>IF(X35&gt;0,1,0)</f>
        <v>0</v>
      </c>
      <c r="Y36" s="8"/>
      <c r="Z36" s="8">
        <f>IF(Z35&gt;0,1,0)</f>
        <v>0</v>
      </c>
      <c r="AA36" s="8"/>
      <c r="AB36" s="5"/>
      <c r="AC36" s="6"/>
      <c r="AD36" s="6"/>
      <c r="AE36" s="6"/>
      <c r="AF36" s="129"/>
      <c r="AG36" s="6"/>
    </row>
    <row r="37" spans="2:33" ht="14.25" thickBot="1">
      <c r="B37" s="70"/>
      <c r="C37" s="6" t="s">
        <v>30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1"/>
      <c r="AG37" s="6"/>
    </row>
    <row r="38" spans="2:33" ht="15" thickBot="1" thickTop="1">
      <c r="B38" s="70"/>
      <c r="C38" s="6"/>
      <c r="D38" s="6"/>
      <c r="E38" s="6"/>
      <c r="F38" s="4"/>
      <c r="G38" s="4"/>
      <c r="H38" s="4"/>
      <c r="I38" s="4"/>
      <c r="J38" s="39"/>
      <c r="K38" s="39"/>
      <c r="L38" s="4"/>
      <c r="M38" s="4"/>
      <c r="N38" s="4"/>
      <c r="O38" s="4"/>
      <c r="P38" s="4"/>
      <c r="Q38" s="4"/>
      <c r="R38" s="162" t="s">
        <v>12</v>
      </c>
      <c r="S38" s="163"/>
      <c r="T38" s="163"/>
      <c r="U38" s="10"/>
      <c r="V38" s="102">
        <f>SUM(F35:Z35)</f>
        <v>0</v>
      </c>
      <c r="W38" s="10"/>
      <c r="X38" s="10" t="s">
        <v>47</v>
      </c>
      <c r="Y38" s="10"/>
      <c r="Z38" s="11">
        <f>SUM(F36:Z36)</f>
        <v>0</v>
      </c>
      <c r="AA38" s="12"/>
      <c r="AB38" s="10" t="s">
        <v>4</v>
      </c>
      <c r="AC38" s="164" t="e">
        <f>(SUM(F35:Z35))/Z38</f>
        <v>#DIV/0!</v>
      </c>
      <c r="AD38" s="165"/>
      <c r="AE38" s="166"/>
      <c r="AF38" s="71"/>
      <c r="AG38" s="6"/>
    </row>
    <row r="39" spans="2:33" ht="14.2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140"/>
      <c r="AC39" s="74"/>
      <c r="AD39" s="74"/>
      <c r="AE39" s="74"/>
      <c r="AF39" s="75"/>
      <c r="AG39" s="6"/>
    </row>
    <row r="40" spans="19:33" ht="13.5">
      <c r="S40" s="109"/>
      <c r="V40" s="74"/>
      <c r="W40" s="6"/>
      <c r="X40" s="74"/>
      <c r="Y40" s="6"/>
      <c r="Z40" s="74"/>
      <c r="AA40" s="6"/>
      <c r="AB40" s="6"/>
      <c r="AC40" s="74"/>
      <c r="AD40" s="74"/>
      <c r="AE40" s="74"/>
      <c r="AF40" s="141"/>
      <c r="AG40" s="6"/>
    </row>
    <row r="41" spans="2:33" ht="14.25">
      <c r="B41" s="67" t="s">
        <v>54</v>
      </c>
      <c r="C41" s="68"/>
      <c r="D41" s="68"/>
      <c r="E41" s="68"/>
      <c r="F41" s="68"/>
      <c r="G41" s="68"/>
      <c r="H41" s="68"/>
      <c r="I41" s="68"/>
      <c r="J41" s="68"/>
      <c r="K41" s="68"/>
      <c r="L41" s="68"/>
      <c r="M41" s="68"/>
      <c r="N41" s="68"/>
      <c r="O41" s="68"/>
      <c r="P41" s="68"/>
      <c r="Q41" s="68"/>
      <c r="R41" s="68"/>
      <c r="S41" s="6"/>
      <c r="T41" s="68"/>
      <c r="U41" s="68"/>
      <c r="V41" s="68"/>
      <c r="W41" s="68"/>
      <c r="X41" s="68"/>
      <c r="Y41" s="68"/>
      <c r="Z41" s="68"/>
      <c r="AA41" s="68"/>
      <c r="AB41" s="68"/>
      <c r="AC41" s="68"/>
      <c r="AD41" s="68"/>
      <c r="AE41" s="68"/>
      <c r="AF41" s="142"/>
      <c r="AG41" s="6"/>
    </row>
    <row r="42" spans="2:33" ht="14.25" thickBot="1">
      <c r="B42" s="7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1"/>
      <c r="AG42" s="6"/>
    </row>
    <row r="43" spans="2:33" ht="15" thickBot="1" thickTop="1">
      <c r="B43" s="70"/>
      <c r="C43" s="6"/>
      <c r="D43" s="6"/>
      <c r="E43" s="6"/>
      <c r="F43" s="183" t="s">
        <v>9</v>
      </c>
      <c r="G43" s="184"/>
      <c r="H43" s="184"/>
      <c r="I43" s="85"/>
      <c r="J43" s="106"/>
      <c r="K43" s="86"/>
      <c r="L43" s="6" t="s">
        <v>59</v>
      </c>
      <c r="M43" s="6"/>
      <c r="N43" s="6"/>
      <c r="O43" s="6"/>
      <c r="P43" s="6"/>
      <c r="Q43" s="6"/>
      <c r="R43" s="6"/>
      <c r="S43" s="6"/>
      <c r="T43" s="6"/>
      <c r="U43" s="6"/>
      <c r="V43" s="6"/>
      <c r="W43" s="6"/>
      <c r="X43" s="6"/>
      <c r="Y43" s="6"/>
      <c r="Z43" s="6"/>
      <c r="AA43" s="6"/>
      <c r="AB43" s="6"/>
      <c r="AC43" s="6"/>
      <c r="AD43" s="6"/>
      <c r="AE43" s="6"/>
      <c r="AF43" s="71"/>
      <c r="AG43" s="6"/>
    </row>
    <row r="44" spans="2:33" ht="15" thickBot="1" thickTop="1">
      <c r="B44" s="70"/>
      <c r="C44" s="6"/>
      <c r="D44" s="6"/>
      <c r="E44" s="6"/>
      <c r="T44" s="6"/>
      <c r="U44" s="6"/>
      <c r="V44" s="6"/>
      <c r="W44" s="6"/>
      <c r="X44" s="6"/>
      <c r="Y44" s="6"/>
      <c r="Z44" s="6"/>
      <c r="AA44" s="6"/>
      <c r="AB44" s="6"/>
      <c r="AC44" s="6"/>
      <c r="AD44" s="6"/>
      <c r="AE44" s="6"/>
      <c r="AF44" s="71"/>
      <c r="AG44" s="6"/>
    </row>
    <row r="45" spans="2:33" ht="13.5">
      <c r="B45" s="70"/>
      <c r="C45" s="185" t="s">
        <v>6</v>
      </c>
      <c r="D45" s="186"/>
      <c r="E45" s="187"/>
      <c r="F45" s="191" t="s">
        <v>23</v>
      </c>
      <c r="G45" s="192"/>
      <c r="H45" s="192"/>
      <c r="I45" s="192"/>
      <c r="J45" s="192"/>
      <c r="K45" s="192"/>
      <c r="L45" s="192"/>
      <c r="M45" s="192"/>
      <c r="N45" s="192"/>
      <c r="O45" s="192"/>
      <c r="P45" s="192"/>
      <c r="Q45" s="192"/>
      <c r="R45" s="192"/>
      <c r="S45" s="192"/>
      <c r="T45" s="192"/>
      <c r="U45" s="192"/>
      <c r="V45" s="192"/>
      <c r="W45" s="192"/>
      <c r="X45" s="192"/>
      <c r="Y45" s="192"/>
      <c r="Z45" s="192"/>
      <c r="AA45" s="192"/>
      <c r="AB45" s="193"/>
      <c r="AC45" s="97"/>
      <c r="AD45" s="194" t="s">
        <v>1</v>
      </c>
      <c r="AE45" s="195"/>
      <c r="AF45" s="143"/>
      <c r="AG45" s="6"/>
    </row>
    <row r="46" spans="2:33" ht="14.25" thickBot="1">
      <c r="B46" s="70"/>
      <c r="C46" s="188"/>
      <c r="D46" s="189"/>
      <c r="E46" s="190"/>
      <c r="F46" s="108">
        <v>44287</v>
      </c>
      <c r="G46" s="108"/>
      <c r="H46" s="108">
        <v>44317</v>
      </c>
      <c r="I46" s="108"/>
      <c r="J46" s="108">
        <v>44348</v>
      </c>
      <c r="K46" s="108"/>
      <c r="L46" s="108">
        <v>44378</v>
      </c>
      <c r="M46" s="108"/>
      <c r="N46" s="108">
        <v>44409</v>
      </c>
      <c r="O46" s="108"/>
      <c r="P46" s="108">
        <v>44440</v>
      </c>
      <c r="Q46" s="108"/>
      <c r="R46" s="108">
        <v>44470</v>
      </c>
      <c r="S46" s="108"/>
      <c r="T46" s="108">
        <v>44501</v>
      </c>
      <c r="U46" s="108"/>
      <c r="V46" s="108">
        <v>44531</v>
      </c>
      <c r="W46" s="108"/>
      <c r="X46" s="108">
        <v>44562</v>
      </c>
      <c r="Y46" s="108"/>
      <c r="Z46" s="108">
        <v>44593</v>
      </c>
      <c r="AA46" s="36"/>
      <c r="AB46" s="35" t="s">
        <v>44</v>
      </c>
      <c r="AC46" s="99"/>
      <c r="AD46" s="196"/>
      <c r="AE46" s="197"/>
      <c r="AF46" s="143"/>
      <c r="AG46" s="6"/>
    </row>
    <row r="47" spans="2:33" ht="14.25" thickTop="1">
      <c r="B47" s="70"/>
      <c r="C47" s="198" t="s">
        <v>18</v>
      </c>
      <c r="D47" s="29"/>
      <c r="E47" s="144" t="s">
        <v>68</v>
      </c>
      <c r="F47" s="53"/>
      <c r="G47" s="78">
        <f>F47/4</f>
        <v>0</v>
      </c>
      <c r="H47" s="54"/>
      <c r="I47" s="78">
        <f>H47/4</f>
        <v>0</v>
      </c>
      <c r="J47" s="54"/>
      <c r="K47" s="78">
        <f>J47/4</f>
        <v>0</v>
      </c>
      <c r="L47" s="54"/>
      <c r="M47" s="78">
        <f>L47/4</f>
        <v>0</v>
      </c>
      <c r="N47" s="54"/>
      <c r="O47" s="78">
        <f>N47/4</f>
        <v>0</v>
      </c>
      <c r="P47" s="54"/>
      <c r="Q47" s="78">
        <f>P47/4</f>
        <v>0</v>
      </c>
      <c r="R47" s="54"/>
      <c r="S47" s="78">
        <f>R47/4</f>
        <v>0</v>
      </c>
      <c r="T47" s="54"/>
      <c r="U47" s="78">
        <f>T47/4</f>
        <v>0</v>
      </c>
      <c r="V47" s="54"/>
      <c r="W47" s="78">
        <f>V47/4</f>
        <v>0</v>
      </c>
      <c r="X47" s="54"/>
      <c r="Y47" s="78">
        <f>X47/4</f>
        <v>0</v>
      </c>
      <c r="Z47" s="55"/>
      <c r="AA47" s="78">
        <f>Z47/4</f>
        <v>0</v>
      </c>
      <c r="AB47" s="128">
        <f aca="true" t="shared" si="1" ref="AB47:AB57">F47+H47+J47+L47+N47+P47+R47+T47+V47+X47+Z47</f>
        <v>0</v>
      </c>
      <c r="AC47" s="97"/>
      <c r="AD47" s="211" t="s">
        <v>69</v>
      </c>
      <c r="AE47" s="212"/>
      <c r="AF47" s="145"/>
      <c r="AG47" s="6"/>
    </row>
    <row r="48" spans="2:33" ht="13.5">
      <c r="B48" s="70"/>
      <c r="C48" s="199"/>
      <c r="D48" s="130"/>
      <c r="E48" s="146" t="s">
        <v>0</v>
      </c>
      <c r="F48" s="132"/>
      <c r="G48" s="133">
        <f>F48/2</f>
        <v>0</v>
      </c>
      <c r="H48" s="134"/>
      <c r="I48" s="133">
        <f>H48/2</f>
        <v>0</v>
      </c>
      <c r="J48" s="134"/>
      <c r="K48" s="133">
        <f>J48/2</f>
        <v>0</v>
      </c>
      <c r="L48" s="134"/>
      <c r="M48" s="133">
        <f>L48/2</f>
        <v>0</v>
      </c>
      <c r="N48" s="134"/>
      <c r="O48" s="133">
        <f>N48/2</f>
        <v>0</v>
      </c>
      <c r="P48" s="134"/>
      <c r="Q48" s="133">
        <f>P48/2</f>
        <v>0</v>
      </c>
      <c r="R48" s="134"/>
      <c r="S48" s="133">
        <f>R48/2</f>
        <v>0</v>
      </c>
      <c r="T48" s="134"/>
      <c r="U48" s="133">
        <f>T48/2</f>
        <v>0</v>
      </c>
      <c r="V48" s="134"/>
      <c r="W48" s="133">
        <f>V48/2</f>
        <v>0</v>
      </c>
      <c r="X48" s="134"/>
      <c r="Y48" s="133">
        <f>X48/2</f>
        <v>0</v>
      </c>
      <c r="Z48" s="135"/>
      <c r="AA48" s="133">
        <f>Z48/2</f>
        <v>0</v>
      </c>
      <c r="AB48" s="94">
        <f t="shared" si="1"/>
        <v>0</v>
      </c>
      <c r="AC48" s="97"/>
      <c r="AD48" s="211" t="s">
        <v>3</v>
      </c>
      <c r="AE48" s="212"/>
      <c r="AF48" s="145"/>
      <c r="AG48" s="6"/>
    </row>
    <row r="49" spans="2:33" ht="13.5">
      <c r="B49" s="70"/>
      <c r="C49" s="199"/>
      <c r="D49" s="30"/>
      <c r="E49" s="47" t="s">
        <v>70</v>
      </c>
      <c r="F49" s="56"/>
      <c r="G49" s="79">
        <f>F49/2</f>
        <v>0</v>
      </c>
      <c r="H49" s="27"/>
      <c r="I49" s="79">
        <f>H49/2</f>
        <v>0</v>
      </c>
      <c r="J49" s="27"/>
      <c r="K49" s="79">
        <f>J49/2</f>
        <v>0</v>
      </c>
      <c r="L49" s="27"/>
      <c r="M49" s="79">
        <f>L49/2</f>
        <v>0</v>
      </c>
      <c r="N49" s="27"/>
      <c r="O49" s="79">
        <f>N49/2</f>
        <v>0</v>
      </c>
      <c r="P49" s="27"/>
      <c r="Q49" s="79">
        <f>P49/2</f>
        <v>0</v>
      </c>
      <c r="R49" s="27"/>
      <c r="S49" s="79">
        <f>R49/2</f>
        <v>0</v>
      </c>
      <c r="T49" s="27"/>
      <c r="U49" s="79">
        <f>T49/2</f>
        <v>0</v>
      </c>
      <c r="V49" s="27"/>
      <c r="W49" s="79">
        <f>V49/2</f>
        <v>0</v>
      </c>
      <c r="X49" s="27"/>
      <c r="Y49" s="79">
        <f>X49/2</f>
        <v>0</v>
      </c>
      <c r="Z49" s="57"/>
      <c r="AA49" s="79">
        <f>Z49/2</f>
        <v>0</v>
      </c>
      <c r="AB49" s="94">
        <f t="shared" si="1"/>
        <v>0</v>
      </c>
      <c r="AC49" s="97"/>
      <c r="AD49" s="211" t="s">
        <v>3</v>
      </c>
      <c r="AE49" s="212"/>
      <c r="AF49" s="145"/>
      <c r="AG49" s="6"/>
    </row>
    <row r="50" spans="2:33" ht="13.5">
      <c r="B50" s="70"/>
      <c r="C50" s="199"/>
      <c r="D50" s="30"/>
      <c r="E50" s="47" t="s">
        <v>71</v>
      </c>
      <c r="F50" s="65"/>
      <c r="G50" s="79">
        <f>F50*3/4</f>
        <v>0</v>
      </c>
      <c r="H50" s="37"/>
      <c r="I50" s="79">
        <f>H50*3/4</f>
        <v>0</v>
      </c>
      <c r="J50" s="37"/>
      <c r="K50" s="79">
        <f>J50*3/4</f>
        <v>0</v>
      </c>
      <c r="L50" s="37"/>
      <c r="M50" s="79">
        <f>L50*3/4</f>
        <v>0</v>
      </c>
      <c r="N50" s="37"/>
      <c r="O50" s="79">
        <f>N50*3/4</f>
        <v>0</v>
      </c>
      <c r="P50" s="37"/>
      <c r="Q50" s="79">
        <f>P50*3/4</f>
        <v>0</v>
      </c>
      <c r="R50" s="37"/>
      <c r="S50" s="79">
        <f>R50*3/4</f>
        <v>0</v>
      </c>
      <c r="T50" s="37"/>
      <c r="U50" s="79">
        <f>T50*3/4</f>
        <v>0</v>
      </c>
      <c r="V50" s="37"/>
      <c r="W50" s="79">
        <f>V50*3/4</f>
        <v>0</v>
      </c>
      <c r="X50" s="37"/>
      <c r="Y50" s="79">
        <f>X50*3/4</f>
        <v>0</v>
      </c>
      <c r="Z50" s="147"/>
      <c r="AA50" s="79">
        <f>Z50*3/4</f>
        <v>0</v>
      </c>
      <c r="AB50" s="94">
        <f t="shared" si="1"/>
        <v>0</v>
      </c>
      <c r="AC50" s="97"/>
      <c r="AD50" s="213" t="s">
        <v>5</v>
      </c>
      <c r="AE50" s="214"/>
      <c r="AF50" s="145"/>
      <c r="AG50" s="6"/>
    </row>
    <row r="51" spans="2:33" ht="13.5">
      <c r="B51" s="70"/>
      <c r="C51" s="200"/>
      <c r="D51" s="31"/>
      <c r="E51" s="48" t="s">
        <v>72</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C51" s="97"/>
      <c r="AD51" s="205">
        <v>1</v>
      </c>
      <c r="AE51" s="206"/>
      <c r="AF51" s="145"/>
      <c r="AG51" s="6"/>
    </row>
    <row r="52" spans="2:33" ht="13.5">
      <c r="B52" s="70"/>
      <c r="C52" s="222" t="s">
        <v>73</v>
      </c>
      <c r="D52" s="170" t="s">
        <v>19</v>
      </c>
      <c r="E52" s="148" t="s">
        <v>68</v>
      </c>
      <c r="F52" s="60"/>
      <c r="G52" s="133">
        <f>F52/4</f>
        <v>0</v>
      </c>
      <c r="H52" s="26"/>
      <c r="I52" s="133">
        <f>H52/4</f>
        <v>0</v>
      </c>
      <c r="J52" s="26"/>
      <c r="K52" s="133">
        <f>J52/4</f>
        <v>0</v>
      </c>
      <c r="L52" s="26"/>
      <c r="M52" s="133">
        <f>L52/4</f>
        <v>0</v>
      </c>
      <c r="N52" s="26"/>
      <c r="O52" s="133">
        <f>N52/4</f>
        <v>0</v>
      </c>
      <c r="P52" s="26"/>
      <c r="Q52" s="133">
        <f>P52/4</f>
        <v>0</v>
      </c>
      <c r="R52" s="26"/>
      <c r="S52" s="133">
        <f>R52/4</f>
        <v>0</v>
      </c>
      <c r="T52" s="26"/>
      <c r="U52" s="133">
        <f>T52/4</f>
        <v>0</v>
      </c>
      <c r="V52" s="26"/>
      <c r="W52" s="133">
        <f>V52/4</f>
        <v>0</v>
      </c>
      <c r="X52" s="26"/>
      <c r="Y52" s="133">
        <f>X52/4</f>
        <v>0</v>
      </c>
      <c r="Z52" s="61"/>
      <c r="AA52" s="133">
        <f>Z52/4</f>
        <v>0</v>
      </c>
      <c r="AB52" s="128">
        <f t="shared" si="1"/>
        <v>0</v>
      </c>
      <c r="AC52" s="97"/>
      <c r="AD52" s="209" t="s">
        <v>69</v>
      </c>
      <c r="AE52" s="210"/>
      <c r="AF52" s="145"/>
      <c r="AG52" s="6"/>
    </row>
    <row r="53" spans="2:33" ht="13.5">
      <c r="B53" s="70"/>
      <c r="C53" s="223"/>
      <c r="D53" s="171"/>
      <c r="E53" s="146" t="s">
        <v>0</v>
      </c>
      <c r="F53" s="132"/>
      <c r="G53" s="133">
        <f>F53/2</f>
        <v>0</v>
      </c>
      <c r="H53" s="134"/>
      <c r="I53" s="133">
        <f>H53/2</f>
        <v>0</v>
      </c>
      <c r="J53" s="134"/>
      <c r="K53" s="133">
        <f>J53/2</f>
        <v>0</v>
      </c>
      <c r="L53" s="134"/>
      <c r="M53" s="133">
        <f>L53/2</f>
        <v>0</v>
      </c>
      <c r="N53" s="134"/>
      <c r="O53" s="133">
        <f>N53/2</f>
        <v>0</v>
      </c>
      <c r="P53" s="134"/>
      <c r="Q53" s="133">
        <f>P53/2</f>
        <v>0</v>
      </c>
      <c r="R53" s="134"/>
      <c r="S53" s="133">
        <f>R53/2</f>
        <v>0</v>
      </c>
      <c r="T53" s="134"/>
      <c r="U53" s="133">
        <f>T53/2</f>
        <v>0</v>
      </c>
      <c r="V53" s="134"/>
      <c r="W53" s="133">
        <f>V53/2</f>
        <v>0</v>
      </c>
      <c r="X53" s="134"/>
      <c r="Y53" s="133">
        <f>X53/2</f>
        <v>0</v>
      </c>
      <c r="Z53" s="135"/>
      <c r="AA53" s="133">
        <f>Z53/2</f>
        <v>0</v>
      </c>
      <c r="AB53" s="94">
        <f t="shared" si="1"/>
        <v>0</v>
      </c>
      <c r="AC53" s="97"/>
      <c r="AD53" s="225" t="s">
        <v>3</v>
      </c>
      <c r="AE53" s="226"/>
      <c r="AF53" s="145"/>
      <c r="AG53" s="6"/>
    </row>
    <row r="54" spans="2:33" ht="13.5">
      <c r="B54" s="70"/>
      <c r="C54" s="224"/>
      <c r="D54" s="171"/>
      <c r="E54" s="47" t="s">
        <v>70</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C54" s="97"/>
      <c r="AD54" s="211" t="s">
        <v>3</v>
      </c>
      <c r="AE54" s="212"/>
      <c r="AF54" s="145"/>
      <c r="AG54" s="6"/>
    </row>
    <row r="55" spans="2:33" ht="13.5">
      <c r="B55" s="70"/>
      <c r="C55" s="224"/>
      <c r="D55" s="171"/>
      <c r="E55" s="47" t="s">
        <v>71</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C55" s="97"/>
      <c r="AD55" s="213" t="s">
        <v>5</v>
      </c>
      <c r="AE55" s="214"/>
      <c r="AF55" s="145"/>
      <c r="AG55" s="6"/>
    </row>
    <row r="56" spans="2:33" ht="13.5">
      <c r="B56" s="70"/>
      <c r="C56" s="224"/>
      <c r="D56" s="172"/>
      <c r="E56" s="48" t="s">
        <v>72</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C56" s="97"/>
      <c r="AD56" s="205">
        <v>1</v>
      </c>
      <c r="AE56" s="206"/>
      <c r="AF56" s="145"/>
      <c r="AG56" s="6"/>
    </row>
    <row r="57" spans="2:33" ht="14.25" thickBot="1">
      <c r="B57" s="70"/>
      <c r="C57" s="159"/>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C57" s="97"/>
      <c r="AD57" s="181">
        <v>1</v>
      </c>
      <c r="AE57" s="182"/>
      <c r="AF57" s="145"/>
      <c r="AG57" s="6"/>
    </row>
    <row r="58" spans="2:33" ht="15" customHeight="1" hidden="1" thickTop="1">
      <c r="B58" s="70"/>
      <c r="C58" s="3"/>
      <c r="D58" s="3"/>
      <c r="E58" s="3"/>
      <c r="F58" s="107">
        <v>44317</v>
      </c>
      <c r="G58" s="107"/>
      <c r="H58" s="107">
        <v>44348</v>
      </c>
      <c r="I58" s="107"/>
      <c r="J58" s="107">
        <v>44378</v>
      </c>
      <c r="K58" s="107"/>
      <c r="L58" s="107">
        <v>44409</v>
      </c>
      <c r="M58" s="107"/>
      <c r="N58" s="107">
        <v>44440</v>
      </c>
      <c r="O58" s="107"/>
      <c r="P58" s="107">
        <v>44470</v>
      </c>
      <c r="Q58" s="107"/>
      <c r="R58" s="107">
        <v>44501</v>
      </c>
      <c r="S58" s="107"/>
      <c r="T58" s="107">
        <v>44531</v>
      </c>
      <c r="U58" s="107"/>
      <c r="V58" s="107">
        <v>44562</v>
      </c>
      <c r="W58" s="107"/>
      <c r="X58" s="107">
        <v>44593</v>
      </c>
      <c r="Y58" s="107"/>
      <c r="Z58" s="107">
        <v>44621</v>
      </c>
      <c r="AA58" s="34"/>
      <c r="AB58" s="1"/>
      <c r="AC58" s="6"/>
      <c r="AD58" s="6"/>
      <c r="AE58" s="97"/>
      <c r="AF58" s="145"/>
      <c r="AG58" s="6"/>
    </row>
    <row r="59" spans="2:33" ht="15.75" customHeight="1" hidden="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29</v>
      </c>
      <c r="AA59" s="21"/>
      <c r="AB59" s="1"/>
      <c r="AC59" s="6"/>
      <c r="AD59" s="6"/>
      <c r="AE59" s="97"/>
      <c r="AF59" s="145"/>
      <c r="AG59" s="6"/>
    </row>
    <row r="60" spans="2:33" ht="14.25" thickTop="1">
      <c r="B60" s="70"/>
      <c r="C60" s="155" t="s">
        <v>45</v>
      </c>
      <c r="D60" s="155"/>
      <c r="E60" s="155"/>
      <c r="F60" s="89"/>
      <c r="G60" s="89"/>
      <c r="H60" s="89"/>
      <c r="I60" s="89"/>
      <c r="J60" s="89"/>
      <c r="K60" s="89"/>
      <c r="L60" s="89"/>
      <c r="M60" s="89"/>
      <c r="N60" s="89"/>
      <c r="O60" s="89"/>
      <c r="P60" s="89"/>
      <c r="Q60" s="89"/>
      <c r="R60" s="89"/>
      <c r="S60" s="89"/>
      <c r="T60" s="89"/>
      <c r="U60" s="89"/>
      <c r="V60" s="89"/>
      <c r="W60" s="89"/>
      <c r="X60" s="89"/>
      <c r="Y60" s="89"/>
      <c r="Z60" s="89"/>
      <c r="AA60" s="138"/>
      <c r="AB60" s="101"/>
      <c r="AC60" s="6"/>
      <c r="AD60" s="6"/>
      <c r="AE60" s="97"/>
      <c r="AF60" s="145"/>
      <c r="AG60" s="6"/>
    </row>
    <row r="61" spans="2:33" ht="13.5">
      <c r="B61" s="70"/>
      <c r="C61" s="156" t="s">
        <v>10</v>
      </c>
      <c r="D61" s="157"/>
      <c r="E61" s="158"/>
      <c r="F61" s="21">
        <f>IF((F58-$J$43)&lt;=0,0,IF((F58-$J$43)&gt;30,30,(F58-$J$43)))</f>
        <v>30</v>
      </c>
      <c r="G61" s="21"/>
      <c r="H61" s="21">
        <f>IF(F61&gt;1,31,IF((H58-$J$43)&lt;=0,0,(H58-$J$43)))</f>
        <v>31</v>
      </c>
      <c r="I61" s="21"/>
      <c r="J61" s="21">
        <f>IF(H61&gt;1,30,IF((J58-$J$43)&lt;=0,0,(J58-$J$43)))</f>
        <v>30</v>
      </c>
      <c r="K61" s="21"/>
      <c r="L61" s="21">
        <f>IF(J61&gt;1,31,IF((L58-$J$43)&lt;=0,0,(L58-$J$43)))</f>
        <v>31</v>
      </c>
      <c r="M61" s="21"/>
      <c r="N61" s="21">
        <f>IF(L61&gt;1,31,IF((N58-$J$43)&lt;=0,0,(N58-$J$43)))</f>
        <v>31</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f>IF(X61&gt;1,29,IF((Z58-$J$43)&lt;=0,0,(Z58-$J$43)))</f>
        <v>29</v>
      </c>
      <c r="AA61" s="21"/>
      <c r="AB61" s="92"/>
      <c r="AC61" s="6"/>
      <c r="AD61" s="6"/>
      <c r="AE61" s="97"/>
      <c r="AF61" s="145"/>
      <c r="AG61" s="6"/>
    </row>
    <row r="62" spans="2:33" ht="13.5">
      <c r="B62" s="70"/>
      <c r="C62" s="156" t="s">
        <v>11</v>
      </c>
      <c r="D62" s="157"/>
      <c r="E62" s="158"/>
      <c r="F62" s="22">
        <f>F61/F59</f>
        <v>1</v>
      </c>
      <c r="G62" s="22"/>
      <c r="H62" s="22">
        <f>H61/H59</f>
        <v>1</v>
      </c>
      <c r="I62" s="22"/>
      <c r="J62" s="22">
        <f>J61/J59</f>
        <v>1</v>
      </c>
      <c r="K62" s="22"/>
      <c r="L62" s="22">
        <f>L61/L59</f>
        <v>1</v>
      </c>
      <c r="M62" s="22"/>
      <c r="N62" s="22">
        <f>N61/N59</f>
        <v>1</v>
      </c>
      <c r="O62" s="22"/>
      <c r="P62" s="22">
        <f>P61/P59</f>
        <v>1</v>
      </c>
      <c r="Q62" s="22"/>
      <c r="R62" s="22">
        <f>R61/R59</f>
        <v>1</v>
      </c>
      <c r="S62" s="22"/>
      <c r="T62" s="22">
        <f>T61/T59</f>
        <v>1</v>
      </c>
      <c r="U62" s="22"/>
      <c r="V62" s="22">
        <f>V61/V59</f>
        <v>1</v>
      </c>
      <c r="W62" s="22"/>
      <c r="X62" s="22">
        <f>X61/X59</f>
        <v>1</v>
      </c>
      <c r="Y62" s="22"/>
      <c r="Z62" s="22">
        <f>Z61/Z59</f>
        <v>1</v>
      </c>
      <c r="AA62" s="22"/>
      <c r="AB62" s="22">
        <f>SUM(F62:Z62)</f>
        <v>11</v>
      </c>
      <c r="AC62" s="6"/>
      <c r="AD62" s="6"/>
      <c r="AE62" s="97"/>
      <c r="AF62" s="145"/>
      <c r="AG62" s="6"/>
    </row>
    <row r="63" spans="2:33" ht="13.5">
      <c r="B63" s="70"/>
      <c r="C63" s="159" t="s">
        <v>43</v>
      </c>
      <c r="D63" s="160"/>
      <c r="E63" s="161"/>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0</v>
      </c>
      <c r="O63" s="84"/>
      <c r="P63" s="84">
        <f>ROUND(IF(P60="",SUM(Q47:Q57),SUM(Q47:Q57)*6/7),2)</f>
        <v>0</v>
      </c>
      <c r="Q63" s="84"/>
      <c r="R63" s="84">
        <f>ROUND(IF(R60="",SUM(S47:S57),SUM(S47:S57)*6/7),2)</f>
        <v>0</v>
      </c>
      <c r="S63" s="84"/>
      <c r="T63" s="84">
        <f>ROUND(IF(T60="",SUM(U47:U57),SUM(U47:U57)*6/7),2)</f>
        <v>0</v>
      </c>
      <c r="U63" s="84"/>
      <c r="V63" s="84">
        <f>ROUND(IF(V60="",SUM(W47:W57),SUM(W47:W57)*6/7),2)</f>
        <v>0</v>
      </c>
      <c r="W63" s="84"/>
      <c r="X63" s="84">
        <f>ROUND(IF(X60="",SUM(Y47:Y57),SUM(Y47:Y57)*6/7),2)</f>
        <v>0</v>
      </c>
      <c r="Y63" s="84"/>
      <c r="Z63" s="84">
        <f>ROUND(IF(Z60="",SUM(AA47:AA57),SUM(AA47:AA57)*6/7),2)</f>
        <v>0</v>
      </c>
      <c r="AA63" s="1"/>
      <c r="AB63" s="1">
        <f>F63+H63+J63+L63+N63+P63+R63+T63+V63+X63+Z63</f>
        <v>0</v>
      </c>
      <c r="AC63" s="16" t="s">
        <v>46</v>
      </c>
      <c r="AD63" s="6"/>
      <c r="AE63" s="97"/>
      <c r="AF63" s="145"/>
      <c r="AG63" s="6"/>
    </row>
    <row r="64" spans="2:33" ht="13.5" hidden="1">
      <c r="B64" s="70"/>
      <c r="C64" s="4"/>
      <c r="D64" s="4"/>
      <c r="E64" s="4"/>
      <c r="F64" s="8">
        <f>IF(F63&gt;0,1,0)</f>
        <v>0</v>
      </c>
      <c r="G64" s="8"/>
      <c r="H64" s="8">
        <f>IF(H63&gt;0,1,0)</f>
        <v>0</v>
      </c>
      <c r="I64" s="8"/>
      <c r="J64" s="8">
        <f>IF(J63&gt;0,1,0)</f>
        <v>0</v>
      </c>
      <c r="K64" s="8"/>
      <c r="L64" s="8">
        <f>IF(L63&gt;0,1,0)</f>
        <v>0</v>
      </c>
      <c r="M64" s="8"/>
      <c r="N64" s="8">
        <f>IF(N63&gt;0,1,0)</f>
        <v>0</v>
      </c>
      <c r="O64" s="8"/>
      <c r="P64" s="8">
        <f>IF(P63&gt;0,1,0)</f>
        <v>0</v>
      </c>
      <c r="Q64" s="8"/>
      <c r="R64" s="8">
        <f>IF(R63&gt;0,1,0)</f>
        <v>0</v>
      </c>
      <c r="S64" s="8"/>
      <c r="T64" s="8">
        <f>IF(T63&gt;0,1,0)</f>
        <v>0</v>
      </c>
      <c r="U64" s="8"/>
      <c r="V64" s="8">
        <f>IF(V63&gt;0,1,0)</f>
        <v>0</v>
      </c>
      <c r="W64" s="8"/>
      <c r="X64" s="8">
        <f>IF(X63&gt;0,1,0)</f>
        <v>0</v>
      </c>
      <c r="Y64" s="8"/>
      <c r="Z64" s="8">
        <f>IF(Z63&gt;0,1,0)</f>
        <v>0</v>
      </c>
      <c r="AA64" s="8"/>
      <c r="AB64" s="5"/>
      <c r="AC64" s="6"/>
      <c r="AD64" s="6"/>
      <c r="AE64" s="6"/>
      <c r="AF64" s="129"/>
      <c r="AG64" s="6"/>
    </row>
    <row r="65" spans="2:33" ht="14.25" thickBot="1">
      <c r="B65" s="70"/>
      <c r="C65" s="6" t="s">
        <v>30</v>
      </c>
      <c r="D65" s="4"/>
      <c r="E65" s="4"/>
      <c r="F65" s="8"/>
      <c r="G65" s="8"/>
      <c r="H65" s="8"/>
      <c r="I65" s="8"/>
      <c r="J65" s="8"/>
      <c r="K65" s="8"/>
      <c r="L65" s="8"/>
      <c r="M65" s="8"/>
      <c r="N65" s="8"/>
      <c r="O65" s="8"/>
      <c r="P65" s="8"/>
      <c r="Q65" s="8"/>
      <c r="R65" s="8"/>
      <c r="S65" s="8"/>
      <c r="T65" s="8"/>
      <c r="U65" s="8"/>
      <c r="V65" s="8"/>
      <c r="W65" s="8"/>
      <c r="X65" s="8"/>
      <c r="Y65" s="8"/>
      <c r="Z65" s="8"/>
      <c r="AA65" s="8"/>
      <c r="AB65" s="5"/>
      <c r="AC65" s="6"/>
      <c r="AD65" s="6"/>
      <c r="AE65" s="6"/>
      <c r="AF65" s="129"/>
      <c r="AG65" s="6"/>
    </row>
    <row r="66" spans="2:33" ht="15" thickBot="1" thickTop="1">
      <c r="B66" s="70"/>
      <c r="C66" s="6"/>
      <c r="D66" s="6"/>
      <c r="E66" s="6"/>
      <c r="F66" s="4"/>
      <c r="G66" s="4"/>
      <c r="H66" s="2"/>
      <c r="I66" s="2"/>
      <c r="J66" s="9"/>
      <c r="K66" s="9"/>
      <c r="L66" s="2"/>
      <c r="M66" s="2"/>
      <c r="N66" s="2"/>
      <c r="O66" s="2"/>
      <c r="P66" s="4"/>
      <c r="Q66" s="4"/>
      <c r="R66" s="162" t="s">
        <v>12</v>
      </c>
      <c r="S66" s="163"/>
      <c r="T66" s="163"/>
      <c r="U66" s="10"/>
      <c r="V66" s="102">
        <f>SUM(F63:Z63)</f>
        <v>0</v>
      </c>
      <c r="W66" s="10"/>
      <c r="X66" s="10" t="s">
        <v>47</v>
      </c>
      <c r="Y66" s="10"/>
      <c r="Z66" s="23">
        <f>SUM(F62:Z62)</f>
        <v>11</v>
      </c>
      <c r="AA66" s="12"/>
      <c r="AB66" s="10" t="s">
        <v>4</v>
      </c>
      <c r="AC66" s="164">
        <f>(SUM(F63:Z63))/Z66</f>
        <v>0</v>
      </c>
      <c r="AD66" s="165"/>
      <c r="AE66" s="166"/>
      <c r="AF66" s="149"/>
      <c r="AG66" s="6"/>
    </row>
    <row r="67" spans="2:33" ht="14.25" thickTop="1">
      <c r="B67" s="73"/>
      <c r="C67" s="74"/>
      <c r="D67" s="74"/>
      <c r="E67" s="74"/>
      <c r="F67" s="4"/>
      <c r="G67" s="4"/>
      <c r="H67" s="2"/>
      <c r="I67" s="2"/>
      <c r="J67" s="9"/>
      <c r="K67" s="9"/>
      <c r="L67" s="2"/>
      <c r="M67" s="2"/>
      <c r="N67" s="2"/>
      <c r="O67" s="111"/>
      <c r="P67" s="4"/>
      <c r="Q67" s="4"/>
      <c r="R67" s="4"/>
      <c r="S67" s="4"/>
      <c r="T67" s="4"/>
      <c r="U67" s="4"/>
      <c r="V67" s="4"/>
      <c r="W67" s="4"/>
      <c r="X67" s="4"/>
      <c r="Y67" s="4"/>
      <c r="Z67" s="4"/>
      <c r="AA67" s="4"/>
      <c r="AB67" s="103"/>
      <c r="AC67" s="6"/>
      <c r="AD67" s="6"/>
      <c r="AE67" s="6"/>
      <c r="AF67" s="150"/>
      <c r="AG67" s="6"/>
    </row>
    <row r="68" spans="2:33" ht="14.25" thickBot="1">
      <c r="B68" s="68"/>
      <c r="C68" s="68"/>
      <c r="D68" s="68"/>
      <c r="E68" s="68"/>
      <c r="F68" s="68"/>
      <c r="G68" s="68"/>
      <c r="H68" s="68"/>
      <c r="I68" s="68"/>
      <c r="J68" s="68"/>
      <c r="K68" s="68"/>
      <c r="L68" s="68"/>
      <c r="M68" s="68"/>
      <c r="N68" s="68"/>
      <c r="O68" s="6"/>
      <c r="P68" s="68"/>
      <c r="Q68" s="68"/>
      <c r="R68" s="68"/>
      <c r="S68" s="68"/>
      <c r="T68" s="68"/>
      <c r="U68" s="68"/>
      <c r="V68" s="68"/>
      <c r="W68" s="68"/>
      <c r="X68" s="68"/>
      <c r="Y68" s="68"/>
      <c r="Z68" s="68"/>
      <c r="AA68" s="68"/>
      <c r="AB68" s="68"/>
      <c r="AC68" s="68"/>
      <c r="AD68" s="68"/>
      <c r="AE68" s="68"/>
      <c r="AF68" s="68"/>
      <c r="AG68" s="6"/>
    </row>
    <row r="69" spans="2:33" ht="16.5" customHeight="1" thickTop="1">
      <c r="B69" s="6"/>
      <c r="C69" s="152" t="s">
        <v>74</v>
      </c>
      <c r="D69" s="153"/>
      <c r="E69" s="153"/>
      <c r="F69" s="154"/>
      <c r="G69" s="123"/>
      <c r="H69" s="151"/>
      <c r="I69" s="4"/>
      <c r="J69" s="6"/>
      <c r="K69" s="6"/>
      <c r="L69" s="6"/>
      <c r="M69" s="6"/>
      <c r="N69" s="6"/>
      <c r="O69" s="6"/>
      <c r="P69" s="6"/>
      <c r="Q69" s="6"/>
      <c r="R69" s="6"/>
      <c r="S69" s="6"/>
      <c r="T69" s="6"/>
      <c r="U69" s="6"/>
      <c r="V69" s="6"/>
      <c r="W69" s="6"/>
      <c r="X69" s="6"/>
      <c r="Y69" s="6"/>
      <c r="Z69" s="6"/>
      <c r="AA69" s="6"/>
      <c r="AB69" s="6"/>
      <c r="AC69" s="6"/>
      <c r="AD69" s="6"/>
      <c r="AE69" s="6"/>
      <c r="AF69" s="4"/>
      <c r="AG69" s="6"/>
    </row>
    <row r="70" spans="2:33" ht="16.5" customHeight="1">
      <c r="B70" s="6"/>
      <c r="C70" s="41" t="s">
        <v>26</v>
      </c>
      <c r="D70" s="6" t="s">
        <v>31</v>
      </c>
      <c r="E70" s="6"/>
      <c r="F70" s="42"/>
      <c r="G70" s="42"/>
      <c r="H70" s="6"/>
      <c r="I70" s="6"/>
      <c r="J70" s="6"/>
      <c r="K70" s="6"/>
      <c r="L70" s="6"/>
      <c r="M70" s="6"/>
      <c r="N70" s="6"/>
      <c r="O70" s="6"/>
      <c r="P70" s="6"/>
      <c r="Q70" s="6"/>
      <c r="R70" s="6"/>
      <c r="S70" s="6"/>
      <c r="T70" s="6"/>
      <c r="U70" s="6"/>
      <c r="V70" s="6"/>
      <c r="W70" s="6"/>
      <c r="X70" s="6"/>
      <c r="Y70" s="6"/>
      <c r="Z70" s="6"/>
      <c r="AA70" s="6"/>
      <c r="AB70" s="6"/>
      <c r="AC70" s="6"/>
      <c r="AD70" s="6"/>
      <c r="AE70" s="6"/>
      <c r="AF70" s="76"/>
      <c r="AG70" s="6"/>
    </row>
    <row r="71" spans="2:33" ht="16.5" customHeight="1">
      <c r="B71" s="6"/>
      <c r="C71" s="41" t="s">
        <v>27</v>
      </c>
      <c r="D71" s="6" t="s">
        <v>48</v>
      </c>
      <c r="E71" s="6"/>
      <c r="F71" s="42"/>
      <c r="G71" s="42"/>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3:9" ht="16.5" customHeight="1" thickBot="1">
      <c r="C72" s="43" t="s">
        <v>28</v>
      </c>
      <c r="D72" s="44" t="s">
        <v>49</v>
      </c>
      <c r="E72" s="44"/>
      <c r="F72" s="45"/>
      <c r="G72" s="45"/>
      <c r="H72" s="6"/>
      <c r="I72" s="6"/>
    </row>
    <row r="73" spans="8:9" ht="16.5" customHeight="1" thickTop="1">
      <c r="H73" s="6"/>
      <c r="I73" s="6"/>
    </row>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D7:E8"/>
  <sheetViews>
    <sheetView zoomScalePageLayoutView="0" workbookViewId="0" topLeftCell="A1">
      <selection activeCell="F26" sqref="F26"/>
    </sheetView>
  </sheetViews>
  <sheetFormatPr defaultColWidth="9.00390625" defaultRowHeight="13.5"/>
  <cols>
    <col min="5" max="5" width="3.375" style="0" bestFit="1" customWidth="1"/>
  </cols>
  <sheetData>
    <row r="7" spans="4:5" ht="13.5">
      <c r="D7" s="83" t="s">
        <v>39</v>
      </c>
      <c r="E7" s="3" t="s">
        <v>41</v>
      </c>
    </row>
    <row r="8" spans="4:5" ht="13.5">
      <c r="D8" s="83" t="s">
        <v>42</v>
      </c>
      <c r="E8"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dc:creator>
  <cp:keywords/>
  <dc:description/>
  <cp:lastModifiedBy>Administrator</cp:lastModifiedBy>
  <cp:lastPrinted>2022-02-28T10:02:58Z</cp:lastPrinted>
  <dcterms:created xsi:type="dcterms:W3CDTF">2006-03-17T10:43:04Z</dcterms:created>
  <dcterms:modified xsi:type="dcterms:W3CDTF">2022-03-01T02:46:30Z</dcterms:modified>
  <cp:category/>
  <cp:version/>
  <cp:contentType/>
  <cp:contentStatus/>
</cp:coreProperties>
</file>