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drawings/drawing5.xml" ContentType="application/vnd.openxmlformats-officedocument.drawing+xml"/>
  <Override PartName="/xl/comments7.xml" ContentType="application/vnd.openxmlformats-officedocument.spreadsheetml.comments+xml"/>
  <Override PartName="/xl/drawings/drawing6.xml" ContentType="application/vnd.openxmlformats-officedocument.drawing+xml"/>
  <Override PartName="/xl/comments8.xml" ContentType="application/vnd.openxmlformats-officedocument.spreadsheetml.comments+xml"/>
  <Override PartName="/xl/drawings/drawing7.xml" ContentType="application/vnd.openxmlformats-officedocument.drawing+xml"/>
  <Override PartName="/xl/comments9.xml" ContentType="application/vnd.openxmlformats-officedocument.spreadsheetml.comments+xml"/>
  <Override PartName="/xl/drawings/drawing8.xml" ContentType="application/vnd.openxmlformats-officedocument.drawing+xml"/>
  <Override PartName="/xl/comments10.xml" ContentType="application/vnd.openxmlformats-officedocument.spreadsheetml.comments+xml"/>
  <Override PartName="/xl/drawings/drawing9.xml" ContentType="application/vnd.openxmlformats-officedocument.drawing+xml"/>
  <Override PartName="/xl/comments11.xml" ContentType="application/vnd.openxmlformats-officedocument.spreadsheetml.comments+xml"/>
  <Override PartName="/xl/drawings/drawing10.xml" ContentType="application/vnd.openxmlformats-officedocument.drawing+xml"/>
  <Override PartName="/xl/comments12.xml" ContentType="application/vnd.openxmlformats-officedocument.spreadsheetml.comments+xml"/>
  <Override PartName="/xl/drawings/drawing11.xml" ContentType="application/vnd.openxmlformats-officedocument.drawing+xml"/>
  <Override PartName="/xl/comments13.xml" ContentType="application/vnd.openxmlformats-officedocument.spreadsheetml.comments+xml"/>
  <Override PartName="/xl/drawings/drawing12.xml" ContentType="application/vnd.openxmlformats-officedocument.drawing+xml"/>
  <Override PartName="/xl/comments14.xml" ContentType="application/vnd.openxmlformats-officedocument.spreadsheetml.comments+xml"/>
  <Override PartName="/xl/drawings/drawing13.xml" ContentType="application/vnd.openxmlformats-officedocument.drawing+xml"/>
  <Override PartName="/xl/comments15.xml" ContentType="application/vnd.openxmlformats-officedocument.spreadsheetml.comments+xml"/>
  <Override PartName="/xl/drawings/drawing14.xml" ContentType="application/vnd.openxmlformats-officedocument.drawing+xml"/>
  <Override PartName="/xl/comments16.xml" ContentType="application/vnd.openxmlformats-officedocument.spreadsheetml.comments+xml"/>
  <Override PartName="/xl/drawings/drawing15.xml" ContentType="application/vnd.openxmlformats-officedocument.drawing+xml"/>
  <Override PartName="/xl/comments17.xml" ContentType="application/vnd.openxmlformats-officedocument.spreadsheetml.comments+xml"/>
  <Override PartName="/xl/drawings/drawing16.xml" ContentType="application/vnd.openxmlformats-officedocument.drawing+xml"/>
  <Override PartName="/xl/comments18.xml" ContentType="application/vnd.openxmlformats-officedocument.spreadsheetml.comments+xml"/>
  <Override PartName="/xl/drawings/drawing17.xml" ContentType="application/vnd.openxmlformats-officedocument.drawing+xml"/>
  <Override PartName="/xl/comments1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Flsv\1503000_長寿社会課\OLD\150300-25369\長寿社会課共有2(在宅・施設g)\施設Ｇ\●35-3サービス提供体制確保事業費補助金\R5\00最新の要綱・様式\R5.10.1時点要綱\HPアップ\"/>
    </mc:Choice>
  </mc:AlternateContent>
  <xr:revisionPtr revIDLastSave="0" documentId="13_ncr:1_{81A38380-F662-4731-B3F3-53FB0CC66FAF}" xr6:coauthVersionLast="47" xr6:coauthVersionMax="47" xr10:uidLastSave="{00000000-0000-0000-0000-000000000000}"/>
  <bookViews>
    <workbookView xWindow="-38520" yWindow="-8940" windowWidth="38640" windowHeight="21240" tabRatio="822" xr2:uid="{00000000-000D-0000-FFFF-FFFF00000000}"/>
  </bookViews>
  <sheets>
    <sheet name="(はじめに)申請書類" sheetId="41" r:id="rId1"/>
    <sheet name="総括表" sheetId="20" r:id="rId2"/>
    <sheet name="請求書" sheetId="111" r:id="rId3"/>
    <sheet name="債権者登録" sheetId="92" r:id="rId4"/>
    <sheet name="申請額一覧 " sheetId="24" r:id="rId5"/>
    <sheet name="個票1" sheetId="19" r:id="rId6"/>
    <sheet name="内訳1" sheetId="47" r:id="rId7"/>
    <sheet name="個別協議1" sheetId="65" r:id="rId8"/>
    <sheet name="施設内療養1" sheetId="78" r:id="rId9"/>
    <sheet name="陽性者リスト1" sheetId="48" r:id="rId10"/>
    <sheet name="自費検査1" sheetId="79" r:id="rId11"/>
    <sheet name="個票2" sheetId="86" r:id="rId12"/>
    <sheet name="内訳2" sheetId="87" r:id="rId13"/>
    <sheet name="個別協議2" sheetId="88" r:id="rId14"/>
    <sheet name="施設内療養2" sheetId="89" r:id="rId15"/>
    <sheet name="陽性者リスト2" sheetId="90" r:id="rId16"/>
    <sheet name="自費検査2" sheetId="91" r:id="rId17"/>
    <sheet name="個票3" sheetId="93" r:id="rId18"/>
    <sheet name="内訳3" sheetId="94" r:id="rId19"/>
    <sheet name="個別協議3" sheetId="95" r:id="rId20"/>
    <sheet name="施設内療養3" sheetId="96" r:id="rId21"/>
    <sheet name="陽性者リスト3" sheetId="97" r:id="rId22"/>
    <sheet name="自費検査3" sheetId="98" r:id="rId23"/>
    <sheet name="個票4" sheetId="99" r:id="rId24"/>
    <sheet name="内訳4" sheetId="100" r:id="rId25"/>
    <sheet name="個別協議4" sheetId="101" r:id="rId26"/>
    <sheet name="施設内療養4" sheetId="102" r:id="rId27"/>
    <sheet name="陽性者リスト4" sheetId="103" r:id="rId28"/>
    <sheet name="自費検査4" sheetId="104" r:id="rId29"/>
    <sheet name="個票5" sheetId="105" r:id="rId30"/>
    <sheet name="内訳5" sheetId="106" r:id="rId31"/>
    <sheet name="個別協議5" sheetId="107" r:id="rId32"/>
    <sheet name="施設内療養5" sheetId="108" r:id="rId33"/>
    <sheet name="陽性者リスト5" sheetId="109" r:id="rId34"/>
    <sheet name="自費検査5" sheetId="110" r:id="rId35"/>
  </sheets>
  <externalReferences>
    <externalReference r:id="rId36"/>
    <externalReference r:id="rId37"/>
  </externalReferences>
  <definedNames>
    <definedName name="_Order1" hidden="1">255</definedName>
    <definedName name="_Order2" hidden="1">255</definedName>
    <definedName name="_xlnm.Print_Area" localSheetId="5">個票1!$A$1:$AM$70</definedName>
    <definedName name="_xlnm.Print_Area" localSheetId="11">個票2!$A$1:$AM$70</definedName>
    <definedName name="_xlnm.Print_Area" localSheetId="17">個票3!$A$1:$AM$70</definedName>
    <definedName name="_xlnm.Print_Area" localSheetId="23">個票4!$A$1:$AM$70</definedName>
    <definedName name="_xlnm.Print_Area" localSheetId="29">個票5!$A$1:$AM$70</definedName>
    <definedName name="_xlnm.Print_Area" localSheetId="7">個別協議1!$A$1:$AK$83</definedName>
    <definedName name="_xlnm.Print_Area" localSheetId="13">個別協議2!$A$1:$AK$83</definedName>
    <definedName name="_xlnm.Print_Area" localSheetId="19">個別協議3!$A$1:$AK$83</definedName>
    <definedName name="_xlnm.Print_Area" localSheetId="25">個別協議4!$A$1:$AK$83</definedName>
    <definedName name="_xlnm.Print_Area" localSheetId="31">個別協議5!$A$1:$AK$83</definedName>
    <definedName name="_xlnm.Print_Area" localSheetId="3">債権者登録!$A$1:$AL$70</definedName>
    <definedName name="_xlnm.Print_Area" localSheetId="8">施設内療養1!$A$1:$AJ$29</definedName>
    <definedName name="_xlnm.Print_Area" localSheetId="14">施設内療養2!$A$1:$AJ$29</definedName>
    <definedName name="_xlnm.Print_Area" localSheetId="20">施設内療養3!$A$1:$AJ$29</definedName>
    <definedName name="_xlnm.Print_Area" localSheetId="26">施設内療養4!$A$1:$AJ$29</definedName>
    <definedName name="_xlnm.Print_Area" localSheetId="32">施設内療養5!$A$1:$AJ$29</definedName>
    <definedName name="_xlnm.Print_Area" localSheetId="4">'申請額一覧 '!$AC$1:$AR$30</definedName>
    <definedName name="_xlnm.Print_Area" localSheetId="2">請求書!$A$1:$AF$44</definedName>
    <definedName name="_xlnm.Print_Area" localSheetId="1">総括表!$A$1:$AM$65</definedName>
    <definedName name="_xlnm.Print_Area" localSheetId="6">内訳1!$A$1:$I$136</definedName>
    <definedName name="_xlnm.Print_Area" localSheetId="12">内訳2!$A$1:$I$136</definedName>
    <definedName name="_xlnm.Print_Area" localSheetId="18">内訳3!$A$1:$I$136</definedName>
    <definedName name="_xlnm.Print_Area" localSheetId="24">内訳4!$A$1:$I$136</definedName>
    <definedName name="_xlnm.Print_Area" localSheetId="30">内訳5!$A$1:$I$136</definedName>
    <definedName name="_xlnm.Print_Area" localSheetId="9">陽性者リスト1!$A$1:$CF$79</definedName>
    <definedName name="_xlnm.Print_Area" localSheetId="15">陽性者リスト2!$A$1:$CF$79</definedName>
    <definedName name="_xlnm.Print_Area" localSheetId="21">陽性者リスト3!$A$1:$CF$79</definedName>
    <definedName name="_xlnm.Print_Area" localSheetId="27">陽性者リスト4!$A$1:$CF$79</definedName>
    <definedName name="_xlnm.Print_Area" localSheetId="33">陽性者リスト5!$A$1:$CF$79</definedName>
    <definedName name="まるばつ">[1]リスト・集計用!$A$2:$A$3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110" l="1"/>
  <c r="D3" i="110"/>
  <c r="D4" i="104"/>
  <c r="D3" i="104"/>
  <c r="D4" i="98"/>
  <c r="D3" i="98"/>
  <c r="D4" i="91"/>
  <c r="D3" i="91"/>
  <c r="X43" i="111"/>
  <c r="X42" i="111"/>
  <c r="J43" i="111"/>
  <c r="J42" i="111"/>
  <c r="AA7" i="111"/>
  <c r="W7" i="111"/>
  <c r="U9" i="111"/>
  <c r="U10" i="111"/>
  <c r="U8" i="111"/>
  <c r="CC78" i="109"/>
  <c r="CB78" i="109"/>
  <c r="CA78" i="109"/>
  <c r="BZ78" i="109"/>
  <c r="BY78" i="109"/>
  <c r="BX78" i="109"/>
  <c r="BW78" i="109"/>
  <c r="BV78" i="109"/>
  <c r="BU78" i="109"/>
  <c r="BT78" i="109"/>
  <c r="BS78" i="109"/>
  <c r="BR78" i="109"/>
  <c r="BQ78" i="109"/>
  <c r="BP78" i="109"/>
  <c r="BO78" i="109"/>
  <c r="BN78" i="109"/>
  <c r="BM78" i="109"/>
  <c r="BL78" i="109"/>
  <c r="BK78" i="109"/>
  <c r="BJ78" i="109"/>
  <c r="BI78" i="109"/>
  <c r="BH78" i="109"/>
  <c r="BG78" i="109"/>
  <c r="BF78" i="109"/>
  <c r="BE78" i="109"/>
  <c r="BD78" i="109"/>
  <c r="BC78" i="109"/>
  <c r="BB78" i="109"/>
  <c r="BA78" i="109"/>
  <c r="AZ78" i="109"/>
  <c r="AY78" i="109"/>
  <c r="AX78" i="109"/>
  <c r="AW78" i="109"/>
  <c r="AV78" i="109"/>
  <c r="AU78" i="109"/>
  <c r="AT78" i="109"/>
  <c r="AS78" i="109"/>
  <c r="AR78" i="109"/>
  <c r="AQ78" i="109"/>
  <c r="AP78" i="109"/>
  <c r="AO78" i="109"/>
  <c r="AN78" i="109"/>
  <c r="AM78" i="109"/>
  <c r="AL78" i="109"/>
  <c r="AK78" i="109"/>
  <c r="AJ78" i="109"/>
  <c r="AI78" i="109"/>
  <c r="AH78" i="109"/>
  <c r="AG78" i="109"/>
  <c r="AF78" i="109"/>
  <c r="AE78" i="109"/>
  <c r="AD78" i="109"/>
  <c r="AC78" i="109"/>
  <c r="AB78" i="109"/>
  <c r="AA78" i="109"/>
  <c r="Z78" i="109"/>
  <c r="Y78" i="109"/>
  <c r="X78" i="109"/>
  <c r="W78" i="109"/>
  <c r="V78" i="109"/>
  <c r="U78" i="109"/>
  <c r="T78" i="109"/>
  <c r="S78" i="109"/>
  <c r="R78" i="109"/>
  <c r="Q78" i="109"/>
  <c r="P78" i="109"/>
  <c r="O78" i="109"/>
  <c r="N78" i="109"/>
  <c r="M78" i="109"/>
  <c r="L78" i="109"/>
  <c r="K78" i="109"/>
  <c r="J78" i="109"/>
  <c r="I78" i="109"/>
  <c r="H78" i="109"/>
  <c r="CF77" i="109"/>
  <c r="CE77" i="109"/>
  <c r="CD77" i="109"/>
  <c r="CE75" i="109"/>
  <c r="CD75" i="109"/>
  <c r="CE73" i="109"/>
  <c r="CD73" i="109"/>
  <c r="CE71" i="109"/>
  <c r="CD71" i="109"/>
  <c r="CE69" i="109"/>
  <c r="CD69" i="109"/>
  <c r="CE67" i="109"/>
  <c r="CD67" i="109"/>
  <c r="CE65" i="109"/>
  <c r="CD65" i="109"/>
  <c r="CE63" i="109"/>
  <c r="CD63" i="109"/>
  <c r="CF61" i="109"/>
  <c r="CE61" i="109"/>
  <c r="CD61" i="109"/>
  <c r="CE59" i="109"/>
  <c r="CD59" i="109"/>
  <c r="CE57" i="109"/>
  <c r="CD57" i="109"/>
  <c r="CE55" i="109"/>
  <c r="CD55" i="109"/>
  <c r="CE53" i="109"/>
  <c r="CD53" i="109"/>
  <c r="CE51" i="109"/>
  <c r="CD51" i="109"/>
  <c r="CE49" i="109"/>
  <c r="CD49" i="109"/>
  <c r="CE47" i="109"/>
  <c r="CD47" i="109"/>
  <c r="CF45" i="109"/>
  <c r="CE45" i="109"/>
  <c r="CD45" i="109"/>
  <c r="CE43" i="109"/>
  <c r="CD43" i="109"/>
  <c r="CE41" i="109"/>
  <c r="CD41" i="109"/>
  <c r="CE39" i="109"/>
  <c r="CD39" i="109"/>
  <c r="CE37" i="109"/>
  <c r="CD37" i="109"/>
  <c r="CE35" i="109"/>
  <c r="CD35" i="109"/>
  <c r="CE33" i="109"/>
  <c r="CD33" i="109"/>
  <c r="CE31" i="109"/>
  <c r="CD31" i="109"/>
  <c r="CF29" i="109"/>
  <c r="CE29" i="109"/>
  <c r="CD29" i="109"/>
  <c r="CE27" i="109"/>
  <c r="CD27" i="109"/>
  <c r="CE25" i="109"/>
  <c r="CD25" i="109"/>
  <c r="CE23" i="109"/>
  <c r="CD23" i="109"/>
  <c r="CF21" i="109"/>
  <c r="CE21" i="109"/>
  <c r="CD21" i="109"/>
  <c r="CE19" i="109"/>
  <c r="CD19" i="109"/>
  <c r="J17" i="109"/>
  <c r="K17" i="109" s="1"/>
  <c r="L17" i="109" s="1"/>
  <c r="M17" i="109" s="1"/>
  <c r="N17" i="109" s="1"/>
  <c r="O17" i="109" s="1"/>
  <c r="P17" i="109" s="1"/>
  <c r="Q17" i="109" s="1"/>
  <c r="R17" i="109" s="1"/>
  <c r="S17" i="109" s="1"/>
  <c r="T17" i="109" s="1"/>
  <c r="U17" i="109" s="1"/>
  <c r="V17" i="109" s="1"/>
  <c r="W17" i="109" s="1"/>
  <c r="X17" i="109" s="1"/>
  <c r="Y17" i="109" s="1"/>
  <c r="Z17" i="109" s="1"/>
  <c r="AA17" i="109" s="1"/>
  <c r="AB17" i="109" s="1"/>
  <c r="AC17" i="109" s="1"/>
  <c r="AD17" i="109" s="1"/>
  <c r="AE17" i="109" s="1"/>
  <c r="AF17" i="109" s="1"/>
  <c r="AG17" i="109" s="1"/>
  <c r="AH17" i="109" s="1"/>
  <c r="AI17" i="109" s="1"/>
  <c r="AJ17" i="109" s="1"/>
  <c r="AK17" i="109" s="1"/>
  <c r="AL17" i="109" s="1"/>
  <c r="AM17" i="109" s="1"/>
  <c r="AN17" i="109" s="1"/>
  <c r="AO17" i="109" s="1"/>
  <c r="AP17" i="109" s="1"/>
  <c r="AQ17" i="109" s="1"/>
  <c r="AR17" i="109" s="1"/>
  <c r="AS17" i="109" s="1"/>
  <c r="AT17" i="109" s="1"/>
  <c r="AU17" i="109" s="1"/>
  <c r="AV17" i="109" s="1"/>
  <c r="AW17" i="109" s="1"/>
  <c r="AX17" i="109" s="1"/>
  <c r="AY17" i="109" s="1"/>
  <c r="AZ17" i="109" s="1"/>
  <c r="BA17" i="109" s="1"/>
  <c r="BB17" i="109" s="1"/>
  <c r="BC17" i="109" s="1"/>
  <c r="BD17" i="109" s="1"/>
  <c r="BE17" i="109" s="1"/>
  <c r="BF17" i="109" s="1"/>
  <c r="BG17" i="109" s="1"/>
  <c r="BH17" i="109" s="1"/>
  <c r="BI17" i="109" s="1"/>
  <c r="BJ17" i="109" s="1"/>
  <c r="BK17" i="109" s="1"/>
  <c r="BL17" i="109" s="1"/>
  <c r="BM17" i="109" s="1"/>
  <c r="BN17" i="109" s="1"/>
  <c r="BO17" i="109" s="1"/>
  <c r="BP17" i="109" s="1"/>
  <c r="BQ17" i="109" s="1"/>
  <c r="BR17" i="109" s="1"/>
  <c r="BS17" i="109" s="1"/>
  <c r="BT17" i="109" s="1"/>
  <c r="BU17" i="109" s="1"/>
  <c r="BV17" i="109" s="1"/>
  <c r="BW17" i="109" s="1"/>
  <c r="BX17" i="109" s="1"/>
  <c r="BY17" i="109" s="1"/>
  <c r="BZ17" i="109" s="1"/>
  <c r="CA17" i="109" s="1"/>
  <c r="CB17" i="109" s="1"/>
  <c r="CC17" i="109" s="1"/>
  <c r="I17" i="109"/>
  <c r="CE14" i="109"/>
  <c r="CC14" i="109"/>
  <c r="CB14" i="109"/>
  <c r="CA14" i="109"/>
  <c r="BZ14" i="109"/>
  <c r="BY14" i="109"/>
  <c r="BX14" i="109"/>
  <c r="BW14" i="109"/>
  <c r="BV14" i="109"/>
  <c r="BU14" i="109"/>
  <c r="BT14" i="109"/>
  <c r="BS14" i="109"/>
  <c r="BR14" i="109"/>
  <c r="BQ14" i="109"/>
  <c r="BP14" i="109"/>
  <c r="BO14" i="109"/>
  <c r="BN14" i="109"/>
  <c r="BM14" i="109"/>
  <c r="BL14" i="109"/>
  <c r="BK14" i="109"/>
  <c r="BJ14" i="109"/>
  <c r="BI14" i="109"/>
  <c r="BH14" i="109"/>
  <c r="BG14" i="109"/>
  <c r="BF14" i="109"/>
  <c r="BE14" i="109"/>
  <c r="BD14" i="109"/>
  <c r="BC14" i="109"/>
  <c r="BB14" i="109"/>
  <c r="BA14" i="109"/>
  <c r="AZ14" i="109"/>
  <c r="AY14" i="109"/>
  <c r="AX14" i="109"/>
  <c r="AW14" i="109"/>
  <c r="AV14" i="109"/>
  <c r="AU14" i="109"/>
  <c r="AT14" i="109"/>
  <c r="AS14" i="109"/>
  <c r="AR14" i="109"/>
  <c r="AQ14" i="109"/>
  <c r="AP14" i="109"/>
  <c r="AO14" i="109"/>
  <c r="AN14" i="109"/>
  <c r="AM14" i="109"/>
  <c r="AL14" i="109"/>
  <c r="AK14" i="109"/>
  <c r="AJ14" i="109"/>
  <c r="AI14" i="109"/>
  <c r="AH14" i="109"/>
  <c r="AG14" i="109"/>
  <c r="AF14" i="109"/>
  <c r="AE14" i="109"/>
  <c r="AD14" i="109"/>
  <c r="AC14" i="109"/>
  <c r="AB14" i="109"/>
  <c r="AA14" i="109"/>
  <c r="Z14" i="109"/>
  <c r="Y14" i="109"/>
  <c r="X14" i="109"/>
  <c r="W14" i="109"/>
  <c r="V14" i="109"/>
  <c r="U14" i="109"/>
  <c r="T14" i="109"/>
  <c r="S14" i="109"/>
  <c r="R14" i="109"/>
  <c r="Q14" i="109"/>
  <c r="P14" i="109"/>
  <c r="O14" i="109"/>
  <c r="N14" i="109"/>
  <c r="M14" i="109"/>
  <c r="L14" i="109"/>
  <c r="K14" i="109"/>
  <c r="J14" i="109"/>
  <c r="I14" i="109"/>
  <c r="CF9" i="109" s="1"/>
  <c r="H14" i="109"/>
  <c r="CE13" i="109"/>
  <c r="CD13" i="109"/>
  <c r="CE11" i="109"/>
  <c r="CD11" i="109"/>
  <c r="CE9" i="109"/>
  <c r="CD9" i="109"/>
  <c r="I7" i="109"/>
  <c r="J7" i="109" s="1"/>
  <c r="K7" i="109" s="1"/>
  <c r="L7" i="109" s="1"/>
  <c r="M7" i="109" s="1"/>
  <c r="N7" i="109" s="1"/>
  <c r="O7" i="109" s="1"/>
  <c r="P7" i="109" s="1"/>
  <c r="Q7" i="109" s="1"/>
  <c r="R7" i="109" s="1"/>
  <c r="S7" i="109" s="1"/>
  <c r="T7" i="109" s="1"/>
  <c r="U7" i="109" s="1"/>
  <c r="V7" i="109" s="1"/>
  <c r="W7" i="109" s="1"/>
  <c r="X7" i="109" s="1"/>
  <c r="Y7" i="109" s="1"/>
  <c r="Z7" i="109" s="1"/>
  <c r="AA7" i="109" s="1"/>
  <c r="AB7" i="109" s="1"/>
  <c r="AC7" i="109" s="1"/>
  <c r="AD7" i="109" s="1"/>
  <c r="AE7" i="109" s="1"/>
  <c r="AF7" i="109" s="1"/>
  <c r="AG7" i="109" s="1"/>
  <c r="AH7" i="109" s="1"/>
  <c r="AI7" i="109" s="1"/>
  <c r="AJ7" i="109" s="1"/>
  <c r="AK7" i="109" s="1"/>
  <c r="AL7" i="109" s="1"/>
  <c r="AM7" i="109" s="1"/>
  <c r="AN7" i="109" s="1"/>
  <c r="AO7" i="109" s="1"/>
  <c r="AP7" i="109" s="1"/>
  <c r="AQ7" i="109" s="1"/>
  <c r="AR7" i="109" s="1"/>
  <c r="AS7" i="109" s="1"/>
  <c r="AT7" i="109" s="1"/>
  <c r="AU7" i="109" s="1"/>
  <c r="AV7" i="109" s="1"/>
  <c r="AW7" i="109" s="1"/>
  <c r="AX7" i="109" s="1"/>
  <c r="AY7" i="109" s="1"/>
  <c r="AZ7" i="109" s="1"/>
  <c r="BA7" i="109" s="1"/>
  <c r="BB7" i="109" s="1"/>
  <c r="BC7" i="109" s="1"/>
  <c r="BD7" i="109" s="1"/>
  <c r="BE7" i="109" s="1"/>
  <c r="BF7" i="109" s="1"/>
  <c r="BG7" i="109" s="1"/>
  <c r="BH7" i="109" s="1"/>
  <c r="BI7" i="109" s="1"/>
  <c r="BJ7" i="109" s="1"/>
  <c r="BK7" i="109" s="1"/>
  <c r="BL7" i="109" s="1"/>
  <c r="BM7" i="109" s="1"/>
  <c r="BN7" i="109" s="1"/>
  <c r="BO7" i="109" s="1"/>
  <c r="BP7" i="109" s="1"/>
  <c r="BQ7" i="109" s="1"/>
  <c r="BR7" i="109" s="1"/>
  <c r="BS7" i="109" s="1"/>
  <c r="BT7" i="109" s="1"/>
  <c r="BU7" i="109" s="1"/>
  <c r="BV7" i="109" s="1"/>
  <c r="BW7" i="109" s="1"/>
  <c r="BX7" i="109" s="1"/>
  <c r="BY7" i="109" s="1"/>
  <c r="BZ7" i="109" s="1"/>
  <c r="CA7" i="109" s="1"/>
  <c r="CB7" i="109" s="1"/>
  <c r="CC7" i="109" s="1"/>
  <c r="D5" i="109"/>
  <c r="D4" i="109"/>
  <c r="D3" i="109"/>
  <c r="P27" i="108"/>
  <c r="N67" i="107"/>
  <c r="M67" i="107"/>
  <c r="K67" i="107"/>
  <c r="I67" i="107"/>
  <c r="H67" i="107"/>
  <c r="F67" i="107"/>
  <c r="N66" i="107"/>
  <c r="M66" i="107"/>
  <c r="K66" i="107"/>
  <c r="I66" i="107"/>
  <c r="H66" i="107"/>
  <c r="F66" i="107"/>
  <c r="N65" i="107"/>
  <c r="M65" i="107"/>
  <c r="K65" i="107"/>
  <c r="I65" i="107"/>
  <c r="H65" i="107"/>
  <c r="F65" i="107"/>
  <c r="N64" i="107"/>
  <c r="M64" i="107"/>
  <c r="K64" i="107"/>
  <c r="I64" i="107"/>
  <c r="H64" i="107"/>
  <c r="F64" i="107"/>
  <c r="S60" i="107"/>
  <c r="Q60" i="107" s="1"/>
  <c r="M60" i="107"/>
  <c r="Y59" i="107"/>
  <c r="H59" i="107"/>
  <c r="K59" i="107" s="1"/>
  <c r="E59" i="107"/>
  <c r="N52" i="107"/>
  <c r="J51" i="107"/>
  <c r="N20" i="107"/>
  <c r="M20" i="107"/>
  <c r="K20" i="107"/>
  <c r="I20" i="107"/>
  <c r="H20" i="107"/>
  <c r="F20" i="107"/>
  <c r="N19" i="107"/>
  <c r="M19" i="107"/>
  <c r="K19" i="107"/>
  <c r="I19" i="107"/>
  <c r="H19" i="107"/>
  <c r="F19" i="107"/>
  <c r="N18" i="107"/>
  <c r="M18" i="107"/>
  <c r="K18" i="107"/>
  <c r="I18" i="107"/>
  <c r="H18" i="107"/>
  <c r="F18" i="107"/>
  <c r="N17" i="107"/>
  <c r="M17" i="107"/>
  <c r="K17" i="107"/>
  <c r="I17" i="107"/>
  <c r="H17" i="107"/>
  <c r="F17" i="107"/>
  <c r="S13" i="107"/>
  <c r="Q13" i="107" s="1"/>
  <c r="AG12" i="107"/>
  <c r="AD12" i="107"/>
  <c r="AA12" i="107"/>
  <c r="Y12" i="107"/>
  <c r="W12" i="107"/>
  <c r="K12" i="107"/>
  <c r="H12" i="107"/>
  <c r="E12" i="107"/>
  <c r="N6" i="107"/>
  <c r="J5" i="107"/>
  <c r="I135" i="106"/>
  <c r="I134" i="106"/>
  <c r="F53" i="105" s="1"/>
  <c r="I133" i="106"/>
  <c r="I132" i="106"/>
  <c r="I131" i="106"/>
  <c r="I130" i="106"/>
  <c r="F35" i="105" s="1"/>
  <c r="K35" i="105" s="1"/>
  <c r="I129" i="106"/>
  <c r="I128" i="106"/>
  <c r="I127" i="106"/>
  <c r="I126" i="106"/>
  <c r="F31" i="105" s="1"/>
  <c r="K31" i="105" s="1"/>
  <c r="I125" i="106"/>
  <c r="F30" i="105" s="1"/>
  <c r="I124" i="106"/>
  <c r="I123" i="106"/>
  <c r="I122" i="106"/>
  <c r="F27" i="105" s="1"/>
  <c r="AB12" i="107" s="1"/>
  <c r="I121" i="106"/>
  <c r="I120" i="106"/>
  <c r="I118" i="106"/>
  <c r="C89" i="106"/>
  <c r="C90" i="106" s="1"/>
  <c r="C91" i="106" s="1"/>
  <c r="C92" i="106" s="1"/>
  <c r="C93" i="106" s="1"/>
  <c r="C94" i="106" s="1"/>
  <c r="C95" i="106" s="1"/>
  <c r="C96" i="106" s="1"/>
  <c r="C97" i="106" s="1"/>
  <c r="C98" i="106" s="1"/>
  <c r="C99" i="106" s="1"/>
  <c r="C100" i="106" s="1"/>
  <c r="C101" i="106" s="1"/>
  <c r="C102" i="106" s="1"/>
  <c r="C103" i="106" s="1"/>
  <c r="C104" i="106" s="1"/>
  <c r="C105" i="106" s="1"/>
  <c r="C106" i="106" s="1"/>
  <c r="C107" i="106" s="1"/>
  <c r="C108" i="106" s="1"/>
  <c r="C109" i="106" s="1"/>
  <c r="C110" i="106" s="1"/>
  <c r="C111" i="106" s="1"/>
  <c r="C112" i="106" s="1"/>
  <c r="C113" i="106" s="1"/>
  <c r="C114" i="106" s="1"/>
  <c r="C115" i="106" s="1"/>
  <c r="C116" i="106" s="1"/>
  <c r="C117" i="106" s="1"/>
  <c r="I65" i="106"/>
  <c r="I64" i="106"/>
  <c r="F50" i="105" s="1"/>
  <c r="I63" i="106"/>
  <c r="I62" i="106"/>
  <c r="F23" i="105" s="1"/>
  <c r="V12" i="107" s="1"/>
  <c r="I60" i="106"/>
  <c r="I33" i="106"/>
  <c r="E5" i="106"/>
  <c r="E4" i="106"/>
  <c r="C110" i="105"/>
  <c r="B110" i="105"/>
  <c r="C109" i="105"/>
  <c r="B109" i="105"/>
  <c r="C108" i="105"/>
  <c r="B108" i="105"/>
  <c r="C107" i="105"/>
  <c r="B107" i="105"/>
  <c r="C106" i="105"/>
  <c r="B106" i="105"/>
  <c r="C105" i="105"/>
  <c r="B105" i="105"/>
  <c r="C104" i="105"/>
  <c r="B104" i="105"/>
  <c r="C103" i="105"/>
  <c r="B103" i="105"/>
  <c r="C102" i="105"/>
  <c r="B102" i="105"/>
  <c r="C101" i="105"/>
  <c r="B101" i="105"/>
  <c r="C100" i="105"/>
  <c r="B100" i="105"/>
  <c r="C99" i="105"/>
  <c r="B99" i="105"/>
  <c r="C98" i="105"/>
  <c r="B98" i="105"/>
  <c r="C97" i="105"/>
  <c r="B97" i="105"/>
  <c r="C85" i="105"/>
  <c r="B85" i="105"/>
  <c r="C84" i="105"/>
  <c r="B84" i="105"/>
  <c r="F54" i="105"/>
  <c r="K54" i="105" s="1"/>
  <c r="F52" i="105"/>
  <c r="F51" i="105"/>
  <c r="V59" i="107" s="1"/>
  <c r="AP44" i="105"/>
  <c r="AO44" i="105"/>
  <c r="AA44" i="105"/>
  <c r="M59" i="107" s="1"/>
  <c r="K37" i="105"/>
  <c r="F37" i="105"/>
  <c r="K36" i="105"/>
  <c r="F36" i="105"/>
  <c r="AI12" i="107" s="1"/>
  <c r="F34" i="105"/>
  <c r="AE12" i="107" s="1"/>
  <c r="K33" i="105"/>
  <c r="F33" i="105"/>
  <c r="F32" i="105"/>
  <c r="AF12" i="107" s="1"/>
  <c r="K29" i="105"/>
  <c r="F29" i="105"/>
  <c r="K28" i="105"/>
  <c r="F28" i="105"/>
  <c r="K27" i="105"/>
  <c r="F26" i="105"/>
  <c r="K26" i="105" s="1"/>
  <c r="K25" i="105"/>
  <c r="F25" i="105"/>
  <c r="F24" i="105"/>
  <c r="K24" i="105" s="1"/>
  <c r="AO13" i="105"/>
  <c r="V13" i="105"/>
  <c r="M12" i="107" s="1"/>
  <c r="M1" i="105"/>
  <c r="B3" i="106" s="1"/>
  <c r="CC78" i="103"/>
  <c r="CB78" i="103"/>
  <c r="CA78" i="103"/>
  <c r="BZ78" i="103"/>
  <c r="BY78" i="103"/>
  <c r="BX78" i="103"/>
  <c r="BW78" i="103"/>
  <c r="BV78" i="103"/>
  <c r="BU78" i="103"/>
  <c r="BT78" i="103"/>
  <c r="BS78" i="103"/>
  <c r="BR78" i="103"/>
  <c r="BQ78" i="103"/>
  <c r="BP78" i="103"/>
  <c r="BO78" i="103"/>
  <c r="BN78" i="103"/>
  <c r="BM78" i="103"/>
  <c r="BL78" i="103"/>
  <c r="BK78" i="103"/>
  <c r="BJ78" i="103"/>
  <c r="BI78" i="103"/>
  <c r="BH78" i="103"/>
  <c r="BG78" i="103"/>
  <c r="BF78" i="103"/>
  <c r="BE78" i="103"/>
  <c r="BD78" i="103"/>
  <c r="BC78" i="103"/>
  <c r="BB78" i="103"/>
  <c r="BA78" i="103"/>
  <c r="AZ78" i="103"/>
  <c r="AY78" i="103"/>
  <c r="AX78" i="103"/>
  <c r="AW78" i="103"/>
  <c r="AV78" i="103"/>
  <c r="AU78" i="103"/>
  <c r="AT78" i="103"/>
  <c r="AS78" i="103"/>
  <c r="AR78" i="103"/>
  <c r="AQ78" i="103"/>
  <c r="AP78" i="103"/>
  <c r="AO78" i="103"/>
  <c r="AN78" i="103"/>
  <c r="AM78" i="103"/>
  <c r="AL78" i="103"/>
  <c r="AK78" i="103"/>
  <c r="AJ78" i="103"/>
  <c r="AI78" i="103"/>
  <c r="AH78" i="103"/>
  <c r="AG78" i="103"/>
  <c r="AF78" i="103"/>
  <c r="AE78" i="103"/>
  <c r="AD78" i="103"/>
  <c r="AC78" i="103"/>
  <c r="AB78" i="103"/>
  <c r="AA78" i="103"/>
  <c r="Z78" i="103"/>
  <c r="Y78" i="103"/>
  <c r="X78" i="103"/>
  <c r="W78" i="103"/>
  <c r="V78" i="103"/>
  <c r="U78" i="103"/>
  <c r="T78" i="103"/>
  <c r="S78" i="103"/>
  <c r="R78" i="103"/>
  <c r="Q78" i="103"/>
  <c r="P78" i="103"/>
  <c r="O78" i="103"/>
  <c r="N78" i="103"/>
  <c r="M78" i="103"/>
  <c r="L78" i="103"/>
  <c r="K78" i="103"/>
  <c r="J78" i="103"/>
  <c r="I78" i="103"/>
  <c r="H78" i="103"/>
  <c r="CF77" i="103"/>
  <c r="CE77" i="103"/>
  <c r="CD77" i="103"/>
  <c r="CF75" i="103"/>
  <c r="CE75" i="103"/>
  <c r="CD75" i="103"/>
  <c r="CE73" i="103"/>
  <c r="CD73" i="103"/>
  <c r="CE71" i="103"/>
  <c r="CD71" i="103"/>
  <c r="CF69" i="103"/>
  <c r="CE69" i="103"/>
  <c r="CD69" i="103"/>
  <c r="CF67" i="103"/>
  <c r="CE67" i="103"/>
  <c r="CD67" i="103"/>
  <c r="CE65" i="103"/>
  <c r="CD65" i="103"/>
  <c r="CE63" i="103"/>
  <c r="CD63" i="103"/>
  <c r="CF61" i="103"/>
  <c r="CE61" i="103"/>
  <c r="CD61" i="103"/>
  <c r="CF59" i="103"/>
  <c r="CE59" i="103"/>
  <c r="CD59" i="103"/>
  <c r="CE57" i="103"/>
  <c r="CD57" i="103"/>
  <c r="CE55" i="103"/>
  <c r="CD55" i="103"/>
  <c r="CF53" i="103"/>
  <c r="CE53" i="103"/>
  <c r="CD53" i="103"/>
  <c r="CF51" i="103"/>
  <c r="CE51" i="103"/>
  <c r="CD51" i="103"/>
  <c r="CE49" i="103"/>
  <c r="CD49" i="103"/>
  <c r="CE47" i="103"/>
  <c r="CD47" i="103"/>
  <c r="CF45" i="103"/>
  <c r="CE45" i="103"/>
  <c r="CD45" i="103"/>
  <c r="CF43" i="103"/>
  <c r="CE43" i="103"/>
  <c r="CD43" i="103"/>
  <c r="CE41" i="103"/>
  <c r="CD41" i="103"/>
  <c r="CE39" i="103"/>
  <c r="CD39" i="103"/>
  <c r="CF37" i="103"/>
  <c r="CE37" i="103"/>
  <c r="CD37" i="103"/>
  <c r="CF35" i="103"/>
  <c r="CE35" i="103"/>
  <c r="CD35" i="103"/>
  <c r="CE33" i="103"/>
  <c r="CD33" i="103"/>
  <c r="CE31" i="103"/>
  <c r="CD31" i="103"/>
  <c r="CF29" i="103"/>
  <c r="CE29" i="103"/>
  <c r="CD29" i="103"/>
  <c r="CF27" i="103"/>
  <c r="CE27" i="103"/>
  <c r="CD27" i="103"/>
  <c r="CE25" i="103"/>
  <c r="CD25" i="103"/>
  <c r="CE23" i="103"/>
  <c r="CD23" i="103"/>
  <c r="CF21" i="103"/>
  <c r="CE21" i="103"/>
  <c r="CD21" i="103"/>
  <c r="CF19" i="103"/>
  <c r="CE19" i="103"/>
  <c r="CE78" i="103" s="1"/>
  <c r="CD19" i="103"/>
  <c r="K17" i="103"/>
  <c r="L17" i="103" s="1"/>
  <c r="M17" i="103" s="1"/>
  <c r="N17" i="103" s="1"/>
  <c r="O17" i="103" s="1"/>
  <c r="P17" i="103" s="1"/>
  <c r="Q17" i="103" s="1"/>
  <c r="R17" i="103" s="1"/>
  <c r="S17" i="103" s="1"/>
  <c r="T17" i="103" s="1"/>
  <c r="U17" i="103" s="1"/>
  <c r="V17" i="103" s="1"/>
  <c r="W17" i="103" s="1"/>
  <c r="X17" i="103" s="1"/>
  <c r="Y17" i="103" s="1"/>
  <c r="Z17" i="103" s="1"/>
  <c r="AA17" i="103" s="1"/>
  <c r="AB17" i="103" s="1"/>
  <c r="AC17" i="103" s="1"/>
  <c r="AD17" i="103" s="1"/>
  <c r="AE17" i="103" s="1"/>
  <c r="AF17" i="103" s="1"/>
  <c r="AG17" i="103" s="1"/>
  <c r="AH17" i="103" s="1"/>
  <c r="AI17" i="103" s="1"/>
  <c r="AJ17" i="103" s="1"/>
  <c r="AK17" i="103" s="1"/>
  <c r="AL17" i="103" s="1"/>
  <c r="AM17" i="103" s="1"/>
  <c r="AN17" i="103" s="1"/>
  <c r="AO17" i="103" s="1"/>
  <c r="AP17" i="103" s="1"/>
  <c r="AQ17" i="103" s="1"/>
  <c r="AR17" i="103" s="1"/>
  <c r="AS17" i="103" s="1"/>
  <c r="AT17" i="103" s="1"/>
  <c r="AU17" i="103" s="1"/>
  <c r="AV17" i="103" s="1"/>
  <c r="AW17" i="103" s="1"/>
  <c r="AX17" i="103" s="1"/>
  <c r="AY17" i="103" s="1"/>
  <c r="AZ17" i="103" s="1"/>
  <c r="BA17" i="103" s="1"/>
  <c r="BB17" i="103" s="1"/>
  <c r="BC17" i="103" s="1"/>
  <c r="BD17" i="103" s="1"/>
  <c r="BE17" i="103" s="1"/>
  <c r="BF17" i="103" s="1"/>
  <c r="BG17" i="103" s="1"/>
  <c r="BH17" i="103" s="1"/>
  <c r="BI17" i="103" s="1"/>
  <c r="BJ17" i="103" s="1"/>
  <c r="BK17" i="103" s="1"/>
  <c r="BL17" i="103" s="1"/>
  <c r="BM17" i="103" s="1"/>
  <c r="BN17" i="103" s="1"/>
  <c r="BO17" i="103" s="1"/>
  <c r="BP17" i="103" s="1"/>
  <c r="BQ17" i="103" s="1"/>
  <c r="BR17" i="103" s="1"/>
  <c r="BS17" i="103" s="1"/>
  <c r="BT17" i="103" s="1"/>
  <c r="BU17" i="103" s="1"/>
  <c r="BV17" i="103" s="1"/>
  <c r="BW17" i="103" s="1"/>
  <c r="BX17" i="103" s="1"/>
  <c r="BY17" i="103" s="1"/>
  <c r="BZ17" i="103" s="1"/>
  <c r="CA17" i="103" s="1"/>
  <c r="CB17" i="103" s="1"/>
  <c r="CC17" i="103" s="1"/>
  <c r="J17" i="103"/>
  <c r="I17" i="103"/>
  <c r="CC14" i="103"/>
  <c r="CB14" i="103"/>
  <c r="CA14" i="103"/>
  <c r="BZ14" i="103"/>
  <c r="BY14" i="103"/>
  <c r="BX14" i="103"/>
  <c r="BW14" i="103"/>
  <c r="BV14" i="103"/>
  <c r="BU14" i="103"/>
  <c r="BT14" i="103"/>
  <c r="BS14" i="103"/>
  <c r="BR14" i="103"/>
  <c r="BQ14" i="103"/>
  <c r="BP14" i="103"/>
  <c r="BO14" i="103"/>
  <c r="BN14" i="103"/>
  <c r="BM14" i="103"/>
  <c r="BL14" i="103"/>
  <c r="BK14" i="103"/>
  <c r="BJ14" i="103"/>
  <c r="BI14" i="103"/>
  <c r="BH14" i="103"/>
  <c r="BG14" i="103"/>
  <c r="BF14" i="103"/>
  <c r="BE14" i="103"/>
  <c r="BD14" i="103"/>
  <c r="BC14" i="103"/>
  <c r="BB14" i="103"/>
  <c r="BA14" i="103"/>
  <c r="AZ14" i="103"/>
  <c r="AY14" i="103"/>
  <c r="AX14" i="103"/>
  <c r="AW14" i="103"/>
  <c r="AV14" i="103"/>
  <c r="AU14" i="103"/>
  <c r="AT14" i="103"/>
  <c r="AS14" i="103"/>
  <c r="AR14" i="103"/>
  <c r="AQ14" i="103"/>
  <c r="AP14" i="103"/>
  <c r="AO14" i="103"/>
  <c r="AN14" i="103"/>
  <c r="AM14" i="103"/>
  <c r="AL14" i="103"/>
  <c r="AK14" i="103"/>
  <c r="AJ14" i="103"/>
  <c r="AI14" i="103"/>
  <c r="AH14" i="103"/>
  <c r="AG14" i="103"/>
  <c r="AF14" i="103"/>
  <c r="AE14" i="103"/>
  <c r="AD14" i="103"/>
  <c r="AC14" i="103"/>
  <c r="AB14" i="103"/>
  <c r="AA14" i="103"/>
  <c r="Z14" i="103"/>
  <c r="Y14" i="103"/>
  <c r="X14" i="103"/>
  <c r="W14" i="103"/>
  <c r="V14" i="103"/>
  <c r="U14" i="103"/>
  <c r="T14" i="103"/>
  <c r="S14" i="103"/>
  <c r="R14" i="103"/>
  <c r="Q14" i="103"/>
  <c r="P14" i="103"/>
  <c r="O14" i="103"/>
  <c r="N14" i="103"/>
  <c r="CF13" i="103" s="1"/>
  <c r="M14" i="103"/>
  <c r="CF11" i="103" s="1"/>
  <c r="L14" i="103"/>
  <c r="K14" i="103"/>
  <c r="J14" i="103"/>
  <c r="CF9" i="103" s="1"/>
  <c r="I14" i="103"/>
  <c r="H14" i="103"/>
  <c r="CE13" i="103"/>
  <c r="CD13" i="103"/>
  <c r="CE11" i="103"/>
  <c r="CE14" i="103" s="1"/>
  <c r="CD11" i="103"/>
  <c r="CE9" i="103"/>
  <c r="CD9" i="103"/>
  <c r="I7" i="103"/>
  <c r="J7" i="103" s="1"/>
  <c r="K7" i="103" s="1"/>
  <c r="L7" i="103" s="1"/>
  <c r="M7" i="103" s="1"/>
  <c r="N7" i="103" s="1"/>
  <c r="O7" i="103" s="1"/>
  <c r="P7" i="103" s="1"/>
  <c r="Q7" i="103" s="1"/>
  <c r="R7" i="103" s="1"/>
  <c r="S7" i="103" s="1"/>
  <c r="T7" i="103" s="1"/>
  <c r="U7" i="103" s="1"/>
  <c r="V7" i="103" s="1"/>
  <c r="W7" i="103" s="1"/>
  <c r="X7" i="103" s="1"/>
  <c r="Y7" i="103" s="1"/>
  <c r="Z7" i="103" s="1"/>
  <c r="AA7" i="103" s="1"/>
  <c r="AB7" i="103" s="1"/>
  <c r="AC7" i="103" s="1"/>
  <c r="AD7" i="103" s="1"/>
  <c r="AE7" i="103" s="1"/>
  <c r="AF7" i="103" s="1"/>
  <c r="AG7" i="103" s="1"/>
  <c r="AH7" i="103" s="1"/>
  <c r="AI7" i="103" s="1"/>
  <c r="AJ7" i="103" s="1"/>
  <c r="AK7" i="103" s="1"/>
  <c r="AL7" i="103" s="1"/>
  <c r="AM7" i="103" s="1"/>
  <c r="AN7" i="103" s="1"/>
  <c r="AO7" i="103" s="1"/>
  <c r="AP7" i="103" s="1"/>
  <c r="AQ7" i="103" s="1"/>
  <c r="AR7" i="103" s="1"/>
  <c r="AS7" i="103" s="1"/>
  <c r="AT7" i="103" s="1"/>
  <c r="AU7" i="103" s="1"/>
  <c r="AV7" i="103" s="1"/>
  <c r="AW7" i="103" s="1"/>
  <c r="AX7" i="103" s="1"/>
  <c r="AY7" i="103" s="1"/>
  <c r="AZ7" i="103" s="1"/>
  <c r="BA7" i="103" s="1"/>
  <c r="BB7" i="103" s="1"/>
  <c r="BC7" i="103" s="1"/>
  <c r="BD7" i="103" s="1"/>
  <c r="BE7" i="103" s="1"/>
  <c r="BF7" i="103" s="1"/>
  <c r="BG7" i="103" s="1"/>
  <c r="BH7" i="103" s="1"/>
  <c r="BI7" i="103" s="1"/>
  <c r="BJ7" i="103" s="1"/>
  <c r="BK7" i="103" s="1"/>
  <c r="BL7" i="103" s="1"/>
  <c r="BM7" i="103" s="1"/>
  <c r="BN7" i="103" s="1"/>
  <c r="BO7" i="103" s="1"/>
  <c r="BP7" i="103" s="1"/>
  <c r="BQ7" i="103" s="1"/>
  <c r="BR7" i="103" s="1"/>
  <c r="BS7" i="103" s="1"/>
  <c r="BT7" i="103" s="1"/>
  <c r="BU7" i="103" s="1"/>
  <c r="BV7" i="103" s="1"/>
  <c r="BW7" i="103" s="1"/>
  <c r="BX7" i="103" s="1"/>
  <c r="BY7" i="103" s="1"/>
  <c r="BZ7" i="103" s="1"/>
  <c r="CA7" i="103" s="1"/>
  <c r="CB7" i="103" s="1"/>
  <c r="CC7" i="103" s="1"/>
  <c r="D5" i="103"/>
  <c r="CF71" i="103" s="1"/>
  <c r="D4" i="103"/>
  <c r="D3" i="103"/>
  <c r="P27" i="102"/>
  <c r="N67" i="101"/>
  <c r="M67" i="101"/>
  <c r="K67" i="101"/>
  <c r="I67" i="101"/>
  <c r="H67" i="101"/>
  <c r="F67" i="101"/>
  <c r="N66" i="101"/>
  <c r="M66" i="101"/>
  <c r="K66" i="101"/>
  <c r="I66" i="101"/>
  <c r="H66" i="101"/>
  <c r="F66" i="101"/>
  <c r="N65" i="101"/>
  <c r="M65" i="101"/>
  <c r="K65" i="101"/>
  <c r="I65" i="101"/>
  <c r="H65" i="101"/>
  <c r="F65" i="101"/>
  <c r="N64" i="101"/>
  <c r="M64" i="101"/>
  <c r="K64" i="101"/>
  <c r="I64" i="101"/>
  <c r="H64" i="101"/>
  <c r="F64" i="101"/>
  <c r="S60" i="101"/>
  <c r="Q60" i="101" s="1"/>
  <c r="M60" i="101"/>
  <c r="Y59" i="101"/>
  <c r="K59" i="101"/>
  <c r="H59" i="101"/>
  <c r="E59" i="101"/>
  <c r="N52" i="101"/>
  <c r="J51" i="101"/>
  <c r="N20" i="101"/>
  <c r="M20" i="101"/>
  <c r="K20" i="101"/>
  <c r="I20" i="101"/>
  <c r="H20" i="101"/>
  <c r="F20" i="101"/>
  <c r="N19" i="101"/>
  <c r="M19" i="101"/>
  <c r="K19" i="101"/>
  <c r="I19" i="101"/>
  <c r="H19" i="101"/>
  <c r="F19" i="101"/>
  <c r="N18" i="101"/>
  <c r="M18" i="101"/>
  <c r="K18" i="101"/>
  <c r="I18" i="101"/>
  <c r="H18" i="101"/>
  <c r="F18" i="101"/>
  <c r="N17" i="101"/>
  <c r="M17" i="101"/>
  <c r="K17" i="101"/>
  <c r="I17" i="101"/>
  <c r="H17" i="101"/>
  <c r="F17" i="101"/>
  <c r="S13" i="101"/>
  <c r="Q13" i="101" s="1"/>
  <c r="AG12" i="101"/>
  <c r="AE12" i="101"/>
  <c r="AD12" i="101"/>
  <c r="AA12" i="101"/>
  <c r="Z12" i="101"/>
  <c r="W12" i="101"/>
  <c r="K12" i="101"/>
  <c r="H12" i="101"/>
  <c r="E12" i="101"/>
  <c r="N6" i="101"/>
  <c r="J5" i="101"/>
  <c r="I135" i="100"/>
  <c r="I134" i="100"/>
  <c r="F53" i="99" s="1"/>
  <c r="X59" i="101" s="1"/>
  <c r="I133" i="100"/>
  <c r="I132" i="100"/>
  <c r="I131" i="100"/>
  <c r="I130" i="100"/>
  <c r="F35" i="99" s="1"/>
  <c r="K35" i="99" s="1"/>
  <c r="I129" i="100"/>
  <c r="I128" i="100"/>
  <c r="I127" i="100"/>
  <c r="I126" i="100"/>
  <c r="F31" i="99" s="1"/>
  <c r="K31" i="99" s="1"/>
  <c r="I125" i="100"/>
  <c r="I124" i="100"/>
  <c r="I123" i="100"/>
  <c r="I122" i="100"/>
  <c r="F27" i="99" s="1"/>
  <c r="I121" i="100"/>
  <c r="I120" i="100"/>
  <c r="I136" i="100" s="1"/>
  <c r="I118" i="100"/>
  <c r="C91" i="100"/>
  <c r="C92" i="100" s="1"/>
  <c r="C93" i="100" s="1"/>
  <c r="C94" i="100" s="1"/>
  <c r="C95" i="100" s="1"/>
  <c r="C96" i="100" s="1"/>
  <c r="C97" i="100" s="1"/>
  <c r="C98" i="100" s="1"/>
  <c r="C99" i="100" s="1"/>
  <c r="C100" i="100" s="1"/>
  <c r="C101" i="100" s="1"/>
  <c r="C102" i="100" s="1"/>
  <c r="C103" i="100" s="1"/>
  <c r="C104" i="100" s="1"/>
  <c r="C105" i="100" s="1"/>
  <c r="C106" i="100" s="1"/>
  <c r="C107" i="100" s="1"/>
  <c r="C108" i="100" s="1"/>
  <c r="C109" i="100" s="1"/>
  <c r="C110" i="100" s="1"/>
  <c r="C111" i="100" s="1"/>
  <c r="C112" i="100" s="1"/>
  <c r="C113" i="100" s="1"/>
  <c r="C114" i="100" s="1"/>
  <c r="C115" i="100" s="1"/>
  <c r="C116" i="100" s="1"/>
  <c r="C117" i="100" s="1"/>
  <c r="C89" i="100"/>
  <c r="C90" i="100" s="1"/>
  <c r="I65" i="100"/>
  <c r="F51" i="99" s="1"/>
  <c r="V59" i="101" s="1"/>
  <c r="I64" i="100"/>
  <c r="I63" i="100"/>
  <c r="I62" i="100"/>
  <c r="F23" i="99" s="1"/>
  <c r="K23" i="99" s="1"/>
  <c r="I60" i="100"/>
  <c r="I33" i="100"/>
  <c r="E5" i="100"/>
  <c r="E4" i="100"/>
  <c r="C110" i="99"/>
  <c r="B110" i="99"/>
  <c r="C109" i="99"/>
  <c r="B109" i="99"/>
  <c r="C108" i="99"/>
  <c r="B108" i="99"/>
  <c r="C107" i="99"/>
  <c r="B107" i="99"/>
  <c r="C106" i="99"/>
  <c r="B106" i="99"/>
  <c r="C105" i="99"/>
  <c r="B105" i="99"/>
  <c r="C104" i="99"/>
  <c r="B104" i="99"/>
  <c r="C103" i="99"/>
  <c r="B103" i="99"/>
  <c r="C102" i="99"/>
  <c r="B102" i="99"/>
  <c r="C101" i="99"/>
  <c r="B101" i="99"/>
  <c r="C100" i="99"/>
  <c r="B100" i="99"/>
  <c r="C99" i="99"/>
  <c r="B99" i="99"/>
  <c r="C98" i="99"/>
  <c r="B98" i="99"/>
  <c r="C97" i="99"/>
  <c r="B97" i="99"/>
  <c r="C85" i="99"/>
  <c r="B85" i="99"/>
  <c r="C84" i="99"/>
  <c r="B84" i="99"/>
  <c r="F54" i="99"/>
  <c r="K54" i="99" s="1"/>
  <c r="K53" i="99"/>
  <c r="F52" i="99"/>
  <c r="F50" i="99"/>
  <c r="AP44" i="99"/>
  <c r="AO44" i="99"/>
  <c r="AA44" i="99"/>
  <c r="M59" i="101" s="1"/>
  <c r="K37" i="99"/>
  <c r="F37" i="99"/>
  <c r="K36" i="99"/>
  <c r="F36" i="99"/>
  <c r="AI12" i="101" s="1"/>
  <c r="F34" i="99"/>
  <c r="K34" i="99" s="1"/>
  <c r="K33" i="99"/>
  <c r="F33" i="99"/>
  <c r="F32" i="99"/>
  <c r="AF12" i="101" s="1"/>
  <c r="K30" i="99"/>
  <c r="F30" i="99"/>
  <c r="X12" i="101" s="1"/>
  <c r="K29" i="99"/>
  <c r="F29" i="99"/>
  <c r="K28" i="99"/>
  <c r="F28" i="99"/>
  <c r="Y12" i="101" s="1"/>
  <c r="F26" i="99"/>
  <c r="AC12" i="101" s="1"/>
  <c r="K25" i="99"/>
  <c r="F25" i="99"/>
  <c r="F24" i="99"/>
  <c r="U12" i="101" s="1"/>
  <c r="AO13" i="99"/>
  <c r="AC13" i="99"/>
  <c r="V13" i="99"/>
  <c r="M12" i="101" s="1"/>
  <c r="M1" i="99"/>
  <c r="B3" i="100" s="1"/>
  <c r="A116" i="100" s="1"/>
  <c r="CC78" i="97"/>
  <c r="CB78" i="97"/>
  <c r="CA78" i="97"/>
  <c r="BZ78" i="97"/>
  <c r="BY78" i="97"/>
  <c r="BX78" i="97"/>
  <c r="BW78" i="97"/>
  <c r="BV78" i="97"/>
  <c r="BU78" i="97"/>
  <c r="BT78" i="97"/>
  <c r="BS78" i="97"/>
  <c r="BR78" i="97"/>
  <c r="BQ78" i="97"/>
  <c r="BP78" i="97"/>
  <c r="BO78" i="97"/>
  <c r="BN78" i="97"/>
  <c r="BM78" i="97"/>
  <c r="BL78" i="97"/>
  <c r="BK78" i="97"/>
  <c r="BJ78" i="97"/>
  <c r="BI78" i="97"/>
  <c r="BH78" i="97"/>
  <c r="BG78" i="97"/>
  <c r="BF78" i="97"/>
  <c r="BE78" i="97"/>
  <c r="BD78" i="97"/>
  <c r="BC78" i="97"/>
  <c r="BB78" i="97"/>
  <c r="BA78" i="97"/>
  <c r="AZ78" i="97"/>
  <c r="AY78" i="97"/>
  <c r="AX78" i="97"/>
  <c r="AW78" i="97"/>
  <c r="AV78" i="97"/>
  <c r="AU78" i="97"/>
  <c r="AT78" i="97"/>
  <c r="AS78" i="97"/>
  <c r="AR78" i="97"/>
  <c r="AQ78" i="97"/>
  <c r="AP78" i="97"/>
  <c r="AO78" i="97"/>
  <c r="AN78" i="97"/>
  <c r="AM78" i="97"/>
  <c r="AL78" i="97"/>
  <c r="AK78" i="97"/>
  <c r="AJ78" i="97"/>
  <c r="AI78" i="97"/>
  <c r="AH78" i="97"/>
  <c r="AG78" i="97"/>
  <c r="AF78" i="97"/>
  <c r="AE78" i="97"/>
  <c r="AD78" i="97"/>
  <c r="AC78" i="97"/>
  <c r="AB78" i="97"/>
  <c r="AA78" i="97"/>
  <c r="Z78" i="97"/>
  <c r="Y78" i="97"/>
  <c r="X78" i="97"/>
  <c r="W78" i="97"/>
  <c r="V78" i="97"/>
  <c r="U78" i="97"/>
  <c r="T78" i="97"/>
  <c r="S78" i="97"/>
  <c r="R78" i="97"/>
  <c r="Q78" i="97"/>
  <c r="P78" i="97"/>
  <c r="O78" i="97"/>
  <c r="N78" i="97"/>
  <c r="M78" i="97"/>
  <c r="L78" i="97"/>
  <c r="K78" i="97"/>
  <c r="J78" i="97"/>
  <c r="I78" i="97"/>
  <c r="H78" i="97"/>
  <c r="CF77" i="97"/>
  <c r="CE77" i="97"/>
  <c r="CD77" i="97"/>
  <c r="CE75" i="97"/>
  <c r="CD75" i="97"/>
  <c r="CE73" i="97"/>
  <c r="CD73" i="97"/>
  <c r="CE71" i="97"/>
  <c r="CD71" i="97"/>
  <c r="CF69" i="97"/>
  <c r="CE69" i="97"/>
  <c r="CD69" i="97"/>
  <c r="CE67" i="97"/>
  <c r="CD67" i="97"/>
  <c r="CE65" i="97"/>
  <c r="CD65" i="97"/>
  <c r="CE63" i="97"/>
  <c r="CD63" i="97"/>
  <c r="CF61" i="97"/>
  <c r="CE61" i="97"/>
  <c r="CD61" i="97"/>
  <c r="CE59" i="97"/>
  <c r="CD59" i="97"/>
  <c r="CE57" i="97"/>
  <c r="CD57" i="97"/>
  <c r="CE55" i="97"/>
  <c r="CD55" i="97"/>
  <c r="CF53" i="97"/>
  <c r="CE53" i="97"/>
  <c r="CD53" i="97"/>
  <c r="CE51" i="97"/>
  <c r="CD51" i="97"/>
  <c r="CE49" i="97"/>
  <c r="CD49" i="97"/>
  <c r="CE47" i="97"/>
  <c r="CD47" i="97"/>
  <c r="CF45" i="97"/>
  <c r="CE45" i="97"/>
  <c r="CD45" i="97"/>
  <c r="CE43" i="97"/>
  <c r="CD43" i="97"/>
  <c r="CE41" i="97"/>
  <c r="CD41" i="97"/>
  <c r="CE39" i="97"/>
  <c r="CD39" i="97"/>
  <c r="CF37" i="97"/>
  <c r="CE37" i="97"/>
  <c r="CD37" i="97"/>
  <c r="CE35" i="97"/>
  <c r="CD35" i="97"/>
  <c r="CE33" i="97"/>
  <c r="CD33" i="97"/>
  <c r="CE31" i="97"/>
  <c r="CD31" i="97"/>
  <c r="CF29" i="97"/>
  <c r="CE29" i="97"/>
  <c r="CD29" i="97"/>
  <c r="CE27" i="97"/>
  <c r="CD27" i="97"/>
  <c r="CE25" i="97"/>
  <c r="CD25" i="97"/>
  <c r="CE23" i="97"/>
  <c r="CD23" i="97"/>
  <c r="CF21" i="97"/>
  <c r="CE21" i="97"/>
  <c r="CD21" i="97"/>
  <c r="CE19" i="97"/>
  <c r="CE78" i="97" s="1"/>
  <c r="CD19" i="97"/>
  <c r="K17" i="97"/>
  <c r="L17" i="97" s="1"/>
  <c r="M17" i="97" s="1"/>
  <c r="N17" i="97" s="1"/>
  <c r="O17" i="97" s="1"/>
  <c r="P17" i="97" s="1"/>
  <c r="Q17" i="97" s="1"/>
  <c r="R17" i="97" s="1"/>
  <c r="S17" i="97" s="1"/>
  <c r="T17" i="97" s="1"/>
  <c r="U17" i="97" s="1"/>
  <c r="V17" i="97" s="1"/>
  <c r="W17" i="97" s="1"/>
  <c r="X17" i="97" s="1"/>
  <c r="Y17" i="97" s="1"/>
  <c r="Z17" i="97" s="1"/>
  <c r="AA17" i="97" s="1"/>
  <c r="AB17" i="97" s="1"/>
  <c r="AC17" i="97" s="1"/>
  <c r="AD17" i="97" s="1"/>
  <c r="AE17" i="97" s="1"/>
  <c r="AF17" i="97" s="1"/>
  <c r="AG17" i="97" s="1"/>
  <c r="AH17" i="97" s="1"/>
  <c r="AI17" i="97" s="1"/>
  <c r="AJ17" i="97" s="1"/>
  <c r="AK17" i="97" s="1"/>
  <c r="AL17" i="97" s="1"/>
  <c r="AM17" i="97" s="1"/>
  <c r="AN17" i="97" s="1"/>
  <c r="AO17" i="97" s="1"/>
  <c r="AP17" i="97" s="1"/>
  <c r="AQ17" i="97" s="1"/>
  <c r="AR17" i="97" s="1"/>
  <c r="AS17" i="97" s="1"/>
  <c r="AT17" i="97" s="1"/>
  <c r="AU17" i="97" s="1"/>
  <c r="AV17" i="97" s="1"/>
  <c r="AW17" i="97" s="1"/>
  <c r="AX17" i="97" s="1"/>
  <c r="AY17" i="97" s="1"/>
  <c r="AZ17" i="97" s="1"/>
  <c r="BA17" i="97" s="1"/>
  <c r="BB17" i="97" s="1"/>
  <c r="BC17" i="97" s="1"/>
  <c r="BD17" i="97" s="1"/>
  <c r="BE17" i="97" s="1"/>
  <c r="BF17" i="97" s="1"/>
  <c r="BG17" i="97" s="1"/>
  <c r="BH17" i="97" s="1"/>
  <c r="BI17" i="97" s="1"/>
  <c r="BJ17" i="97" s="1"/>
  <c r="BK17" i="97" s="1"/>
  <c r="BL17" i="97" s="1"/>
  <c r="BM17" i="97" s="1"/>
  <c r="BN17" i="97" s="1"/>
  <c r="BO17" i="97" s="1"/>
  <c r="BP17" i="97" s="1"/>
  <c r="BQ17" i="97" s="1"/>
  <c r="BR17" i="97" s="1"/>
  <c r="BS17" i="97" s="1"/>
  <c r="BT17" i="97" s="1"/>
  <c r="BU17" i="97" s="1"/>
  <c r="BV17" i="97" s="1"/>
  <c r="BW17" i="97" s="1"/>
  <c r="BX17" i="97" s="1"/>
  <c r="BY17" i="97" s="1"/>
  <c r="BZ17" i="97" s="1"/>
  <c r="CA17" i="97" s="1"/>
  <c r="CB17" i="97" s="1"/>
  <c r="CC17" i="97" s="1"/>
  <c r="J17" i="97"/>
  <c r="I17" i="97"/>
  <c r="CC14" i="97"/>
  <c r="CB14" i="97"/>
  <c r="CA14" i="97"/>
  <c r="BZ14" i="97"/>
  <c r="BY14" i="97"/>
  <c r="BX14" i="97"/>
  <c r="BW14" i="97"/>
  <c r="BV14" i="97"/>
  <c r="BU14" i="97"/>
  <c r="BT14" i="97"/>
  <c r="BS14" i="97"/>
  <c r="BR14" i="97"/>
  <c r="BQ14" i="97"/>
  <c r="BP14" i="97"/>
  <c r="BO14" i="97"/>
  <c r="BN14" i="97"/>
  <c r="BM14" i="97"/>
  <c r="BL14" i="97"/>
  <c r="BK14" i="97"/>
  <c r="BJ14" i="97"/>
  <c r="BI14" i="97"/>
  <c r="BH14" i="97"/>
  <c r="BG14" i="97"/>
  <c r="BF14" i="97"/>
  <c r="BE14" i="97"/>
  <c r="BD14" i="97"/>
  <c r="BC14" i="97"/>
  <c r="BB14" i="97"/>
  <c r="BA14" i="97"/>
  <c r="AZ14" i="97"/>
  <c r="AY14" i="97"/>
  <c r="AX14" i="97"/>
  <c r="AW14" i="97"/>
  <c r="AV14" i="97"/>
  <c r="AU14" i="97"/>
  <c r="AT14" i="97"/>
  <c r="AS14" i="97"/>
  <c r="AR14" i="97"/>
  <c r="AQ14" i="97"/>
  <c r="AP14" i="97"/>
  <c r="AO14" i="97"/>
  <c r="AN14" i="97"/>
  <c r="AM14" i="97"/>
  <c r="AL14" i="97"/>
  <c r="AK14" i="97"/>
  <c r="AJ14" i="97"/>
  <c r="AI14" i="97"/>
  <c r="AH14" i="97"/>
  <c r="AG14" i="97"/>
  <c r="AF14" i="97"/>
  <c r="AE14" i="97"/>
  <c r="AD14" i="97"/>
  <c r="AC14" i="97"/>
  <c r="AB14" i="97"/>
  <c r="AA14" i="97"/>
  <c r="Z14" i="97"/>
  <c r="Y14" i="97"/>
  <c r="X14" i="97"/>
  <c r="W14" i="97"/>
  <c r="V14" i="97"/>
  <c r="U14" i="97"/>
  <c r="T14" i="97"/>
  <c r="S14" i="97"/>
  <c r="R14" i="97"/>
  <c r="Q14" i="97"/>
  <c r="P14" i="97"/>
  <c r="O14" i="97"/>
  <c r="N14" i="97"/>
  <c r="M14" i="97"/>
  <c r="L14" i="97"/>
  <c r="K14" i="97"/>
  <c r="J14" i="97"/>
  <c r="CF9" i="97" s="1"/>
  <c r="I14" i="97"/>
  <c r="H14" i="97"/>
  <c r="CE13" i="97"/>
  <c r="CE14" i="97" s="1"/>
  <c r="CD13" i="97"/>
  <c r="CE11" i="97"/>
  <c r="CD11" i="97"/>
  <c r="CE9" i="97"/>
  <c r="CD9" i="97"/>
  <c r="M7" i="97"/>
  <c r="N7" i="97" s="1"/>
  <c r="O7" i="97" s="1"/>
  <c r="P7" i="97" s="1"/>
  <c r="Q7" i="97" s="1"/>
  <c r="R7" i="97" s="1"/>
  <c r="S7" i="97" s="1"/>
  <c r="T7" i="97" s="1"/>
  <c r="U7" i="97" s="1"/>
  <c r="V7" i="97" s="1"/>
  <c r="W7" i="97" s="1"/>
  <c r="X7" i="97" s="1"/>
  <c r="Y7" i="97" s="1"/>
  <c r="Z7" i="97" s="1"/>
  <c r="AA7" i="97" s="1"/>
  <c r="AB7" i="97" s="1"/>
  <c r="AC7" i="97" s="1"/>
  <c r="AD7" i="97" s="1"/>
  <c r="AE7" i="97" s="1"/>
  <c r="AF7" i="97" s="1"/>
  <c r="AG7" i="97" s="1"/>
  <c r="AH7" i="97" s="1"/>
  <c r="AI7" i="97" s="1"/>
  <c r="AJ7" i="97" s="1"/>
  <c r="AK7" i="97" s="1"/>
  <c r="AL7" i="97" s="1"/>
  <c r="AM7" i="97" s="1"/>
  <c r="AN7" i="97" s="1"/>
  <c r="AO7" i="97" s="1"/>
  <c r="AP7" i="97" s="1"/>
  <c r="AQ7" i="97" s="1"/>
  <c r="AR7" i="97" s="1"/>
  <c r="AS7" i="97" s="1"/>
  <c r="AT7" i="97" s="1"/>
  <c r="AU7" i="97" s="1"/>
  <c r="AV7" i="97" s="1"/>
  <c r="AW7" i="97" s="1"/>
  <c r="AX7" i="97" s="1"/>
  <c r="AY7" i="97" s="1"/>
  <c r="AZ7" i="97" s="1"/>
  <c r="BA7" i="97" s="1"/>
  <c r="BB7" i="97" s="1"/>
  <c r="BC7" i="97" s="1"/>
  <c r="BD7" i="97" s="1"/>
  <c r="BE7" i="97" s="1"/>
  <c r="BF7" i="97" s="1"/>
  <c r="BG7" i="97" s="1"/>
  <c r="BH7" i="97" s="1"/>
  <c r="BI7" i="97" s="1"/>
  <c r="BJ7" i="97" s="1"/>
  <c r="BK7" i="97" s="1"/>
  <c r="BL7" i="97" s="1"/>
  <c r="BM7" i="97" s="1"/>
  <c r="BN7" i="97" s="1"/>
  <c r="BO7" i="97" s="1"/>
  <c r="BP7" i="97" s="1"/>
  <c r="BQ7" i="97" s="1"/>
  <c r="BR7" i="97" s="1"/>
  <c r="BS7" i="97" s="1"/>
  <c r="BT7" i="97" s="1"/>
  <c r="BU7" i="97" s="1"/>
  <c r="BV7" i="97" s="1"/>
  <c r="BW7" i="97" s="1"/>
  <c r="BX7" i="97" s="1"/>
  <c r="BY7" i="97" s="1"/>
  <c r="BZ7" i="97" s="1"/>
  <c r="CA7" i="97" s="1"/>
  <c r="CB7" i="97" s="1"/>
  <c r="CC7" i="97" s="1"/>
  <c r="I7" i="97"/>
  <c r="J7" i="97" s="1"/>
  <c r="K7" i="97" s="1"/>
  <c r="L7" i="97" s="1"/>
  <c r="D5" i="97"/>
  <c r="CF71" i="97" s="1"/>
  <c r="D4" i="97"/>
  <c r="D3" i="97"/>
  <c r="P27" i="96"/>
  <c r="N67" i="95"/>
  <c r="M67" i="95"/>
  <c r="K67" i="95"/>
  <c r="I67" i="95"/>
  <c r="H67" i="95"/>
  <c r="F67" i="95"/>
  <c r="N66" i="95"/>
  <c r="M66" i="95"/>
  <c r="K66" i="95"/>
  <c r="I66" i="95"/>
  <c r="H66" i="95"/>
  <c r="F66" i="95"/>
  <c r="N65" i="95"/>
  <c r="M65" i="95"/>
  <c r="K65" i="95"/>
  <c r="I65" i="95"/>
  <c r="H65" i="95"/>
  <c r="F65" i="95"/>
  <c r="N64" i="95"/>
  <c r="M64" i="95"/>
  <c r="K64" i="95"/>
  <c r="I64" i="95"/>
  <c r="H64" i="95"/>
  <c r="F64" i="95"/>
  <c r="S60" i="95"/>
  <c r="Q60" i="95" s="1"/>
  <c r="M60" i="95"/>
  <c r="Y59" i="95"/>
  <c r="K59" i="95"/>
  <c r="H59" i="95"/>
  <c r="E59" i="95"/>
  <c r="N52" i="95"/>
  <c r="J51" i="95"/>
  <c r="N20" i="95"/>
  <c r="M20" i="95"/>
  <c r="K20" i="95"/>
  <c r="I20" i="95"/>
  <c r="H20" i="95"/>
  <c r="F20" i="95"/>
  <c r="N19" i="95"/>
  <c r="M19" i="95"/>
  <c r="K19" i="95"/>
  <c r="I19" i="95"/>
  <c r="H19" i="95"/>
  <c r="F19" i="95"/>
  <c r="N18" i="95"/>
  <c r="M18" i="95"/>
  <c r="K18" i="95"/>
  <c r="I18" i="95"/>
  <c r="H18" i="95"/>
  <c r="F18" i="95"/>
  <c r="N17" i="95"/>
  <c r="M17" i="95"/>
  <c r="K17" i="95"/>
  <c r="I17" i="95"/>
  <c r="H17" i="95"/>
  <c r="F17" i="95"/>
  <c r="S13" i="95"/>
  <c r="Q13" i="95" s="1"/>
  <c r="AH12" i="95"/>
  <c r="AD12" i="95"/>
  <c r="V12" i="95"/>
  <c r="M12" i="95"/>
  <c r="K12" i="95"/>
  <c r="H12" i="95"/>
  <c r="E12" i="95"/>
  <c r="N6" i="95"/>
  <c r="J5" i="95"/>
  <c r="I135" i="94"/>
  <c r="I134" i="94"/>
  <c r="F53" i="93" s="1"/>
  <c r="X59" i="95" s="1"/>
  <c r="I133" i="94"/>
  <c r="I132" i="94"/>
  <c r="I131" i="94"/>
  <c r="I130" i="94"/>
  <c r="F35" i="93" s="1"/>
  <c r="K35" i="93" s="1"/>
  <c r="I129" i="94"/>
  <c r="I128" i="94"/>
  <c r="I127" i="94"/>
  <c r="I126" i="94"/>
  <c r="F31" i="93" s="1"/>
  <c r="K31" i="93" s="1"/>
  <c r="I125" i="94"/>
  <c r="I124" i="94"/>
  <c r="I123" i="94"/>
  <c r="I122" i="94"/>
  <c r="F27" i="93" s="1"/>
  <c r="I121" i="94"/>
  <c r="I120" i="94"/>
  <c r="I118" i="94"/>
  <c r="C91" i="94"/>
  <c r="C92" i="94" s="1"/>
  <c r="C93" i="94" s="1"/>
  <c r="C94" i="94" s="1"/>
  <c r="C95" i="94" s="1"/>
  <c r="C96" i="94" s="1"/>
  <c r="C97" i="94" s="1"/>
  <c r="C98" i="94" s="1"/>
  <c r="C99" i="94" s="1"/>
  <c r="C100" i="94" s="1"/>
  <c r="C101" i="94" s="1"/>
  <c r="C102" i="94" s="1"/>
  <c r="C103" i="94" s="1"/>
  <c r="C104" i="94" s="1"/>
  <c r="C105" i="94" s="1"/>
  <c r="C106" i="94" s="1"/>
  <c r="C107" i="94" s="1"/>
  <c r="C108" i="94" s="1"/>
  <c r="C109" i="94" s="1"/>
  <c r="C110" i="94" s="1"/>
  <c r="C111" i="94" s="1"/>
  <c r="C112" i="94" s="1"/>
  <c r="C113" i="94" s="1"/>
  <c r="C114" i="94" s="1"/>
  <c r="C115" i="94" s="1"/>
  <c r="C116" i="94" s="1"/>
  <c r="C117" i="94" s="1"/>
  <c r="C89" i="94"/>
  <c r="C90" i="94" s="1"/>
  <c r="I65" i="94"/>
  <c r="F51" i="93" s="1"/>
  <c r="V59" i="95" s="1"/>
  <c r="I64" i="94"/>
  <c r="F50" i="93" s="1"/>
  <c r="I63" i="94"/>
  <c r="I62" i="94"/>
  <c r="I60" i="94"/>
  <c r="I33" i="94"/>
  <c r="E5" i="94"/>
  <c r="E4" i="94"/>
  <c r="C110" i="93"/>
  <c r="B110" i="93"/>
  <c r="C109" i="93"/>
  <c r="B109" i="93"/>
  <c r="C108" i="93"/>
  <c r="B108" i="93"/>
  <c r="C107" i="93"/>
  <c r="B107" i="93"/>
  <c r="C106" i="93"/>
  <c r="B106" i="93"/>
  <c r="C105" i="93"/>
  <c r="B105" i="93"/>
  <c r="C104" i="93"/>
  <c r="B104" i="93"/>
  <c r="C103" i="93"/>
  <c r="B103" i="93"/>
  <c r="C102" i="93"/>
  <c r="B102" i="93"/>
  <c r="C101" i="93"/>
  <c r="B101" i="93"/>
  <c r="C100" i="93"/>
  <c r="B100" i="93"/>
  <c r="C99" i="93"/>
  <c r="B99" i="93"/>
  <c r="C98" i="93"/>
  <c r="B98" i="93"/>
  <c r="C97" i="93"/>
  <c r="B97" i="93"/>
  <c r="C85" i="93"/>
  <c r="B85" i="93"/>
  <c r="C84" i="93"/>
  <c r="B84" i="93"/>
  <c r="F54" i="93"/>
  <c r="K54" i="93" s="1"/>
  <c r="K53" i="93"/>
  <c r="F52" i="93"/>
  <c r="W59" i="95" s="1"/>
  <c r="AP44" i="93"/>
  <c r="AO44" i="93"/>
  <c r="AA44" i="93"/>
  <c r="M59" i="95" s="1"/>
  <c r="K37" i="93"/>
  <c r="F37" i="93"/>
  <c r="AA12" i="95" s="1"/>
  <c r="F36" i="93"/>
  <c r="F34" i="93"/>
  <c r="K33" i="93"/>
  <c r="F33" i="93"/>
  <c r="AG12" i="95" s="1"/>
  <c r="F32" i="93"/>
  <c r="F30" i="93"/>
  <c r="K29" i="93"/>
  <c r="F29" i="93"/>
  <c r="W12" i="95" s="1"/>
  <c r="F28" i="93"/>
  <c r="F26" i="93"/>
  <c r="K25" i="93"/>
  <c r="F25" i="93"/>
  <c r="F24" i="93"/>
  <c r="K23" i="93"/>
  <c r="F23" i="93"/>
  <c r="AO13" i="93"/>
  <c r="V13" i="93"/>
  <c r="M1" i="93"/>
  <c r="B3" i="94" s="1"/>
  <c r="AC4" i="92"/>
  <c r="G51" i="92" s="1"/>
  <c r="AA24" i="92"/>
  <c r="F24" i="92"/>
  <c r="F23" i="92"/>
  <c r="F21" i="92"/>
  <c r="F16" i="92"/>
  <c r="G58" i="92" s="1"/>
  <c r="F14" i="92"/>
  <c r="G57" i="92" s="1"/>
  <c r="G68" i="92"/>
  <c r="J67" i="92"/>
  <c r="I67" i="92"/>
  <c r="H67" i="92"/>
  <c r="G67" i="92"/>
  <c r="G66" i="92"/>
  <c r="G65" i="92"/>
  <c r="G64" i="92"/>
  <c r="G63" i="92"/>
  <c r="G52" i="92"/>
  <c r="G56" i="92"/>
  <c r="G69" i="92"/>
  <c r="G54" i="92"/>
  <c r="G53" i="92"/>
  <c r="A88" i="106" l="1"/>
  <c r="A116" i="106"/>
  <c r="A114" i="106"/>
  <c r="A112" i="106"/>
  <c r="A110" i="106"/>
  <c r="A117" i="106"/>
  <c r="A113" i="106"/>
  <c r="A109" i="106"/>
  <c r="A106" i="106"/>
  <c r="A101" i="106"/>
  <c r="A98" i="106"/>
  <c r="A93" i="106"/>
  <c r="A90" i="106"/>
  <c r="A108" i="106"/>
  <c r="A103" i="106"/>
  <c r="A100" i="106"/>
  <c r="A95" i="106"/>
  <c r="A92" i="106"/>
  <c r="A115" i="106"/>
  <c r="A111" i="106"/>
  <c r="A105" i="106"/>
  <c r="A102" i="106"/>
  <c r="A97" i="106"/>
  <c r="A94" i="106"/>
  <c r="A89" i="106"/>
  <c r="A107" i="106"/>
  <c r="A104" i="106"/>
  <c r="A99" i="106"/>
  <c r="A96" i="106"/>
  <c r="A91" i="106"/>
  <c r="K50" i="105"/>
  <c r="F55" i="105"/>
  <c r="AI44" i="105" s="1"/>
  <c r="U59" i="107"/>
  <c r="X12" i="107"/>
  <c r="K30" i="105"/>
  <c r="X59" i="107"/>
  <c r="K53" i="105"/>
  <c r="I66" i="106"/>
  <c r="U12" i="107"/>
  <c r="Q12" i="107" s="1"/>
  <c r="S12" i="107" s="1"/>
  <c r="Z12" i="107"/>
  <c r="AC13" i="105"/>
  <c r="K23" i="105"/>
  <c r="K32" i="105"/>
  <c r="K34" i="105"/>
  <c r="K51" i="105"/>
  <c r="AH12" i="107"/>
  <c r="CF71" i="109"/>
  <c r="CF63" i="109"/>
  <c r="CF55" i="109"/>
  <c r="CF47" i="109"/>
  <c r="CF39" i="109"/>
  <c r="CF31" i="109"/>
  <c r="CF73" i="109"/>
  <c r="CF65" i="109"/>
  <c r="CF57" i="109"/>
  <c r="CF49" i="109"/>
  <c r="CF41" i="109"/>
  <c r="CF33" i="109"/>
  <c r="CF25" i="109"/>
  <c r="CF75" i="109"/>
  <c r="CF67" i="109"/>
  <c r="CF59" i="109"/>
  <c r="CF51" i="109"/>
  <c r="CF43" i="109"/>
  <c r="CF35" i="109"/>
  <c r="CF27" i="109"/>
  <c r="CF19" i="109"/>
  <c r="CF78" i="109" s="1"/>
  <c r="CF23" i="109"/>
  <c r="CF37" i="109"/>
  <c r="CF69" i="109"/>
  <c r="W59" i="107"/>
  <c r="K52" i="105"/>
  <c r="I136" i="106"/>
  <c r="AC12" i="107"/>
  <c r="CF11" i="109"/>
  <c r="CF14" i="109" s="1"/>
  <c r="CF13" i="109"/>
  <c r="CE78" i="109"/>
  <c r="CF53" i="109"/>
  <c r="CF14" i="103"/>
  <c r="A92" i="100"/>
  <c r="A96" i="100"/>
  <c r="A100" i="100"/>
  <c r="A104" i="100"/>
  <c r="A108" i="100"/>
  <c r="A112" i="100"/>
  <c r="K27" i="99"/>
  <c r="AB12" i="101"/>
  <c r="Q12" i="101" s="1"/>
  <c r="S12" i="101" s="1"/>
  <c r="AH12" i="101"/>
  <c r="K51" i="99"/>
  <c r="A117" i="100"/>
  <c r="A115" i="100"/>
  <c r="A113" i="100"/>
  <c r="A111" i="100"/>
  <c r="A109" i="100"/>
  <c r="A107" i="100"/>
  <c r="A105" i="100"/>
  <c r="A103" i="100"/>
  <c r="A101" i="100"/>
  <c r="A99" i="100"/>
  <c r="A97" i="100"/>
  <c r="A95" i="100"/>
  <c r="A93" i="100"/>
  <c r="A91" i="100"/>
  <c r="A89" i="100"/>
  <c r="A88" i="100"/>
  <c r="W59" i="101"/>
  <c r="K52" i="99"/>
  <c r="I66" i="100"/>
  <c r="K24" i="99"/>
  <c r="K26" i="99"/>
  <c r="K32" i="99"/>
  <c r="F55" i="99"/>
  <c r="AI44" i="99" s="1"/>
  <c r="K50" i="99"/>
  <c r="A90" i="100"/>
  <c r="A94" i="100"/>
  <c r="A98" i="100"/>
  <c r="A102" i="100"/>
  <c r="A106" i="100"/>
  <c r="A110" i="100"/>
  <c r="A114" i="100"/>
  <c r="V12" i="101"/>
  <c r="U59" i="101"/>
  <c r="Q59" i="101" s="1"/>
  <c r="S59" i="101" s="1"/>
  <c r="CF25" i="103"/>
  <c r="CF33" i="103"/>
  <c r="CF41" i="103"/>
  <c r="CF49" i="103"/>
  <c r="CF57" i="103"/>
  <c r="CF65" i="103"/>
  <c r="CF73" i="103"/>
  <c r="CF23" i="103"/>
  <c r="CF78" i="103" s="1"/>
  <c r="CE79" i="103" s="1"/>
  <c r="F22" i="99" s="1"/>
  <c r="CF31" i="103"/>
  <c r="CF39" i="103"/>
  <c r="CF47" i="103"/>
  <c r="CF55" i="103"/>
  <c r="CF63" i="103"/>
  <c r="F55" i="93"/>
  <c r="AI44" i="93" s="1"/>
  <c r="K50" i="93"/>
  <c r="CF14" i="97"/>
  <c r="K27" i="93"/>
  <c r="AB12" i="95"/>
  <c r="AC12" i="95"/>
  <c r="K26" i="93"/>
  <c r="X12" i="95"/>
  <c r="K30" i="93"/>
  <c r="K34" i="93"/>
  <c r="AE12" i="95"/>
  <c r="K51" i="93"/>
  <c r="A117" i="94"/>
  <c r="A115" i="94"/>
  <c r="A113" i="94"/>
  <c r="A111" i="94"/>
  <c r="A109" i="94"/>
  <c r="A107" i="94"/>
  <c r="A105" i="94"/>
  <c r="A103" i="94"/>
  <c r="A101" i="94"/>
  <c r="A99" i="94"/>
  <c r="A97" i="94"/>
  <c r="A95" i="94"/>
  <c r="A93" i="94"/>
  <c r="A91" i="94"/>
  <c r="A89" i="94"/>
  <c r="A88" i="94"/>
  <c r="A116" i="94"/>
  <c r="A114" i="94"/>
  <c r="A112" i="94"/>
  <c r="A110" i="94"/>
  <c r="A108" i="94"/>
  <c r="A106" i="94"/>
  <c r="A104" i="94"/>
  <c r="A102" i="94"/>
  <c r="A100" i="94"/>
  <c r="A98" i="94"/>
  <c r="A96" i="94"/>
  <c r="A94" i="94"/>
  <c r="A92" i="94"/>
  <c r="A90" i="94"/>
  <c r="Z12" i="95"/>
  <c r="CF11" i="97"/>
  <c r="CF13" i="97"/>
  <c r="U12" i="95"/>
  <c r="K24" i="93"/>
  <c r="AC13" i="93"/>
  <c r="Y12" i="95"/>
  <c r="K28" i="93"/>
  <c r="AF12" i="95"/>
  <c r="K32" i="93"/>
  <c r="K36" i="93"/>
  <c r="AI12" i="95"/>
  <c r="I66" i="94"/>
  <c r="I136" i="94"/>
  <c r="U59" i="95"/>
  <c r="Q59" i="95" s="1"/>
  <c r="S59" i="95" s="1"/>
  <c r="CF19" i="97"/>
  <c r="CF27" i="97"/>
  <c r="CF35" i="97"/>
  <c r="CF43" i="97"/>
  <c r="CF51" i="97"/>
  <c r="CF59" i="97"/>
  <c r="CF67" i="97"/>
  <c r="CF75" i="97"/>
  <c r="K52" i="93"/>
  <c r="CF25" i="97"/>
  <c r="CF33" i="97"/>
  <c r="CF41" i="97"/>
  <c r="CF49" i="97"/>
  <c r="CF57" i="97"/>
  <c r="CF65" i="97"/>
  <c r="CF73" i="97"/>
  <c r="CF23" i="97"/>
  <c r="CF31" i="97"/>
  <c r="CF39" i="97"/>
  <c r="CF47" i="97"/>
  <c r="CF55" i="97"/>
  <c r="CF63" i="97"/>
  <c r="G59" i="92"/>
  <c r="G55" i="92"/>
  <c r="CE79" i="109" l="1"/>
  <c r="F22" i="105" s="1"/>
  <c r="Q59" i="107"/>
  <c r="S59" i="107" s="1"/>
  <c r="AJ13" i="99"/>
  <c r="F38" i="99"/>
  <c r="K22" i="99"/>
  <c r="CF78" i="97"/>
  <c r="CE79" i="97" s="1"/>
  <c r="F22" i="93" s="1"/>
  <c r="Q12" i="95"/>
  <c r="S12" i="95" s="1"/>
  <c r="G60" i="92"/>
  <c r="G61" i="92" s="1"/>
  <c r="G62" i="92" s="1"/>
  <c r="AJ13" i="105" l="1"/>
  <c r="F38" i="105"/>
  <c r="K22" i="105"/>
  <c r="AJ13" i="93"/>
  <c r="K22" i="93"/>
  <c r="F38" i="93"/>
  <c r="AO13" i="19" l="1"/>
  <c r="AJ14" i="24"/>
  <c r="AH7" i="24"/>
  <c r="AI15" i="24"/>
  <c r="AH19" i="24"/>
  <c r="AK18" i="24"/>
  <c r="AH9" i="24"/>
  <c r="AK13" i="24"/>
  <c r="AJ16" i="24"/>
  <c r="AI18" i="24"/>
  <c r="AJ13" i="24"/>
  <c r="AJ10" i="24"/>
  <c r="AK8" i="24"/>
  <c r="AK14" i="24"/>
  <c r="AK15" i="24"/>
  <c r="AH11" i="24"/>
  <c r="AH16" i="24"/>
  <c r="AI13" i="24"/>
  <c r="AH18" i="24"/>
  <c r="AI20" i="24"/>
  <c r="AI8" i="24"/>
  <c r="AJ9" i="24"/>
  <c r="AH12" i="24"/>
  <c r="AK17" i="24"/>
  <c r="AI11" i="24"/>
  <c r="AH13" i="24"/>
  <c r="AK10" i="24"/>
  <c r="AH15" i="24"/>
  <c r="AI17" i="24"/>
  <c r="AI14" i="24"/>
  <c r="AK16" i="24"/>
  <c r="AH14" i="24"/>
  <c r="AI9" i="24"/>
  <c r="AJ20" i="24"/>
  <c r="AK11" i="24"/>
  <c r="AK12" i="24"/>
  <c r="AK9" i="24"/>
  <c r="AJ11" i="24"/>
  <c r="AI12" i="24"/>
  <c r="AJ8" i="24"/>
  <c r="AJ17" i="24"/>
  <c r="AJ15" i="24"/>
  <c r="AH20" i="24"/>
  <c r="AH8" i="24"/>
  <c r="AH17" i="24"/>
  <c r="AJ18" i="24"/>
  <c r="AK19" i="24"/>
  <c r="AI19" i="24"/>
  <c r="AK20" i="24"/>
  <c r="AI16" i="24"/>
  <c r="AH10" i="24"/>
  <c r="AJ19" i="24"/>
  <c r="AI10" i="24"/>
  <c r="AJ12" i="24"/>
  <c r="AL17" i="24" l="1"/>
  <c r="AL13" i="24"/>
  <c r="AL9" i="24"/>
  <c r="AL14" i="24"/>
  <c r="AL20" i="24"/>
  <c r="AL16" i="24"/>
  <c r="AL12" i="24"/>
  <c r="AL8" i="24"/>
  <c r="AL18" i="24"/>
  <c r="AL10" i="24"/>
  <c r="AL19" i="24"/>
  <c r="AL15" i="24"/>
  <c r="AL11" i="24"/>
  <c r="CC78" i="90"/>
  <c r="CB78" i="90"/>
  <c r="CA78" i="90"/>
  <c r="BZ78" i="90"/>
  <c r="BY78" i="90"/>
  <c r="BX78" i="90"/>
  <c r="BW78" i="90"/>
  <c r="BV78" i="90"/>
  <c r="BU78" i="90"/>
  <c r="BT78" i="90"/>
  <c r="BS78" i="90"/>
  <c r="BR78" i="90"/>
  <c r="BQ78" i="90"/>
  <c r="BP78" i="90"/>
  <c r="BO78" i="90"/>
  <c r="BN78" i="90"/>
  <c r="BM78" i="90"/>
  <c r="BL78" i="90"/>
  <c r="BK78" i="90"/>
  <c r="BJ78" i="90"/>
  <c r="BI78" i="90"/>
  <c r="BH78" i="90"/>
  <c r="BG78" i="90"/>
  <c r="BF78" i="90"/>
  <c r="BE78" i="90"/>
  <c r="BD78" i="90"/>
  <c r="BC78" i="90"/>
  <c r="BB78" i="90"/>
  <c r="BA78" i="90"/>
  <c r="AZ78" i="90"/>
  <c r="AY78" i="90"/>
  <c r="AX78" i="90"/>
  <c r="AW78" i="90"/>
  <c r="AV78" i="90"/>
  <c r="AU78" i="90"/>
  <c r="AT78" i="90"/>
  <c r="AS78" i="90"/>
  <c r="AR78" i="90"/>
  <c r="AQ78" i="90"/>
  <c r="AP78" i="90"/>
  <c r="AO78" i="90"/>
  <c r="AN78" i="90"/>
  <c r="AM78" i="90"/>
  <c r="AL78" i="90"/>
  <c r="AK78" i="90"/>
  <c r="AJ78" i="90"/>
  <c r="AI78" i="90"/>
  <c r="AH78" i="90"/>
  <c r="AG78" i="90"/>
  <c r="AF78" i="90"/>
  <c r="AE78" i="90"/>
  <c r="AD78" i="90"/>
  <c r="AC78" i="90"/>
  <c r="AB78" i="90"/>
  <c r="AA78" i="90"/>
  <c r="Z78" i="90"/>
  <c r="Y78" i="90"/>
  <c r="X78" i="90"/>
  <c r="W78" i="90"/>
  <c r="V78" i="90"/>
  <c r="U78" i="90"/>
  <c r="T78" i="90"/>
  <c r="S78" i="90"/>
  <c r="R78" i="90"/>
  <c r="Q78" i="90"/>
  <c r="P78" i="90"/>
  <c r="O78" i="90"/>
  <c r="N78" i="90"/>
  <c r="M78" i="90"/>
  <c r="L78" i="90"/>
  <c r="K78" i="90"/>
  <c r="J78" i="90"/>
  <c r="I78" i="90"/>
  <c r="H78" i="90"/>
  <c r="CE77" i="90"/>
  <c r="CD77" i="90"/>
  <c r="CE75" i="90"/>
  <c r="CD75" i="90"/>
  <c r="CE73" i="90"/>
  <c r="CD73" i="90"/>
  <c r="CE71" i="90"/>
  <c r="CD71" i="90"/>
  <c r="CE69" i="90"/>
  <c r="CD69" i="90"/>
  <c r="CE67" i="90"/>
  <c r="CD67" i="90"/>
  <c r="CE65" i="90"/>
  <c r="CD65" i="90"/>
  <c r="CE63" i="90"/>
  <c r="CD63" i="90"/>
  <c r="CE61" i="90"/>
  <c r="CD61" i="90"/>
  <c r="CE59" i="90"/>
  <c r="CD59" i="90"/>
  <c r="CE57" i="90"/>
  <c r="CD57" i="90"/>
  <c r="CE55" i="90"/>
  <c r="CD55" i="90"/>
  <c r="CE53" i="90"/>
  <c r="CD53" i="90"/>
  <c r="CE51" i="90"/>
  <c r="CD51" i="90"/>
  <c r="CE49" i="90"/>
  <c r="CD49" i="90"/>
  <c r="CE47" i="90"/>
  <c r="CD47" i="90"/>
  <c r="CE45" i="90"/>
  <c r="CD45" i="90"/>
  <c r="CE43" i="90"/>
  <c r="CD43" i="90"/>
  <c r="CE41" i="90"/>
  <c r="CD41" i="90"/>
  <c r="CE39" i="90"/>
  <c r="CD39" i="90"/>
  <c r="CE37" i="90"/>
  <c r="CD37" i="90"/>
  <c r="CE35" i="90"/>
  <c r="CD35" i="90"/>
  <c r="CE33" i="90"/>
  <c r="CD33" i="90"/>
  <c r="CE31" i="90"/>
  <c r="CD31" i="90"/>
  <c r="CE29" i="90"/>
  <c r="CD29" i="90"/>
  <c r="CE27" i="90"/>
  <c r="CD27" i="90"/>
  <c r="CE25" i="90"/>
  <c r="CD25" i="90"/>
  <c r="CE23" i="90"/>
  <c r="CD23" i="90"/>
  <c r="CE21" i="90"/>
  <c r="CD21" i="90"/>
  <c r="CE19" i="90"/>
  <c r="CE78" i="90" s="1"/>
  <c r="CD19" i="90"/>
  <c r="J17" i="90"/>
  <c r="K17" i="90" s="1"/>
  <c r="L17" i="90" s="1"/>
  <c r="M17" i="90" s="1"/>
  <c r="N17" i="90" s="1"/>
  <c r="O17" i="90" s="1"/>
  <c r="P17" i="90" s="1"/>
  <c r="Q17" i="90" s="1"/>
  <c r="R17" i="90" s="1"/>
  <c r="S17" i="90" s="1"/>
  <c r="T17" i="90" s="1"/>
  <c r="U17" i="90" s="1"/>
  <c r="V17" i="90" s="1"/>
  <c r="W17" i="90" s="1"/>
  <c r="X17" i="90" s="1"/>
  <c r="Y17" i="90" s="1"/>
  <c r="Z17" i="90" s="1"/>
  <c r="AA17" i="90" s="1"/>
  <c r="AB17" i="90" s="1"/>
  <c r="AC17" i="90" s="1"/>
  <c r="AD17" i="90" s="1"/>
  <c r="AE17" i="90" s="1"/>
  <c r="AF17" i="90" s="1"/>
  <c r="AG17" i="90" s="1"/>
  <c r="AH17" i="90" s="1"/>
  <c r="AI17" i="90" s="1"/>
  <c r="AJ17" i="90" s="1"/>
  <c r="AK17" i="90" s="1"/>
  <c r="AL17" i="90" s="1"/>
  <c r="AM17" i="90" s="1"/>
  <c r="AN17" i="90" s="1"/>
  <c r="AO17" i="90" s="1"/>
  <c r="AP17" i="90" s="1"/>
  <c r="AQ17" i="90" s="1"/>
  <c r="AR17" i="90" s="1"/>
  <c r="AS17" i="90" s="1"/>
  <c r="AT17" i="90" s="1"/>
  <c r="AU17" i="90" s="1"/>
  <c r="AV17" i="90" s="1"/>
  <c r="AW17" i="90" s="1"/>
  <c r="AX17" i="90" s="1"/>
  <c r="AY17" i="90" s="1"/>
  <c r="AZ17" i="90" s="1"/>
  <c r="BA17" i="90" s="1"/>
  <c r="BB17" i="90" s="1"/>
  <c r="BC17" i="90" s="1"/>
  <c r="BD17" i="90" s="1"/>
  <c r="BE17" i="90" s="1"/>
  <c r="BF17" i="90" s="1"/>
  <c r="BG17" i="90" s="1"/>
  <c r="BH17" i="90" s="1"/>
  <c r="BI17" i="90" s="1"/>
  <c r="BJ17" i="90" s="1"/>
  <c r="BK17" i="90" s="1"/>
  <c r="BL17" i="90" s="1"/>
  <c r="BM17" i="90" s="1"/>
  <c r="BN17" i="90" s="1"/>
  <c r="BO17" i="90" s="1"/>
  <c r="BP17" i="90" s="1"/>
  <c r="BQ17" i="90" s="1"/>
  <c r="BR17" i="90" s="1"/>
  <c r="BS17" i="90" s="1"/>
  <c r="BT17" i="90" s="1"/>
  <c r="BU17" i="90" s="1"/>
  <c r="BV17" i="90" s="1"/>
  <c r="BW17" i="90" s="1"/>
  <c r="BX17" i="90" s="1"/>
  <c r="BY17" i="90" s="1"/>
  <c r="BZ17" i="90" s="1"/>
  <c r="CA17" i="90" s="1"/>
  <c r="CB17" i="90" s="1"/>
  <c r="CC17" i="90" s="1"/>
  <c r="I17" i="90"/>
  <c r="CC14" i="90"/>
  <c r="CB14" i="90"/>
  <c r="CA14" i="90"/>
  <c r="BZ14" i="90"/>
  <c r="BY14" i="90"/>
  <c r="BX14" i="90"/>
  <c r="BW14" i="90"/>
  <c r="BV14" i="90"/>
  <c r="BU14" i="90"/>
  <c r="BT14" i="90"/>
  <c r="BS14" i="90"/>
  <c r="BR14" i="90"/>
  <c r="BQ14" i="90"/>
  <c r="BP14" i="90"/>
  <c r="BO14" i="90"/>
  <c r="BN14" i="90"/>
  <c r="BM14" i="90"/>
  <c r="BL14" i="90"/>
  <c r="BK14" i="90"/>
  <c r="BJ14" i="90"/>
  <c r="BI14" i="90"/>
  <c r="BH14" i="90"/>
  <c r="BG14" i="90"/>
  <c r="BF14" i="90"/>
  <c r="BE14" i="90"/>
  <c r="BD14" i="90"/>
  <c r="BC14" i="90"/>
  <c r="BB14" i="90"/>
  <c r="BA14" i="90"/>
  <c r="AZ14" i="90"/>
  <c r="AY14" i="90"/>
  <c r="AX14" i="90"/>
  <c r="AW14" i="90"/>
  <c r="AV14" i="90"/>
  <c r="AU14" i="90"/>
  <c r="AT14" i="90"/>
  <c r="AS14" i="90"/>
  <c r="AR14" i="90"/>
  <c r="AQ14" i="90"/>
  <c r="AP14" i="90"/>
  <c r="AO14" i="90"/>
  <c r="AN14" i="90"/>
  <c r="AM14" i="90"/>
  <c r="AL14" i="90"/>
  <c r="AK14" i="90"/>
  <c r="AJ14" i="90"/>
  <c r="AI14" i="90"/>
  <c r="AH14" i="90"/>
  <c r="AG14" i="90"/>
  <c r="AF14" i="90"/>
  <c r="AE14" i="90"/>
  <c r="AD14" i="90"/>
  <c r="AC14" i="90"/>
  <c r="AB14" i="90"/>
  <c r="AA14" i="90"/>
  <c r="Z14" i="90"/>
  <c r="Y14" i="90"/>
  <c r="X14" i="90"/>
  <c r="W14" i="90"/>
  <c r="V14" i="90"/>
  <c r="U14" i="90"/>
  <c r="T14" i="90"/>
  <c r="S14" i="90"/>
  <c r="R14" i="90"/>
  <c r="Q14" i="90"/>
  <c r="P14" i="90"/>
  <c r="O14" i="90"/>
  <c r="N14" i="90"/>
  <c r="M14" i="90"/>
  <c r="CF11" i="90" s="1"/>
  <c r="L14" i="90"/>
  <c r="K14" i="90"/>
  <c r="J14" i="90"/>
  <c r="I14" i="90"/>
  <c r="H14" i="90"/>
  <c r="CE13" i="90"/>
  <c r="CD13" i="90"/>
  <c r="CE11" i="90"/>
  <c r="CD11" i="90"/>
  <c r="CF9" i="90"/>
  <c r="CE9" i="90"/>
  <c r="CE14" i="90" s="1"/>
  <c r="CD9" i="90"/>
  <c r="L7" i="90"/>
  <c r="M7" i="90" s="1"/>
  <c r="N7" i="90" s="1"/>
  <c r="O7" i="90" s="1"/>
  <c r="P7" i="90" s="1"/>
  <c r="Q7" i="90" s="1"/>
  <c r="R7" i="90" s="1"/>
  <c r="S7" i="90" s="1"/>
  <c r="T7" i="90" s="1"/>
  <c r="U7" i="90" s="1"/>
  <c r="V7" i="90" s="1"/>
  <c r="W7" i="90" s="1"/>
  <c r="X7" i="90" s="1"/>
  <c r="Y7" i="90" s="1"/>
  <c r="Z7" i="90" s="1"/>
  <c r="AA7" i="90" s="1"/>
  <c r="AB7" i="90" s="1"/>
  <c r="AC7" i="90" s="1"/>
  <c r="AD7" i="90" s="1"/>
  <c r="AE7" i="90" s="1"/>
  <c r="AF7" i="90" s="1"/>
  <c r="AG7" i="90" s="1"/>
  <c r="AH7" i="90" s="1"/>
  <c r="AI7" i="90" s="1"/>
  <c r="AJ7" i="90" s="1"/>
  <c r="AK7" i="90" s="1"/>
  <c r="AL7" i="90" s="1"/>
  <c r="AM7" i="90" s="1"/>
  <c r="AN7" i="90" s="1"/>
  <c r="AO7" i="90" s="1"/>
  <c r="AP7" i="90" s="1"/>
  <c r="AQ7" i="90" s="1"/>
  <c r="AR7" i="90" s="1"/>
  <c r="AS7" i="90" s="1"/>
  <c r="AT7" i="90" s="1"/>
  <c r="AU7" i="90" s="1"/>
  <c r="AV7" i="90" s="1"/>
  <c r="AW7" i="90" s="1"/>
  <c r="AX7" i="90" s="1"/>
  <c r="AY7" i="90" s="1"/>
  <c r="AZ7" i="90" s="1"/>
  <c r="BA7" i="90" s="1"/>
  <c r="BB7" i="90" s="1"/>
  <c r="BC7" i="90" s="1"/>
  <c r="BD7" i="90" s="1"/>
  <c r="BE7" i="90" s="1"/>
  <c r="BF7" i="90" s="1"/>
  <c r="BG7" i="90" s="1"/>
  <c r="BH7" i="90" s="1"/>
  <c r="BI7" i="90" s="1"/>
  <c r="BJ7" i="90" s="1"/>
  <c r="BK7" i="90" s="1"/>
  <c r="BL7" i="90" s="1"/>
  <c r="BM7" i="90" s="1"/>
  <c r="BN7" i="90" s="1"/>
  <c r="BO7" i="90" s="1"/>
  <c r="BP7" i="90" s="1"/>
  <c r="BQ7" i="90" s="1"/>
  <c r="BR7" i="90" s="1"/>
  <c r="BS7" i="90" s="1"/>
  <c r="BT7" i="90" s="1"/>
  <c r="BU7" i="90" s="1"/>
  <c r="BV7" i="90" s="1"/>
  <c r="BW7" i="90" s="1"/>
  <c r="BX7" i="90" s="1"/>
  <c r="BY7" i="90" s="1"/>
  <c r="BZ7" i="90" s="1"/>
  <c r="CA7" i="90" s="1"/>
  <c r="CB7" i="90" s="1"/>
  <c r="CC7" i="90" s="1"/>
  <c r="K7" i="90"/>
  <c r="J7" i="90"/>
  <c r="I7" i="90"/>
  <c r="D5" i="90"/>
  <c r="CF71" i="90" s="1"/>
  <c r="D4" i="90"/>
  <c r="D3" i="90"/>
  <c r="P27" i="89"/>
  <c r="N67" i="88"/>
  <c r="M67" i="88"/>
  <c r="K67" i="88"/>
  <c r="I67" i="88"/>
  <c r="H67" i="88"/>
  <c r="F67" i="88"/>
  <c r="N66" i="88"/>
  <c r="M66" i="88"/>
  <c r="K66" i="88"/>
  <c r="I66" i="88"/>
  <c r="H66" i="88"/>
  <c r="F66" i="88"/>
  <c r="N65" i="88"/>
  <c r="M65" i="88"/>
  <c r="K65" i="88"/>
  <c r="I65" i="88"/>
  <c r="H65" i="88"/>
  <c r="F65" i="88"/>
  <c r="N64" i="88"/>
  <c r="M64" i="88"/>
  <c r="K64" i="88"/>
  <c r="I64" i="88"/>
  <c r="H64" i="88"/>
  <c r="F64" i="88"/>
  <c r="S60" i="88"/>
  <c r="Q60" i="88" s="1"/>
  <c r="M60" i="88"/>
  <c r="H59" i="88"/>
  <c r="K59" i="88" s="1"/>
  <c r="E59" i="88"/>
  <c r="N52" i="88"/>
  <c r="J51" i="88"/>
  <c r="N20" i="88"/>
  <c r="M20" i="88"/>
  <c r="K20" i="88"/>
  <c r="I20" i="88"/>
  <c r="H20" i="88"/>
  <c r="F20" i="88"/>
  <c r="N19" i="88"/>
  <c r="M19" i="88"/>
  <c r="K19" i="88"/>
  <c r="I19" i="88"/>
  <c r="H19" i="88"/>
  <c r="F19" i="88"/>
  <c r="N18" i="88"/>
  <c r="M18" i="88"/>
  <c r="K18" i="88"/>
  <c r="I18" i="88"/>
  <c r="H18" i="88"/>
  <c r="F18" i="88"/>
  <c r="N17" i="88"/>
  <c r="M17" i="88"/>
  <c r="K17" i="88"/>
  <c r="I17" i="88"/>
  <c r="H17" i="88"/>
  <c r="F17" i="88"/>
  <c r="S13" i="88"/>
  <c r="Q13" i="88" s="1"/>
  <c r="K12" i="88"/>
  <c r="H12" i="88"/>
  <c r="E12" i="88"/>
  <c r="N6" i="88"/>
  <c r="J5" i="88"/>
  <c r="I135" i="87"/>
  <c r="I134" i="87"/>
  <c r="I133" i="87"/>
  <c r="I132" i="87"/>
  <c r="I131" i="87"/>
  <c r="I130" i="87"/>
  <c r="I129" i="87"/>
  <c r="F34" i="86" s="1"/>
  <c r="AE12" i="88" s="1"/>
  <c r="I128" i="87"/>
  <c r="I127" i="87"/>
  <c r="I126" i="87"/>
  <c r="I125" i="87"/>
  <c r="F30" i="86" s="1"/>
  <c r="X12" i="88" s="1"/>
  <c r="I124" i="87"/>
  <c r="I123" i="87"/>
  <c r="I122" i="87"/>
  <c r="I121" i="87"/>
  <c r="F26" i="86" s="1"/>
  <c r="AC12" i="88" s="1"/>
  <c r="I120" i="87"/>
  <c r="I136" i="87" s="1"/>
  <c r="I118" i="87"/>
  <c r="C89" i="87"/>
  <c r="C90" i="87" s="1"/>
  <c r="C91" i="87" s="1"/>
  <c r="C92" i="87" s="1"/>
  <c r="C93" i="87" s="1"/>
  <c r="C94" i="87" s="1"/>
  <c r="C95" i="87" s="1"/>
  <c r="C96" i="87" s="1"/>
  <c r="C97" i="87" s="1"/>
  <c r="C98" i="87" s="1"/>
  <c r="C99" i="87" s="1"/>
  <c r="C100" i="87" s="1"/>
  <c r="C101" i="87" s="1"/>
  <c r="C102" i="87" s="1"/>
  <c r="C103" i="87" s="1"/>
  <c r="C104" i="87" s="1"/>
  <c r="C105" i="87" s="1"/>
  <c r="C106" i="87" s="1"/>
  <c r="C107" i="87" s="1"/>
  <c r="C108" i="87" s="1"/>
  <c r="C109" i="87" s="1"/>
  <c r="C110" i="87" s="1"/>
  <c r="C111" i="87" s="1"/>
  <c r="C112" i="87" s="1"/>
  <c r="C113" i="87" s="1"/>
  <c r="C114" i="87" s="1"/>
  <c r="C115" i="87" s="1"/>
  <c r="C116" i="87" s="1"/>
  <c r="C117" i="87" s="1"/>
  <c r="I65" i="87"/>
  <c r="F51" i="86" s="1"/>
  <c r="I64" i="87"/>
  <c r="F50" i="86" s="1"/>
  <c r="I63" i="87"/>
  <c r="I62" i="87"/>
  <c r="F23" i="86" s="1"/>
  <c r="I60" i="87"/>
  <c r="I33" i="87"/>
  <c r="E5" i="87"/>
  <c r="E4" i="87"/>
  <c r="C110" i="86"/>
  <c r="B110" i="86"/>
  <c r="C109" i="86"/>
  <c r="B109" i="86"/>
  <c r="C108" i="86"/>
  <c r="B108" i="86"/>
  <c r="C107" i="86"/>
  <c r="B107" i="86"/>
  <c r="C106" i="86"/>
  <c r="B106" i="86"/>
  <c r="C105" i="86"/>
  <c r="B105" i="86"/>
  <c r="C104" i="86"/>
  <c r="AO44" i="86" s="1"/>
  <c r="AP44" i="86" s="1"/>
  <c r="B104" i="86"/>
  <c r="AO13" i="86" s="1"/>
  <c r="C103" i="86"/>
  <c r="B103" i="86"/>
  <c r="C102" i="86"/>
  <c r="B102" i="86"/>
  <c r="C101" i="86"/>
  <c r="B101" i="86"/>
  <c r="C100" i="86"/>
  <c r="B100" i="86"/>
  <c r="C99" i="86"/>
  <c r="B99" i="86"/>
  <c r="C98" i="86"/>
  <c r="B98" i="86"/>
  <c r="C97" i="86"/>
  <c r="B97" i="86"/>
  <c r="C85" i="86"/>
  <c r="B85" i="86"/>
  <c r="C84" i="86"/>
  <c r="B84" i="86"/>
  <c r="F54" i="86"/>
  <c r="F53" i="86"/>
  <c r="F52" i="86"/>
  <c r="K37" i="86"/>
  <c r="F37" i="86"/>
  <c r="AA12" i="88" s="1"/>
  <c r="K36" i="86"/>
  <c r="F36" i="86"/>
  <c r="AI12" i="88" s="1"/>
  <c r="K35" i="86"/>
  <c r="F35" i="86"/>
  <c r="AH12" i="88" s="1"/>
  <c r="K34" i="86"/>
  <c r="K33" i="86"/>
  <c r="F33" i="86"/>
  <c r="AG12" i="88" s="1"/>
  <c r="K32" i="86"/>
  <c r="F32" i="86"/>
  <c r="AF12" i="88" s="1"/>
  <c r="K31" i="86"/>
  <c r="F31" i="86"/>
  <c r="Z12" i="88" s="1"/>
  <c r="K30" i="86"/>
  <c r="K29" i="86"/>
  <c r="F29" i="86"/>
  <c r="W12" i="88" s="1"/>
  <c r="K28" i="86"/>
  <c r="F28" i="86"/>
  <c r="Y12" i="88" s="1"/>
  <c r="K27" i="86"/>
  <c r="F27" i="86"/>
  <c r="AB12" i="88" s="1"/>
  <c r="K26" i="86"/>
  <c r="K25" i="86"/>
  <c r="F25" i="86"/>
  <c r="AD12" i="88" s="1"/>
  <c r="F24" i="86"/>
  <c r="U12" i="88" s="1"/>
  <c r="K23" i="86"/>
  <c r="M1" i="86"/>
  <c r="B3" i="87" s="1"/>
  <c r="A101" i="87" s="1"/>
  <c r="AI7" i="24"/>
  <c r="AK6" i="24"/>
  <c r="AH6" i="24"/>
  <c r="AA44" i="86" l="1"/>
  <c r="M59" i="88" s="1"/>
  <c r="V13" i="86"/>
  <c r="M12" i="88" s="1"/>
  <c r="K24" i="86"/>
  <c r="K50" i="86"/>
  <c r="U59" i="88"/>
  <c r="F55" i="86"/>
  <c r="AI44" i="86" s="1"/>
  <c r="X59" i="88"/>
  <c r="K53" i="86"/>
  <c r="A97" i="87"/>
  <c r="K54" i="86"/>
  <c r="Y59" i="88"/>
  <c r="A91" i="87"/>
  <c r="A99" i="87"/>
  <c r="V59" i="88"/>
  <c r="K51" i="86"/>
  <c r="A93" i="87"/>
  <c r="A88" i="87"/>
  <c r="A116" i="87"/>
  <c r="A114" i="87"/>
  <c r="A112" i="87"/>
  <c r="A110" i="87"/>
  <c r="A108" i="87"/>
  <c r="A106" i="87"/>
  <c r="A104" i="87"/>
  <c r="A102" i="87"/>
  <c r="A100" i="87"/>
  <c r="A98" i="87"/>
  <c r="A96" i="87"/>
  <c r="A94" i="87"/>
  <c r="A92" i="87"/>
  <c r="A90" i="87"/>
  <c r="A117" i="87"/>
  <c r="A115" i="87"/>
  <c r="A113" i="87"/>
  <c r="A111" i="87"/>
  <c r="A109" i="87"/>
  <c r="A107" i="87"/>
  <c r="A105" i="87"/>
  <c r="W59" i="88"/>
  <c r="K52" i="86"/>
  <c r="V12" i="88"/>
  <c r="Q12" i="88" s="1"/>
  <c r="S12" i="88" s="1"/>
  <c r="AC13" i="86"/>
  <c r="A89" i="87"/>
  <c r="A95" i="87"/>
  <c r="A103" i="87"/>
  <c r="CF21" i="90"/>
  <c r="CF29" i="90"/>
  <c r="CF37" i="90"/>
  <c r="CF45" i="90"/>
  <c r="CF53" i="90"/>
  <c r="CF61" i="90"/>
  <c r="CF69" i="90"/>
  <c r="CF77" i="90"/>
  <c r="I66" i="87"/>
  <c r="CF13" i="90"/>
  <c r="CF14" i="90" s="1"/>
  <c r="CF19" i="90"/>
  <c r="CF27" i="90"/>
  <c r="CF35" i="90"/>
  <c r="CF43" i="90"/>
  <c r="CF51" i="90"/>
  <c r="CF59" i="90"/>
  <c r="CF67" i="90"/>
  <c r="CF75" i="90"/>
  <c r="CF25" i="90"/>
  <c r="CF33" i="90"/>
  <c r="CF41" i="90"/>
  <c r="CF49" i="90"/>
  <c r="CF57" i="90"/>
  <c r="CF65" i="90"/>
  <c r="CF73" i="90"/>
  <c r="CF23" i="90"/>
  <c r="CF31" i="90"/>
  <c r="CF39" i="90"/>
  <c r="CF47" i="90"/>
  <c r="CF55" i="90"/>
  <c r="CF63" i="90"/>
  <c r="AJ7" i="24"/>
  <c r="CF78" i="90" l="1"/>
  <c r="CE79" i="90" s="1"/>
  <c r="F22" i="86" s="1"/>
  <c r="Q59" i="88"/>
  <c r="S59" i="88" s="1"/>
  <c r="F38" i="86" l="1"/>
  <c r="AJ13" i="86"/>
  <c r="K22" i="86"/>
  <c r="AK7" i="24"/>
  <c r="AL7" i="24" l="1"/>
  <c r="BB17" i="48" l="1"/>
  <c r="BC17" i="48" s="1"/>
  <c r="BD17" i="48" s="1"/>
  <c r="BE17" i="48" s="1"/>
  <c r="BF17" i="48" s="1"/>
  <c r="BG17" i="48" s="1"/>
  <c r="BH17" i="48" s="1"/>
  <c r="BI17" i="48" s="1"/>
  <c r="BJ17" i="48" s="1"/>
  <c r="BK17" i="48" s="1"/>
  <c r="BL17" i="48" s="1"/>
  <c r="BM17" i="48" s="1"/>
  <c r="BN17" i="48" s="1"/>
  <c r="BO17" i="48" s="1"/>
  <c r="BP17" i="48" s="1"/>
  <c r="BQ17" i="48" s="1"/>
  <c r="BR17" i="48" s="1"/>
  <c r="BS17" i="48" s="1"/>
  <c r="BT17" i="48" s="1"/>
  <c r="BU17" i="48" s="1"/>
  <c r="BV17" i="48" s="1"/>
  <c r="BW17" i="48" s="1"/>
  <c r="BX17" i="48" s="1"/>
  <c r="BY17" i="48" s="1"/>
  <c r="BZ17" i="48" s="1"/>
  <c r="CA17" i="48" s="1"/>
  <c r="CB17" i="48" s="1"/>
  <c r="CC17" i="48" s="1"/>
  <c r="BC7" i="48"/>
  <c r="BD7" i="48" s="1"/>
  <c r="BE7" i="48" s="1"/>
  <c r="BF7" i="48" s="1"/>
  <c r="BG7" i="48" s="1"/>
  <c r="BH7" i="48" s="1"/>
  <c r="BI7" i="48" s="1"/>
  <c r="BJ7" i="48" s="1"/>
  <c r="BK7" i="48" s="1"/>
  <c r="BL7" i="48" s="1"/>
  <c r="BM7" i="48" s="1"/>
  <c r="BN7" i="48" s="1"/>
  <c r="BO7" i="48" s="1"/>
  <c r="BP7" i="48" s="1"/>
  <c r="BQ7" i="48" s="1"/>
  <c r="BR7" i="48" s="1"/>
  <c r="BS7" i="48" s="1"/>
  <c r="BT7" i="48" s="1"/>
  <c r="BU7" i="48" s="1"/>
  <c r="BV7" i="48" s="1"/>
  <c r="BW7" i="48" s="1"/>
  <c r="BX7" i="48" s="1"/>
  <c r="BY7" i="48" s="1"/>
  <c r="BZ7" i="48" s="1"/>
  <c r="CA7" i="48" s="1"/>
  <c r="CB7" i="48" s="1"/>
  <c r="CC7" i="48" s="1"/>
  <c r="BE78" i="48"/>
  <c r="BD78" i="48"/>
  <c r="BE14" i="48"/>
  <c r="BD14" i="48"/>
  <c r="BI78" i="48"/>
  <c r="BH78" i="48"/>
  <c r="BG78" i="48"/>
  <c r="BF78" i="48"/>
  <c r="BI14" i="48"/>
  <c r="BH14" i="48"/>
  <c r="BG14" i="48"/>
  <c r="BF14" i="48"/>
  <c r="BP78" i="48"/>
  <c r="BO78" i="48"/>
  <c r="BN78" i="48"/>
  <c r="BM78" i="48"/>
  <c r="BL78" i="48"/>
  <c r="BK78" i="48"/>
  <c r="BJ78" i="48"/>
  <c r="BP14" i="48"/>
  <c r="BO14" i="48"/>
  <c r="BN14" i="48"/>
  <c r="BM14" i="48"/>
  <c r="BL14" i="48"/>
  <c r="BK14" i="48"/>
  <c r="BJ14" i="48"/>
  <c r="CE69" i="48"/>
  <c r="CD69" i="48"/>
  <c r="CE67" i="48"/>
  <c r="CD67" i="48"/>
  <c r="CE65" i="48"/>
  <c r="CD65" i="48"/>
  <c r="BB78" i="48"/>
  <c r="BA78" i="48"/>
  <c r="BB14" i="48"/>
  <c r="BA14" i="48"/>
  <c r="AW78" i="48"/>
  <c r="AV78" i="48"/>
  <c r="AU78" i="48"/>
  <c r="AT78" i="48"/>
  <c r="AS78" i="48"/>
  <c r="AR78" i="48"/>
  <c r="AQ78" i="48"/>
  <c r="AP78" i="48"/>
  <c r="AO78" i="48"/>
  <c r="AN78" i="48"/>
  <c r="AM78" i="48"/>
  <c r="AL78" i="48"/>
  <c r="AK78" i="48"/>
  <c r="AJ78" i="48"/>
  <c r="AI78" i="48"/>
  <c r="AH78" i="48"/>
  <c r="AW14" i="48"/>
  <c r="AV14" i="48"/>
  <c r="AU14" i="48"/>
  <c r="AT14" i="48"/>
  <c r="AS14" i="48"/>
  <c r="AR14" i="48"/>
  <c r="AQ14" i="48"/>
  <c r="AP14" i="48"/>
  <c r="AO14" i="48"/>
  <c r="AN14" i="48"/>
  <c r="AM14" i="48"/>
  <c r="AL14" i="48"/>
  <c r="AK14" i="48"/>
  <c r="AJ14" i="48"/>
  <c r="AI14" i="48"/>
  <c r="AH14" i="48"/>
  <c r="AE78" i="48"/>
  <c r="AD78" i="48"/>
  <c r="AC78" i="48"/>
  <c r="AB78" i="48"/>
  <c r="AA78" i="48"/>
  <c r="Z78" i="48"/>
  <c r="AE14" i="48"/>
  <c r="AD14" i="48"/>
  <c r="AC14" i="48"/>
  <c r="AB14" i="48"/>
  <c r="AA14" i="48"/>
  <c r="Z14" i="48"/>
  <c r="BC78" i="48"/>
  <c r="AZ78" i="48"/>
  <c r="AY78" i="48"/>
  <c r="AX78" i="48"/>
  <c r="AG78" i="48"/>
  <c r="AF78" i="48"/>
  <c r="BC14" i="48"/>
  <c r="AZ14" i="48"/>
  <c r="AY14" i="48"/>
  <c r="AX14" i="48"/>
  <c r="AG14" i="48"/>
  <c r="AF14" i="48"/>
  <c r="BV78" i="48"/>
  <c r="BU78" i="48"/>
  <c r="BT78" i="48"/>
  <c r="BS78" i="48"/>
  <c r="BR78" i="48"/>
  <c r="BQ78" i="48"/>
  <c r="BV14" i="48"/>
  <c r="BU14" i="48"/>
  <c r="BT14" i="48"/>
  <c r="BS14" i="48"/>
  <c r="BR14" i="48"/>
  <c r="BQ14" i="48"/>
  <c r="J51" i="65"/>
  <c r="J5" i="65"/>
  <c r="D4" i="79" l="1"/>
  <c r="D3" i="79"/>
  <c r="D5" i="48"/>
  <c r="D4" i="48"/>
  <c r="D3" i="48"/>
  <c r="P27" i="78"/>
  <c r="CF69" i="48" l="1"/>
  <c r="CF65" i="48"/>
  <c r="CF67" i="48"/>
  <c r="N64" i="65"/>
  <c r="N65" i="65"/>
  <c r="N66" i="65"/>
  <c r="N67" i="65"/>
  <c r="M65" i="65"/>
  <c r="M66" i="65"/>
  <c r="M67" i="65"/>
  <c r="M64" i="65"/>
  <c r="K65" i="65"/>
  <c r="K66" i="65"/>
  <c r="K67" i="65"/>
  <c r="K64" i="65"/>
  <c r="I64" i="65"/>
  <c r="I65" i="65"/>
  <c r="I66" i="65"/>
  <c r="I67" i="65"/>
  <c r="H65" i="65"/>
  <c r="H66" i="65"/>
  <c r="H67" i="65"/>
  <c r="F65" i="65"/>
  <c r="F66" i="65"/>
  <c r="F67" i="65"/>
  <c r="H64" i="65"/>
  <c r="F64" i="65"/>
  <c r="H59" i="65"/>
  <c r="K59" i="65" s="1"/>
  <c r="E59" i="65"/>
  <c r="H12" i="65"/>
  <c r="K12" i="65" s="1"/>
  <c r="E12" i="65"/>
  <c r="N52" i="65"/>
  <c r="N17" i="65"/>
  <c r="N18" i="65"/>
  <c r="N19" i="65"/>
  <c r="N20" i="65"/>
  <c r="M18" i="65"/>
  <c r="M19" i="65"/>
  <c r="M20" i="65"/>
  <c r="M17" i="65"/>
  <c r="K18" i="65"/>
  <c r="K19" i="65"/>
  <c r="K20" i="65"/>
  <c r="K17" i="65"/>
  <c r="I17" i="65"/>
  <c r="I18" i="65"/>
  <c r="I19" i="65"/>
  <c r="I20" i="65"/>
  <c r="H18" i="65"/>
  <c r="H19" i="65"/>
  <c r="H20" i="65"/>
  <c r="H17" i="65"/>
  <c r="F20" i="65"/>
  <c r="F18" i="65"/>
  <c r="F19" i="65"/>
  <c r="F17" i="65"/>
  <c r="N6" i="65"/>
  <c r="S60" i="65"/>
  <c r="Q60" i="65" s="1"/>
  <c r="M60" i="65"/>
  <c r="S13" i="65"/>
  <c r="Q13" i="65" s="1"/>
  <c r="CF37" i="48" l="1"/>
  <c r="CE37" i="48"/>
  <c r="CD37" i="48"/>
  <c r="CF35" i="48"/>
  <c r="CE35" i="48"/>
  <c r="CD35" i="48"/>
  <c r="CF33" i="48"/>
  <c r="CE33" i="48"/>
  <c r="CD33" i="48"/>
  <c r="CF31" i="48"/>
  <c r="CE31" i="48"/>
  <c r="CD31" i="48"/>
  <c r="CF29" i="48"/>
  <c r="CE29" i="48"/>
  <c r="CD29" i="48"/>
  <c r="CF27" i="48"/>
  <c r="CE27" i="48"/>
  <c r="CD27" i="48"/>
  <c r="CF25" i="48"/>
  <c r="CE25" i="48"/>
  <c r="CD25" i="48"/>
  <c r="CF23" i="48"/>
  <c r="CE23" i="48"/>
  <c r="CD23" i="48"/>
  <c r="CF21" i="48"/>
  <c r="CE21" i="48"/>
  <c r="CD21" i="48"/>
  <c r="CF55" i="48"/>
  <c r="CE55" i="48"/>
  <c r="CD55" i="48"/>
  <c r="CF53" i="48"/>
  <c r="CE53" i="48"/>
  <c r="CD53" i="48"/>
  <c r="CF51" i="48"/>
  <c r="CE51" i="48"/>
  <c r="CD51" i="48"/>
  <c r="CF49" i="48"/>
  <c r="CE49" i="48"/>
  <c r="CD49" i="48"/>
  <c r="CF47" i="48"/>
  <c r="CE47" i="48"/>
  <c r="CD47" i="48"/>
  <c r="CF45" i="48"/>
  <c r="CE45" i="48"/>
  <c r="CD45" i="48"/>
  <c r="CF43" i="48"/>
  <c r="CE43" i="48"/>
  <c r="CD43" i="48"/>
  <c r="CF41" i="48"/>
  <c r="CE41" i="48"/>
  <c r="CD41" i="48"/>
  <c r="CF39" i="48"/>
  <c r="CE39" i="48"/>
  <c r="CD39" i="48"/>
  <c r="A7" i="24" l="1"/>
  <c r="B7" i="24"/>
  <c r="C7" i="24"/>
  <c r="D7" i="24"/>
  <c r="E7" i="24"/>
  <c r="A8" i="24"/>
  <c r="B8" i="24"/>
  <c r="C8" i="24"/>
  <c r="D8" i="24"/>
  <c r="E8" i="24"/>
  <c r="A9" i="24"/>
  <c r="B9" i="24"/>
  <c r="C9" i="24"/>
  <c r="D9" i="24"/>
  <c r="E9" i="24"/>
  <c r="A10" i="24"/>
  <c r="B10" i="24"/>
  <c r="C10" i="24"/>
  <c r="D10" i="24"/>
  <c r="E10" i="24"/>
  <c r="A11" i="24"/>
  <c r="B11" i="24"/>
  <c r="C11" i="24"/>
  <c r="D11" i="24"/>
  <c r="E11" i="24"/>
  <c r="A12" i="24"/>
  <c r="B12" i="24"/>
  <c r="C12" i="24"/>
  <c r="D12" i="24"/>
  <c r="E12" i="24"/>
  <c r="A13" i="24"/>
  <c r="B13" i="24"/>
  <c r="C13" i="24"/>
  <c r="D13" i="24"/>
  <c r="E13" i="24"/>
  <c r="A14" i="24"/>
  <c r="B14" i="24"/>
  <c r="C14" i="24"/>
  <c r="D14" i="24"/>
  <c r="E14" i="24"/>
  <c r="A15" i="24"/>
  <c r="B15" i="24"/>
  <c r="C15" i="24"/>
  <c r="D15" i="24"/>
  <c r="E15" i="24"/>
  <c r="A16" i="24"/>
  <c r="B16" i="24"/>
  <c r="C16" i="24"/>
  <c r="D16" i="24"/>
  <c r="E16" i="24"/>
  <c r="A17" i="24"/>
  <c r="B17" i="24"/>
  <c r="C17" i="24"/>
  <c r="D17" i="24"/>
  <c r="E17" i="24"/>
  <c r="A18" i="24"/>
  <c r="B18" i="24"/>
  <c r="C18" i="24"/>
  <c r="D18" i="24"/>
  <c r="E18" i="24"/>
  <c r="A19" i="24"/>
  <c r="B19" i="24"/>
  <c r="C19" i="24"/>
  <c r="D19" i="24"/>
  <c r="E19" i="24"/>
  <c r="A20" i="24"/>
  <c r="B20" i="24"/>
  <c r="C20" i="24"/>
  <c r="D20" i="24"/>
  <c r="E20" i="24"/>
  <c r="E6" i="24"/>
  <c r="D6" i="24"/>
  <c r="C6" i="24"/>
  <c r="B6" i="24"/>
  <c r="A6" i="24"/>
  <c r="G7" i="24"/>
  <c r="H7" i="24"/>
  <c r="X7" i="24"/>
  <c r="G8" i="24"/>
  <c r="H8" i="24"/>
  <c r="X8" i="24"/>
  <c r="G9" i="24"/>
  <c r="H9" i="24"/>
  <c r="X9" i="24"/>
  <c r="G10" i="24"/>
  <c r="H10" i="24"/>
  <c r="X10" i="24"/>
  <c r="G11" i="24"/>
  <c r="H11" i="24"/>
  <c r="X11" i="24"/>
  <c r="G12" i="24"/>
  <c r="H12" i="24"/>
  <c r="X12" i="24"/>
  <c r="G13" i="24"/>
  <c r="H13" i="24"/>
  <c r="X13" i="24"/>
  <c r="G14" i="24"/>
  <c r="H14" i="24"/>
  <c r="X14" i="24"/>
  <c r="G15" i="24"/>
  <c r="H15" i="24"/>
  <c r="X15" i="24"/>
  <c r="G16" i="24"/>
  <c r="H16" i="24"/>
  <c r="X16" i="24"/>
  <c r="G17" i="24"/>
  <c r="H17" i="24"/>
  <c r="X17" i="24"/>
  <c r="G18" i="24"/>
  <c r="H18" i="24"/>
  <c r="X18" i="24"/>
  <c r="G19" i="24"/>
  <c r="H19" i="24"/>
  <c r="X19" i="24"/>
  <c r="G20" i="24"/>
  <c r="H20" i="24"/>
  <c r="X20" i="24"/>
  <c r="X6" i="24"/>
  <c r="R11" i="24"/>
  <c r="Q13" i="24"/>
  <c r="M13" i="24"/>
  <c r="P12" i="24"/>
  <c r="J13" i="24"/>
  <c r="I20" i="24"/>
  <c r="Q7" i="24"/>
  <c r="O10" i="24"/>
  <c r="P10" i="24"/>
  <c r="P18" i="24"/>
  <c r="S17" i="24"/>
  <c r="M20" i="24"/>
  <c r="R7" i="24"/>
  <c r="V7" i="24"/>
  <c r="S15" i="24"/>
  <c r="R13" i="24"/>
  <c r="O17" i="24"/>
  <c r="M12" i="24"/>
  <c r="M10" i="24"/>
  <c r="T18" i="24"/>
  <c r="J9" i="24"/>
  <c r="T13" i="24"/>
  <c r="V18" i="24"/>
  <c r="J18" i="24"/>
  <c r="P20" i="24"/>
  <c r="V19" i="24"/>
  <c r="I10" i="24"/>
  <c r="V16" i="24"/>
  <c r="Q18" i="24"/>
  <c r="Q6" i="24"/>
  <c r="I14" i="24"/>
  <c r="T15" i="24"/>
  <c r="Q16" i="24"/>
  <c r="T8" i="24"/>
  <c r="T16" i="24"/>
  <c r="O8" i="24"/>
  <c r="O13" i="24"/>
  <c r="O9" i="24"/>
  <c r="M15" i="24"/>
  <c r="S18" i="24"/>
  <c r="M14" i="24"/>
  <c r="AF6" i="24"/>
  <c r="M7" i="24"/>
  <c r="N12" i="24"/>
  <c r="R18" i="24"/>
  <c r="O15" i="24"/>
  <c r="J12" i="24"/>
  <c r="P8" i="24"/>
  <c r="T14" i="24"/>
  <c r="M17" i="24"/>
  <c r="S11" i="24"/>
  <c r="N6" i="24"/>
  <c r="I17" i="24"/>
  <c r="R16" i="24"/>
  <c r="O14" i="24"/>
  <c r="V10" i="24"/>
  <c r="N19" i="24"/>
  <c r="M16" i="24"/>
  <c r="I11" i="24"/>
  <c r="N10" i="24"/>
  <c r="Q14" i="24"/>
  <c r="R9" i="24"/>
  <c r="M18" i="24"/>
  <c r="Q10" i="24"/>
  <c r="N17" i="24"/>
  <c r="J14" i="24"/>
  <c r="T10" i="24"/>
  <c r="J20" i="24"/>
  <c r="I13" i="24"/>
  <c r="N20" i="24"/>
  <c r="Q20" i="24"/>
  <c r="N14" i="24"/>
  <c r="R17" i="24"/>
  <c r="P19" i="24"/>
  <c r="J10" i="24"/>
  <c r="J8" i="24"/>
  <c r="Q19" i="24"/>
  <c r="S9" i="24"/>
  <c r="V8" i="24"/>
  <c r="O19" i="24"/>
  <c r="I9" i="24"/>
  <c r="V20" i="24"/>
  <c r="S12" i="24"/>
  <c r="V14" i="24"/>
  <c r="M6" i="24"/>
  <c r="O11" i="24"/>
  <c r="T19" i="24"/>
  <c r="I15" i="24"/>
  <c r="N11" i="24"/>
  <c r="J16" i="24"/>
  <c r="R14" i="24"/>
  <c r="J15" i="24"/>
  <c r="J19" i="24"/>
  <c r="N16" i="24"/>
  <c r="T9" i="24"/>
  <c r="R15" i="24"/>
  <c r="S8" i="24"/>
  <c r="M8" i="24"/>
  <c r="I12" i="24"/>
  <c r="P16" i="24"/>
  <c r="P14" i="24"/>
  <c r="I19" i="24"/>
  <c r="N18" i="24"/>
  <c r="V13" i="24"/>
  <c r="P15" i="24"/>
  <c r="S7" i="24"/>
  <c r="I16" i="24"/>
  <c r="P9" i="24"/>
  <c r="S16" i="24"/>
  <c r="O12" i="24"/>
  <c r="N13" i="24"/>
  <c r="V15" i="24"/>
  <c r="N9" i="24"/>
  <c r="AG6" i="24"/>
  <c r="V11" i="24"/>
  <c r="S10" i="24"/>
  <c r="T20" i="24"/>
  <c r="T17" i="24"/>
  <c r="Q8" i="24"/>
  <c r="Q15" i="24"/>
  <c r="V9" i="24"/>
  <c r="P7" i="24"/>
  <c r="R20" i="24"/>
  <c r="Q17" i="24"/>
  <c r="N7" i="24"/>
  <c r="O18" i="24"/>
  <c r="J17" i="24"/>
  <c r="P17" i="24"/>
  <c r="Q12" i="24"/>
  <c r="S19" i="24"/>
  <c r="V17" i="24"/>
  <c r="Q11" i="24"/>
  <c r="O20" i="24"/>
  <c r="J7" i="24"/>
  <c r="R19" i="24"/>
  <c r="N8" i="24"/>
  <c r="S13" i="24"/>
  <c r="P11" i="24"/>
  <c r="I18" i="24"/>
  <c r="M9" i="24"/>
  <c r="I8" i="24"/>
  <c r="R10" i="24"/>
  <c r="O7" i="24"/>
  <c r="Q9" i="24"/>
  <c r="T11" i="24"/>
  <c r="V12" i="24"/>
  <c r="M11" i="24"/>
  <c r="T12" i="24"/>
  <c r="J11" i="24"/>
  <c r="P13" i="24"/>
  <c r="R12" i="24"/>
  <c r="I7" i="24"/>
  <c r="S14" i="24"/>
  <c r="R8" i="24"/>
  <c r="M19" i="24"/>
  <c r="S20" i="24"/>
  <c r="N15" i="24"/>
  <c r="T7" i="24"/>
  <c r="R6" i="24"/>
  <c r="O16" i="24"/>
  <c r="H6" i="24" l="1"/>
  <c r="G6" i="24"/>
  <c r="AQ4" i="20"/>
  <c r="J6" i="24"/>
  <c r="E5" i="47" l="1"/>
  <c r="I133" i="47"/>
  <c r="F52" i="19" s="1"/>
  <c r="W59" i="65" s="1"/>
  <c r="I132" i="47"/>
  <c r="F37" i="19" s="1"/>
  <c r="AA12" i="65" s="1"/>
  <c r="I134" i="47"/>
  <c r="F53" i="19" s="1"/>
  <c r="X59" i="65" s="1"/>
  <c r="I135" i="47"/>
  <c r="F54" i="19" s="1"/>
  <c r="Y59" i="65" s="1"/>
  <c r="M1" i="19"/>
  <c r="B3" i="47" s="1"/>
  <c r="I63" i="47"/>
  <c r="F24" i="19" s="1"/>
  <c r="U12" i="65" s="1"/>
  <c r="I64" i="47"/>
  <c r="F50" i="19" s="1"/>
  <c r="I65" i="47"/>
  <c r="I62" i="47"/>
  <c r="I60" i="47"/>
  <c r="I121" i="47"/>
  <c r="F26" i="19" s="1"/>
  <c r="AC12" i="65" s="1"/>
  <c r="I122" i="47"/>
  <c r="F27" i="19" s="1"/>
  <c r="AB12" i="65" s="1"/>
  <c r="I123" i="47"/>
  <c r="F28" i="19" s="1"/>
  <c r="Y12" i="65" s="1"/>
  <c r="I124" i="47"/>
  <c r="F29" i="19" s="1"/>
  <c r="W12" i="65" s="1"/>
  <c r="I125" i="47"/>
  <c r="F30" i="19" s="1"/>
  <c r="X12" i="65" s="1"/>
  <c r="I126" i="47"/>
  <c r="F31" i="19" s="1"/>
  <c r="Z12" i="65" s="1"/>
  <c r="I127" i="47"/>
  <c r="F32" i="19" s="1"/>
  <c r="AF12" i="65" s="1"/>
  <c r="I128" i="47"/>
  <c r="F33" i="19" s="1"/>
  <c r="AG12" i="65" s="1"/>
  <c r="I129" i="47"/>
  <c r="F34" i="19" s="1"/>
  <c r="AE12" i="65" s="1"/>
  <c r="I130" i="47"/>
  <c r="F35" i="19" s="1"/>
  <c r="AH12" i="65" s="1"/>
  <c r="I131" i="47"/>
  <c r="F36" i="19" s="1"/>
  <c r="AI12" i="65" s="1"/>
  <c r="I120" i="47"/>
  <c r="F25" i="19" s="1"/>
  <c r="C89" i="47"/>
  <c r="C90" i="47" s="1"/>
  <c r="C91" i="47" s="1"/>
  <c r="C92" i="47" s="1"/>
  <c r="C93" i="47" s="1"/>
  <c r="C94" i="47" s="1"/>
  <c r="C95" i="47" s="1"/>
  <c r="C96" i="47" s="1"/>
  <c r="C97" i="47" s="1"/>
  <c r="C98" i="47" s="1"/>
  <c r="C99" i="47" s="1"/>
  <c r="C100" i="47" s="1"/>
  <c r="C101" i="47" s="1"/>
  <c r="C102" i="47" s="1"/>
  <c r="C103" i="47" s="1"/>
  <c r="C104" i="47" s="1"/>
  <c r="C105" i="47" s="1"/>
  <c r="C106" i="47" s="1"/>
  <c r="C107" i="47" s="1"/>
  <c r="C108" i="47" s="1"/>
  <c r="C109" i="47" s="1"/>
  <c r="C110" i="47" s="1"/>
  <c r="C111" i="47" s="1"/>
  <c r="C112" i="47" s="1"/>
  <c r="C113" i="47" s="1"/>
  <c r="C114" i="47" s="1"/>
  <c r="C115" i="47" s="1"/>
  <c r="C116" i="47" s="1"/>
  <c r="I118" i="47"/>
  <c r="AE9" i="24"/>
  <c r="AO11" i="24"/>
  <c r="AG12" i="24"/>
  <c r="AO9" i="24"/>
  <c r="AO16" i="24"/>
  <c r="AO19" i="24"/>
  <c r="AE14" i="24"/>
  <c r="AE8" i="24"/>
  <c r="AO8" i="24"/>
  <c r="AG11" i="24"/>
  <c r="AE18" i="24"/>
  <c r="AF19" i="24"/>
  <c r="AE15" i="24"/>
  <c r="AF8" i="24"/>
  <c r="AF9" i="24"/>
  <c r="AF16" i="24"/>
  <c r="AG10" i="24"/>
  <c r="AE11" i="24"/>
  <c r="AO17" i="24"/>
  <c r="I6" i="24"/>
  <c r="AE7" i="24"/>
  <c r="AE12" i="24"/>
  <c r="AE16" i="24"/>
  <c r="AG19" i="24"/>
  <c r="AE20" i="24"/>
  <c r="AF20" i="24"/>
  <c r="AO20" i="24"/>
  <c r="AF13" i="24"/>
  <c r="AF15" i="24"/>
  <c r="AE19" i="24"/>
  <c r="AG9" i="24"/>
  <c r="AO18" i="24"/>
  <c r="AG16" i="24"/>
  <c r="AF12" i="24"/>
  <c r="AO13" i="24"/>
  <c r="AG20" i="24"/>
  <c r="AG8" i="24"/>
  <c r="AO7" i="24"/>
  <c r="AG14" i="24"/>
  <c r="AE13" i="24"/>
  <c r="AG7" i="24"/>
  <c r="AE10" i="24"/>
  <c r="AO10" i="24"/>
  <c r="AG15" i="24"/>
  <c r="AG17" i="24"/>
  <c r="AO15" i="24"/>
  <c r="AF18" i="24"/>
  <c r="AF7" i="24"/>
  <c r="AF11" i="24"/>
  <c r="AF14" i="24"/>
  <c r="AE17" i="24"/>
  <c r="AG18" i="24"/>
  <c r="AF10" i="24"/>
  <c r="AO14" i="24"/>
  <c r="AO12" i="24"/>
  <c r="AF17" i="24"/>
  <c r="AG13" i="24"/>
  <c r="AE6" i="24"/>
  <c r="AD12" i="65" l="1"/>
  <c r="AC13" i="19"/>
  <c r="U59" i="65"/>
  <c r="K34" i="19"/>
  <c r="K30" i="19"/>
  <c r="K26" i="19"/>
  <c r="K50" i="19"/>
  <c r="K53" i="19"/>
  <c r="K25" i="19"/>
  <c r="K33" i="19"/>
  <c r="K29" i="19"/>
  <c r="K24" i="19"/>
  <c r="K37" i="19"/>
  <c r="K36" i="19"/>
  <c r="K32" i="19"/>
  <c r="K28" i="19"/>
  <c r="K52" i="19"/>
  <c r="K35" i="19"/>
  <c r="K31" i="19"/>
  <c r="K27" i="19"/>
  <c r="F51" i="19"/>
  <c r="K54" i="19"/>
  <c r="L7" i="24"/>
  <c r="K13" i="24"/>
  <c r="L15" i="24"/>
  <c r="K17" i="24"/>
  <c r="L16" i="24"/>
  <c r="K18" i="24"/>
  <c r="L10" i="24"/>
  <c r="L17" i="24"/>
  <c r="L8" i="24"/>
  <c r="K15" i="24"/>
  <c r="L12" i="24"/>
  <c r="K19" i="24"/>
  <c r="L11" i="24"/>
  <c r="K10" i="24"/>
  <c r="K11" i="24"/>
  <c r="L18" i="24"/>
  <c r="L13" i="24"/>
  <c r="K20" i="24"/>
  <c r="L19" i="24"/>
  <c r="L14" i="24"/>
  <c r="L20" i="24"/>
  <c r="K14" i="24"/>
  <c r="K12" i="24"/>
  <c r="K9" i="24"/>
  <c r="L9" i="24"/>
  <c r="K16" i="24"/>
  <c r="K7" i="24"/>
  <c r="K8" i="24"/>
  <c r="L6" i="24"/>
  <c r="K6" i="24"/>
  <c r="A105" i="47"/>
  <c r="A101" i="47"/>
  <c r="A97" i="47"/>
  <c r="A93" i="47"/>
  <c r="A109" i="47"/>
  <c r="A114" i="47"/>
  <c r="A104" i="47"/>
  <c r="A100" i="47"/>
  <c r="A96" i="47"/>
  <c r="A92" i="47"/>
  <c r="A108" i="47"/>
  <c r="A115" i="47"/>
  <c r="A91" i="47"/>
  <c r="A90" i="47"/>
  <c r="A102" i="47"/>
  <c r="A94" i="47"/>
  <c r="A88" i="47"/>
  <c r="A103" i="47"/>
  <c r="A99" i="47"/>
  <c r="A95" i="47"/>
  <c r="A111" i="47"/>
  <c r="A107" i="47"/>
  <c r="A116" i="47"/>
  <c r="A112" i="47"/>
  <c r="A89" i="47"/>
  <c r="A106" i="47"/>
  <c r="A98" i="47"/>
  <c r="A110" i="47"/>
  <c r="A117" i="47"/>
  <c r="A113" i="47"/>
  <c r="I66" i="47"/>
  <c r="F23" i="19"/>
  <c r="V12" i="65" s="1"/>
  <c r="I136" i="47"/>
  <c r="C117" i="47"/>
  <c r="AM9" i="24"/>
  <c r="AM8" i="24"/>
  <c r="AM10" i="24"/>
  <c r="AM7" i="24"/>
  <c r="AJ6" i="24"/>
  <c r="AM16" i="24"/>
  <c r="AM13" i="24"/>
  <c r="AM14" i="24"/>
  <c r="AM19" i="24"/>
  <c r="AM12" i="24"/>
  <c r="AM20" i="24"/>
  <c r="AM11" i="24"/>
  <c r="AM18" i="24"/>
  <c r="AM15" i="24"/>
  <c r="AM17" i="24"/>
  <c r="Q12" i="65" l="1"/>
  <c r="F55" i="19"/>
  <c r="V59" i="65"/>
  <c r="Q59" i="65" s="1"/>
  <c r="K23" i="19"/>
  <c r="K51" i="19"/>
  <c r="E4" i="47"/>
  <c r="AX4" i="20" l="1"/>
  <c r="AW4" i="20"/>
  <c r="AR4" i="20"/>
  <c r="AV4" i="20"/>
  <c r="AU4" i="20"/>
  <c r="AT4" i="20"/>
  <c r="AS4" i="20"/>
  <c r="AP4" i="20"/>
  <c r="CE11" i="48"/>
  <c r="CC78" i="48"/>
  <c r="CB78" i="48"/>
  <c r="CA78" i="48"/>
  <c r="BZ78" i="48"/>
  <c r="BY78" i="48"/>
  <c r="BX78" i="48"/>
  <c r="BW78" i="48"/>
  <c r="Y78" i="48"/>
  <c r="X78" i="48"/>
  <c r="W78" i="48"/>
  <c r="V78" i="48"/>
  <c r="U78" i="48"/>
  <c r="T78" i="48"/>
  <c r="S78" i="48"/>
  <c r="R78" i="48"/>
  <c r="Q78" i="48"/>
  <c r="P78" i="48"/>
  <c r="O78" i="48"/>
  <c r="N78" i="48"/>
  <c r="M78" i="48"/>
  <c r="L78" i="48"/>
  <c r="K78" i="48"/>
  <c r="J78" i="48"/>
  <c r="I78" i="48"/>
  <c r="H78" i="48"/>
  <c r="CF77" i="48"/>
  <c r="CE77" i="48"/>
  <c r="CD77" i="48"/>
  <c r="CF75" i="48"/>
  <c r="CE75" i="48"/>
  <c r="CD75" i="48"/>
  <c r="CF73" i="48"/>
  <c r="CE73" i="48"/>
  <c r="CD73" i="48"/>
  <c r="CF71" i="48"/>
  <c r="CE71" i="48"/>
  <c r="CD71" i="48"/>
  <c r="CF63" i="48"/>
  <c r="CE63" i="48"/>
  <c r="CD63" i="48"/>
  <c r="CF61" i="48"/>
  <c r="CE61" i="48"/>
  <c r="CD61" i="48"/>
  <c r="CF59" i="48"/>
  <c r="CE59" i="48"/>
  <c r="CD59" i="48"/>
  <c r="CF57" i="48"/>
  <c r="CE57" i="48"/>
  <c r="CD57" i="48"/>
  <c r="CE19" i="48"/>
  <c r="CD19" i="48"/>
  <c r="I17" i="48"/>
  <c r="J17" i="48" s="1"/>
  <c r="K17" i="48" s="1"/>
  <c r="L17" i="48" s="1"/>
  <c r="M17" i="48" s="1"/>
  <c r="CC14" i="48"/>
  <c r="CB14" i="48"/>
  <c r="CA14" i="48"/>
  <c r="BZ14" i="48"/>
  <c r="BY14" i="48"/>
  <c r="BX14" i="48"/>
  <c r="BW14" i="48"/>
  <c r="Y14" i="48"/>
  <c r="X14" i="48"/>
  <c r="W14" i="48"/>
  <c r="V14" i="48"/>
  <c r="U14" i="48"/>
  <c r="T14" i="48"/>
  <c r="S14" i="48"/>
  <c r="R14" i="48"/>
  <c r="Q14" i="48"/>
  <c r="P14" i="48"/>
  <c r="O14" i="48"/>
  <c r="N14" i="48"/>
  <c r="M14" i="48"/>
  <c r="L14" i="48"/>
  <c r="K14" i="48"/>
  <c r="J14" i="48"/>
  <c r="I14" i="48"/>
  <c r="H14" i="48"/>
  <c r="CE13" i="48"/>
  <c r="CD13" i="48"/>
  <c r="CD11" i="48"/>
  <c r="CE9" i="48"/>
  <c r="CD9" i="48"/>
  <c r="I7" i="48"/>
  <c r="J7" i="48" s="1"/>
  <c r="K7" i="48" s="1"/>
  <c r="L7" i="48" s="1"/>
  <c r="M7" i="48" s="1"/>
  <c r="I33" i="47"/>
  <c r="CF19" i="48" l="1"/>
  <c r="CF78" i="48" s="1"/>
  <c r="N17" i="48"/>
  <c r="O17" i="48" s="1"/>
  <c r="P17" i="48" s="1"/>
  <c r="Q17" i="48" s="1"/>
  <c r="N7" i="48"/>
  <c r="O7" i="48" s="1"/>
  <c r="P7" i="48" s="1"/>
  <c r="Q7" i="48" s="1"/>
  <c r="CF11" i="48"/>
  <c r="CE78" i="48"/>
  <c r="CF9" i="48"/>
  <c r="CF13" i="48"/>
  <c r="CE14" i="48"/>
  <c r="R7" i="48" l="1"/>
  <c r="S7" i="48" s="1"/>
  <c r="T7" i="48" s="1"/>
  <c r="U7" i="48" s="1"/>
  <c r="V7" i="48" s="1"/>
  <c r="W7" i="48" s="1"/>
  <c r="X7" i="48" s="1"/>
  <c r="Y7" i="48" s="1"/>
  <c r="Z7" i="48" s="1"/>
  <c r="AA7" i="48" s="1"/>
  <c r="AB7" i="48" s="1"/>
  <c r="AC7" i="48" s="1"/>
  <c r="AD7" i="48" s="1"/>
  <c r="AE7" i="48" s="1"/>
  <c r="AF7" i="48" s="1"/>
  <c r="AG7" i="48" s="1"/>
  <c r="AH7" i="48" s="1"/>
  <c r="AI7" i="48" s="1"/>
  <c r="AJ7" i="48" s="1"/>
  <c r="AK7" i="48" s="1"/>
  <c r="AL7" i="48" s="1"/>
  <c r="AM7" i="48" s="1"/>
  <c r="AN7" i="48" s="1"/>
  <c r="AO7" i="48" s="1"/>
  <c r="AP7" i="48" s="1"/>
  <c r="R17" i="48"/>
  <c r="S17" i="48" s="1"/>
  <c r="T17" i="48" s="1"/>
  <c r="U17" i="48" s="1"/>
  <c r="V17" i="48" s="1"/>
  <c r="W17" i="48" s="1"/>
  <c r="X17" i="48" s="1"/>
  <c r="Y17" i="48" s="1"/>
  <c r="Z17" i="48" s="1"/>
  <c r="AA17" i="48" s="1"/>
  <c r="AB17" i="48" s="1"/>
  <c r="AC17" i="48" s="1"/>
  <c r="AD17" i="48" s="1"/>
  <c r="AE17" i="48" s="1"/>
  <c r="AF17" i="48" s="1"/>
  <c r="AG17" i="48" s="1"/>
  <c r="AH17" i="48" s="1"/>
  <c r="AI17" i="48" s="1"/>
  <c r="AJ17" i="48" s="1"/>
  <c r="AK17" i="48" s="1"/>
  <c r="AL17" i="48" s="1"/>
  <c r="AM17" i="48" s="1"/>
  <c r="AN17" i="48" s="1"/>
  <c r="AO17" i="48" s="1"/>
  <c r="AP17" i="48" s="1"/>
  <c r="CE79" i="48"/>
  <c r="CF14" i="48"/>
  <c r="F22" i="19" l="1"/>
  <c r="AQ17" i="48"/>
  <c r="AR17" i="48" s="1"/>
  <c r="AQ7" i="48"/>
  <c r="AR7" i="48" s="1"/>
  <c r="AS17" i="48"/>
  <c r="AT17" i="48" s="1"/>
  <c r="AU17" i="48" s="1"/>
  <c r="AV17" i="48" s="1"/>
  <c r="AS7" i="48"/>
  <c r="AT7" i="48" s="1"/>
  <c r="AU7" i="48" s="1"/>
  <c r="AV7" i="48" s="1"/>
  <c r="AW17" i="48"/>
  <c r="AX17" i="48" s="1"/>
  <c r="AW7" i="48"/>
  <c r="AX7" i="48" s="1"/>
  <c r="AY7" i="48" s="1"/>
  <c r="AZ7" i="48" s="1"/>
  <c r="BA7" i="48" s="1"/>
  <c r="BB7" i="48" s="1"/>
  <c r="AY17" i="48"/>
  <c r="AZ17" i="48" s="1"/>
  <c r="BA17" i="48" s="1"/>
  <c r="C85" i="19"/>
  <c r="B85" i="19"/>
  <c r="C84" i="19"/>
  <c r="B84" i="19"/>
  <c r="K22" i="19" l="1"/>
  <c r="AJ13" i="19"/>
  <c r="AA44" i="19"/>
  <c r="M59" i="65" s="1"/>
  <c r="S59" i="65" s="1"/>
  <c r="V13" i="19"/>
  <c r="M12" i="65" s="1"/>
  <c r="S12" i="65" s="1"/>
  <c r="C98" i="19"/>
  <c r="C99" i="19"/>
  <c r="C100" i="19"/>
  <c r="C101" i="19"/>
  <c r="C102" i="19"/>
  <c r="C103" i="19"/>
  <c r="C104" i="19"/>
  <c r="C105" i="19"/>
  <c r="AO44" i="19" s="1"/>
  <c r="C106" i="19"/>
  <c r="C107" i="19"/>
  <c r="C108" i="19"/>
  <c r="C109" i="19"/>
  <c r="C110" i="19"/>
  <c r="C97" i="19"/>
  <c r="B98" i="19"/>
  <c r="B99" i="19"/>
  <c r="B100" i="19"/>
  <c r="B101" i="19"/>
  <c r="B102" i="19"/>
  <c r="B103" i="19"/>
  <c r="B104" i="19"/>
  <c r="B105" i="19"/>
  <c r="B106" i="19"/>
  <c r="B107" i="19"/>
  <c r="B108" i="19"/>
  <c r="B109" i="19"/>
  <c r="B110" i="19"/>
  <c r="B97" i="19"/>
  <c r="AI6" i="24"/>
  <c r="O6" i="24"/>
  <c r="S6" i="24"/>
  <c r="AL6" i="24" l="1"/>
  <c r="AP44" i="19"/>
  <c r="F38" i="19"/>
  <c r="V6" i="24"/>
  <c r="P6" i="24"/>
  <c r="AI44" i="19" l="1"/>
  <c r="AD55" i="20"/>
  <c r="AD52" i="20"/>
  <c r="AD51" i="20"/>
  <c r="AD50" i="20"/>
  <c r="AD49" i="20"/>
  <c r="AD46" i="20"/>
  <c r="AD45" i="20"/>
  <c r="AD43" i="20"/>
  <c r="AD42" i="20"/>
  <c r="AD40" i="20"/>
  <c r="AD39" i="20"/>
  <c r="AD37" i="20"/>
  <c r="AD36" i="20"/>
  <c r="AD32" i="20"/>
  <c r="AD29" i="20"/>
  <c r="T55" i="20"/>
  <c r="T53" i="20"/>
  <c r="T52" i="20"/>
  <c r="T51" i="20"/>
  <c r="T50" i="20"/>
  <c r="T49" i="20"/>
  <c r="T47" i="20"/>
  <c r="T46" i="20"/>
  <c r="T45" i="20"/>
  <c r="T43" i="20"/>
  <c r="T40" i="20"/>
  <c r="T39" i="20"/>
  <c r="T37" i="20"/>
  <c r="T36" i="20"/>
  <c r="T32" i="20"/>
  <c r="T29" i="20"/>
  <c r="AO6" i="24"/>
  <c r="T6" i="24"/>
  <c r="AM6" i="24" l="1"/>
  <c r="AP17" i="24"/>
  <c r="AP13" i="24"/>
  <c r="AP7" i="24"/>
  <c r="AP16" i="24"/>
  <c r="AP11" i="24"/>
  <c r="AP12" i="24"/>
  <c r="AP9" i="24"/>
  <c r="AP14" i="24"/>
  <c r="AP15" i="24"/>
  <c r="AP10" i="24"/>
  <c r="AP19" i="24"/>
  <c r="AP18" i="24"/>
  <c r="AP8" i="24"/>
  <c r="AP20" i="24"/>
  <c r="X59" i="20"/>
  <c r="X57" i="20"/>
  <c r="X55" i="20"/>
  <c r="X53" i="20"/>
  <c r="X52" i="20"/>
  <c r="X51" i="20"/>
  <c r="X50" i="20"/>
  <c r="X49" i="20"/>
  <c r="X47" i="20"/>
  <c r="X46" i="20"/>
  <c r="X45" i="20"/>
  <c r="X43" i="20"/>
  <c r="X40" i="20"/>
  <c r="X39" i="20"/>
  <c r="X37" i="20"/>
  <c r="X36" i="20"/>
  <c r="X32" i="20"/>
  <c r="X29" i="20"/>
  <c r="AH59" i="20"/>
  <c r="AH55" i="20"/>
  <c r="AH53" i="20"/>
  <c r="AH52" i="20"/>
  <c r="AH51" i="20"/>
  <c r="AH50" i="20"/>
  <c r="AH49" i="20"/>
  <c r="AH46" i="20"/>
  <c r="AH45" i="20"/>
  <c r="AH43" i="20"/>
  <c r="AH42" i="20"/>
  <c r="AH40" i="20"/>
  <c r="AH39" i="20"/>
  <c r="AH37" i="20"/>
  <c r="AH36" i="20"/>
  <c r="AH32" i="20"/>
  <c r="AH29" i="20"/>
  <c r="AH57" i="20" l="1"/>
  <c r="AD53" i="20"/>
  <c r="AD59" i="20"/>
  <c r="AD57" i="20"/>
  <c r="T59" i="20"/>
  <c r="T57" i="20"/>
  <c r="AQ20" i="24"/>
  <c r="Y20" i="24" s="1"/>
  <c r="AQ17" i="24"/>
  <c r="Y17" i="24" s="1"/>
  <c r="AQ9" i="24"/>
  <c r="Y9" i="24" s="1"/>
  <c r="AQ13" i="24"/>
  <c r="Y13" i="24" s="1"/>
  <c r="AQ11" i="24"/>
  <c r="Y11" i="24" s="1"/>
  <c r="AQ7" i="24"/>
  <c r="Y7" i="24" s="1"/>
  <c r="AQ19" i="24"/>
  <c r="Y19" i="24" s="1"/>
  <c r="AQ14" i="24"/>
  <c r="Y14" i="24" s="1"/>
  <c r="AQ15" i="24"/>
  <c r="Y15" i="24" s="1"/>
  <c r="AQ10" i="24"/>
  <c r="Y10" i="24" s="1"/>
  <c r="AQ16" i="24"/>
  <c r="Y16" i="24" s="1"/>
  <c r="AQ12" i="24"/>
  <c r="Y12" i="24" s="1"/>
  <c r="AQ8" i="24"/>
  <c r="Y8" i="24" s="1"/>
  <c r="AQ18" i="24"/>
  <c r="Y18" i="24" s="1"/>
  <c r="AP6" i="24" l="1"/>
  <c r="AD33" i="20"/>
  <c r="AH33" i="20"/>
  <c r="AH25" i="20"/>
  <c r="AD47" i="20" l="1"/>
  <c r="AH47" i="20"/>
  <c r="AD41" i="20"/>
  <c r="AH41" i="20"/>
  <c r="AD54" i="20"/>
  <c r="AH54" i="20"/>
  <c r="AH27" i="20"/>
  <c r="AD27" i="20"/>
  <c r="AD30" i="20"/>
  <c r="AH30" i="20"/>
  <c r="AD35" i="20"/>
  <c r="AH35" i="20"/>
  <c r="AD48" i="20"/>
  <c r="AH48" i="20"/>
  <c r="AD56" i="20"/>
  <c r="AH56" i="20"/>
  <c r="AH58" i="20"/>
  <c r="AD58" i="20"/>
  <c r="AD44" i="20"/>
  <c r="AH44" i="20"/>
  <c r="AD25" i="20"/>
  <c r="AD28" i="20"/>
  <c r="AH28" i="20"/>
  <c r="AD38" i="20"/>
  <c r="AH38" i="20"/>
  <c r="AD34" i="20"/>
  <c r="AH34" i="20"/>
  <c r="AP21" i="24"/>
  <c r="AD31" i="20"/>
  <c r="AH31" i="20"/>
  <c r="AD26" i="20" l="1"/>
  <c r="AD60" i="20" s="1"/>
  <c r="AH26" i="20"/>
  <c r="AH60" i="20" l="1"/>
  <c r="T41" i="20" l="1"/>
  <c r="X41" i="20"/>
  <c r="T54" i="20"/>
  <c r="X54" i="20"/>
  <c r="X27" i="20"/>
  <c r="T27" i="20"/>
  <c r="T30" i="20"/>
  <c r="X30" i="20"/>
  <c r="T35" i="20"/>
  <c r="X35" i="20"/>
  <c r="T48" i="20"/>
  <c r="X48" i="20"/>
  <c r="T56" i="20"/>
  <c r="X56" i="20"/>
  <c r="T58" i="20"/>
  <c r="X58" i="20"/>
  <c r="T44" i="20"/>
  <c r="X44" i="20"/>
  <c r="X28" i="20"/>
  <c r="T28" i="20"/>
  <c r="X25" i="20"/>
  <c r="T25" i="20"/>
  <c r="T38" i="20"/>
  <c r="X38" i="20"/>
  <c r="X34" i="20"/>
  <c r="T34" i="20"/>
  <c r="T31" i="20"/>
  <c r="X31" i="20"/>
  <c r="T26" i="20"/>
  <c r="X26" i="20"/>
  <c r="T33" i="20"/>
  <c r="X33" i="20"/>
  <c r="T60" i="20" l="1"/>
  <c r="X60" i="20"/>
  <c r="T61" i="20" s="1"/>
  <c r="P23" i="111" l="1"/>
  <c r="P27" i="111" s="1"/>
  <c r="AY4" i="20"/>
  <c r="P25" i="111" l="1"/>
  <c r="P31" i="111"/>
  <c r="AQ6" i="24"/>
  <c r="Y6" i="24" s="1"/>
  <c r="AL21" i="24" l="1"/>
  <c r="AQ21" i="2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L12" authorId="0" shapeId="0" xr:uid="{00000000-0006-0000-0100-000001000000}">
      <text>
        <r>
          <rPr>
            <sz val="9"/>
            <color indexed="81"/>
            <rFont val="MS P ゴシック"/>
            <family val="3"/>
            <charset val="128"/>
          </rPr>
          <t>法人名をご記入ください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H17" authorId="0" shapeId="0" xr:uid="{4422BC72-C409-4AB4-9E19-7E417C99AA02}">
      <text>
        <r>
          <rPr>
            <sz val="11"/>
            <color indexed="81"/>
            <rFont val="MS P ゴシック"/>
            <family val="3"/>
            <charset val="128"/>
          </rPr>
          <t>発生した最初の日付に修正してください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Administrator</author>
    <author>厚生労働省ネットワークシステム</author>
  </authors>
  <commentList>
    <comment ref="O13" authorId="0" shapeId="0" xr:uid="{A300B7B8-10BA-46FB-A056-4520EC795F67}">
      <text>
        <r>
          <rPr>
            <sz val="9"/>
            <color indexed="81"/>
            <rFont val="MS P ゴシック"/>
            <family val="3"/>
            <charset val="128"/>
          </rPr>
          <t>審査担当課から連絡があった場合に記入してください。</t>
        </r>
      </text>
    </comment>
    <comment ref="B44" authorId="0" shapeId="0" xr:uid="{AE54E6F0-5386-4DE7-9059-3F16AFCB4679}">
      <text>
        <r>
          <rPr>
            <sz val="9"/>
            <color indexed="81"/>
            <rFont val="MS P ゴシック"/>
            <family val="3"/>
            <charset val="128"/>
          </rPr>
          <t>この（ウ）は、この施設・事業所から</t>
        </r>
        <r>
          <rPr>
            <b/>
            <sz val="9"/>
            <color indexed="81"/>
            <rFont val="MS P ゴシック"/>
            <family val="3"/>
            <charset val="128"/>
          </rPr>
          <t>他の施設・事業所に応援に行ったときに発生した経費</t>
        </r>
        <r>
          <rPr>
            <sz val="9"/>
            <color indexed="81"/>
            <rFont val="MS P ゴシック"/>
            <family val="3"/>
            <charset val="128"/>
          </rPr>
          <t>を記入する欄です。</t>
        </r>
      </text>
    </comment>
    <comment ref="R44" authorId="0" shapeId="0" xr:uid="{2DAFCE34-8346-4D9A-9854-35E2AC4A432C}">
      <text>
        <r>
          <rPr>
            <sz val="9"/>
            <color indexed="81"/>
            <rFont val="MS P ゴシック"/>
            <family val="3"/>
            <charset val="128"/>
          </rPr>
          <t>審査担当課から連絡があった場合に記入してください。</t>
        </r>
      </text>
    </comment>
    <comment ref="AA44" authorId="1" shapeId="0" xr:uid="{A9260DFF-969E-4B16-9BCF-D3B20523FC4A}">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川崎　紘</author>
  </authors>
  <commentList>
    <comment ref="AJ11" authorId="0" shapeId="0" xr:uid="{161414FC-C402-4659-9853-A218C82B7EEE}">
      <text>
        <r>
          <rPr>
            <b/>
            <sz val="9"/>
            <color indexed="81"/>
            <rFont val="MS P ゴシック"/>
            <family val="3"/>
            <charset val="128"/>
          </rPr>
          <t>R5.5.8～
個別協議から施設内療養費が除外</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H17" authorId="0" shapeId="0" xr:uid="{82288AD9-88B4-4218-8AC1-0924FA166C54}">
      <text>
        <r>
          <rPr>
            <sz val="11"/>
            <color indexed="81"/>
            <rFont val="MS P ゴシック"/>
            <family val="3"/>
            <charset val="128"/>
          </rPr>
          <t>発生した最初の日付に修正してください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Administrator</author>
    <author>厚生労働省ネットワークシステム</author>
  </authors>
  <commentList>
    <comment ref="O13" authorId="0" shapeId="0" xr:uid="{D8FCF837-7B23-476C-8496-FB45110466D9}">
      <text>
        <r>
          <rPr>
            <sz val="9"/>
            <color indexed="81"/>
            <rFont val="MS P ゴシック"/>
            <family val="3"/>
            <charset val="128"/>
          </rPr>
          <t>審査担当課から連絡があった場合に記入してください。</t>
        </r>
      </text>
    </comment>
    <comment ref="B44" authorId="0" shapeId="0" xr:uid="{E5476BAC-9001-4960-AFA1-ADE1866C6EE8}">
      <text>
        <r>
          <rPr>
            <sz val="9"/>
            <color indexed="81"/>
            <rFont val="MS P ゴシック"/>
            <family val="3"/>
            <charset val="128"/>
          </rPr>
          <t>この（ウ）は、この施設・事業所から</t>
        </r>
        <r>
          <rPr>
            <b/>
            <sz val="9"/>
            <color indexed="81"/>
            <rFont val="MS P ゴシック"/>
            <family val="3"/>
            <charset val="128"/>
          </rPr>
          <t>他の施設・事業所に応援に行ったときに発生した経費</t>
        </r>
        <r>
          <rPr>
            <sz val="9"/>
            <color indexed="81"/>
            <rFont val="MS P ゴシック"/>
            <family val="3"/>
            <charset val="128"/>
          </rPr>
          <t>を記入する欄です。</t>
        </r>
      </text>
    </comment>
    <comment ref="R44" authorId="0" shapeId="0" xr:uid="{E341E8D6-F4B2-423E-93CD-53B56C034096}">
      <text>
        <r>
          <rPr>
            <sz val="9"/>
            <color indexed="81"/>
            <rFont val="MS P ゴシック"/>
            <family val="3"/>
            <charset val="128"/>
          </rPr>
          <t>審査担当課から連絡があった場合に記入してください。</t>
        </r>
      </text>
    </comment>
    <comment ref="AA44" authorId="1" shapeId="0" xr:uid="{F173FD46-67F5-40C7-9F69-6457B0C7A76D}">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川崎　紘</author>
  </authors>
  <commentList>
    <comment ref="AJ11" authorId="0" shapeId="0" xr:uid="{AF3548E0-A767-4DE4-B68B-64665620ED7D}">
      <text>
        <r>
          <rPr>
            <b/>
            <sz val="9"/>
            <color indexed="81"/>
            <rFont val="MS P ゴシック"/>
            <family val="3"/>
            <charset val="128"/>
          </rPr>
          <t>R5.5.8～
個別協議から施設内療養費が除外</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H17" authorId="0" shapeId="0" xr:uid="{6F1F90EB-01A9-49D0-AC9A-9863F38BCA68}">
      <text>
        <r>
          <rPr>
            <sz val="11"/>
            <color indexed="81"/>
            <rFont val="MS P ゴシック"/>
            <family val="3"/>
            <charset val="128"/>
          </rPr>
          <t>発生した最初の日付に修正してください</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Administrator</author>
    <author>厚生労働省ネットワークシステム</author>
  </authors>
  <commentList>
    <comment ref="O13" authorId="0" shapeId="0" xr:uid="{B9A2BE13-8999-4F01-AD5C-75BC46A2FDB1}">
      <text>
        <r>
          <rPr>
            <sz val="9"/>
            <color indexed="81"/>
            <rFont val="MS P ゴシック"/>
            <family val="3"/>
            <charset val="128"/>
          </rPr>
          <t>審査担当課から連絡があった場合に記入してください。</t>
        </r>
      </text>
    </comment>
    <comment ref="B44" authorId="0" shapeId="0" xr:uid="{C6775F63-0A68-42F0-BE77-E9945B988FC6}">
      <text>
        <r>
          <rPr>
            <sz val="9"/>
            <color indexed="81"/>
            <rFont val="MS P ゴシック"/>
            <family val="3"/>
            <charset val="128"/>
          </rPr>
          <t>この（ウ）は、この施設・事業所から</t>
        </r>
        <r>
          <rPr>
            <b/>
            <sz val="9"/>
            <color indexed="81"/>
            <rFont val="MS P ゴシック"/>
            <family val="3"/>
            <charset val="128"/>
          </rPr>
          <t>他の施設・事業所に応援に行ったときに発生した経費</t>
        </r>
        <r>
          <rPr>
            <sz val="9"/>
            <color indexed="81"/>
            <rFont val="MS P ゴシック"/>
            <family val="3"/>
            <charset val="128"/>
          </rPr>
          <t>を記入する欄です。</t>
        </r>
      </text>
    </comment>
    <comment ref="R44" authorId="0" shapeId="0" xr:uid="{C817FCB0-37E9-4879-B295-ED7B48AA087C}">
      <text>
        <r>
          <rPr>
            <sz val="9"/>
            <color indexed="81"/>
            <rFont val="MS P ゴシック"/>
            <family val="3"/>
            <charset val="128"/>
          </rPr>
          <t>審査担当課から連絡があった場合に記入してください。</t>
        </r>
      </text>
    </comment>
    <comment ref="AA44" authorId="1" shapeId="0" xr:uid="{806ED36A-BAFC-41AE-B3B9-004A6914DCFE}">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川崎　紘</author>
  </authors>
  <commentList>
    <comment ref="AJ11" authorId="0" shapeId="0" xr:uid="{2D7D6723-1737-4B3C-A58C-9DB2E44CCFDD}">
      <text>
        <r>
          <rPr>
            <b/>
            <sz val="9"/>
            <color indexed="81"/>
            <rFont val="MS P ゴシック"/>
            <family val="3"/>
            <charset val="128"/>
          </rPr>
          <t>R5.5.8～
個別協議から施設内療養費が除外</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H17" authorId="0" shapeId="0" xr:uid="{0FCCF8FF-C7F6-4872-A1CE-A7B8F6B191BE}">
      <text>
        <r>
          <rPr>
            <sz val="11"/>
            <color indexed="81"/>
            <rFont val="MS P ゴシック"/>
            <family val="3"/>
            <charset val="128"/>
          </rPr>
          <t>発生した最初の日付に修正してください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J42" authorId="0" shapeId="0" xr:uid="{312ADBB1-43E5-4B1C-9CCE-EDF434E415BC}">
      <text>
        <r>
          <rPr>
            <b/>
            <sz val="11"/>
            <color indexed="81"/>
            <rFont val="MS P ゴシック"/>
            <family val="3"/>
            <charset val="128"/>
          </rPr>
          <t>発行責任者には、法人の代表者や経理部門の長など請求書等の発行にあたり責任を有する方を、担当者には、本件の事務を担当する方をご記入ください（同一人物でも可）</t>
        </r>
      </text>
    </comment>
    <comment ref="X42" authorId="0" shapeId="0" xr:uid="{A4F83D96-0754-4208-B291-F3A5AFBBA511}">
      <text>
        <r>
          <rPr>
            <b/>
            <sz val="11"/>
            <color indexed="81"/>
            <rFont val="MS P ゴシック"/>
            <family val="3"/>
            <charset val="128"/>
          </rPr>
          <t>連絡先は固定電話番号としてください（電話の設置がない場合は携帯電話でも可）
確認のため、記載の連絡先に連絡させていただく場合があります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川崎　紘</author>
  </authors>
  <commentList>
    <comment ref="U14" authorId="0" shapeId="0" xr:uid="{58D3788F-EEDB-43AE-B739-A3EAD70735E9}">
      <text>
        <r>
          <rPr>
            <b/>
            <sz val="9"/>
            <color indexed="81"/>
            <rFont val="MS P ゴシック"/>
            <family val="3"/>
            <charset val="128"/>
          </rPr>
          <t>法人の電話番号を記入してください。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E6" authorId="0" shapeId="0" xr:uid="{00000000-0006-0000-0200-000001000000}">
      <text>
        <r>
          <rPr>
            <sz val="18"/>
            <color indexed="81"/>
            <rFont val="MS P ゴシック"/>
            <family val="3"/>
            <charset val="128"/>
          </rPr>
          <t>このシートは、個票を記入することで自動入力されますので、手入力不要です。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Administrator</author>
    <author>厚生労働省ネットワークシステム</author>
  </authors>
  <commentList>
    <comment ref="O13" authorId="0" shapeId="0" xr:uid="{00000000-0006-0000-0300-000001000000}">
      <text>
        <r>
          <rPr>
            <sz val="9"/>
            <color indexed="81"/>
            <rFont val="MS P ゴシック"/>
            <family val="3"/>
            <charset val="128"/>
          </rPr>
          <t>審査担当課から連絡があった場合に記入してください。</t>
        </r>
      </text>
    </comment>
    <comment ref="B44" authorId="0" shapeId="0" xr:uid="{00000000-0006-0000-0300-000003000000}">
      <text>
        <r>
          <rPr>
            <sz val="9"/>
            <color indexed="81"/>
            <rFont val="MS P ゴシック"/>
            <family val="3"/>
            <charset val="128"/>
          </rPr>
          <t>この（ウ）は、この施設・事業所から</t>
        </r>
        <r>
          <rPr>
            <b/>
            <sz val="9"/>
            <color indexed="81"/>
            <rFont val="MS P ゴシック"/>
            <family val="3"/>
            <charset val="128"/>
          </rPr>
          <t>他の施設・事業所に応援に行ったときに発生した経費</t>
        </r>
        <r>
          <rPr>
            <sz val="9"/>
            <color indexed="81"/>
            <rFont val="MS P ゴシック"/>
            <family val="3"/>
            <charset val="128"/>
          </rPr>
          <t>を記入する欄です。</t>
        </r>
      </text>
    </comment>
    <comment ref="R44" authorId="0" shapeId="0" xr:uid="{00000000-0006-0000-0300-000004000000}">
      <text>
        <r>
          <rPr>
            <sz val="9"/>
            <color indexed="81"/>
            <rFont val="MS P ゴシック"/>
            <family val="3"/>
            <charset val="128"/>
          </rPr>
          <t>審査担当課から連絡があった場合に記入してください。</t>
        </r>
      </text>
    </comment>
    <comment ref="AA44" authorId="1" shapeId="0" xr:uid="{00000000-0006-0000-0300-00000500000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川崎　紘</author>
  </authors>
  <commentList>
    <comment ref="AJ11" authorId="0" shapeId="0" xr:uid="{ACFAD496-EC5B-4608-81E7-A09C60072BC5}">
      <text>
        <r>
          <rPr>
            <b/>
            <sz val="9"/>
            <color indexed="81"/>
            <rFont val="MS P ゴシック"/>
            <family val="3"/>
            <charset val="128"/>
          </rPr>
          <t>R5.5.8～
個別協議から施設内療養費が除外</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H17" authorId="0" shapeId="0" xr:uid="{00000000-0006-0000-0900-000002000000}">
      <text>
        <r>
          <rPr>
            <sz val="11"/>
            <color indexed="81"/>
            <rFont val="MS P ゴシック"/>
            <family val="3"/>
            <charset val="128"/>
          </rPr>
          <t>発生した最初の日付に修正してください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Administrator</author>
    <author>厚生労働省ネットワークシステム</author>
  </authors>
  <commentList>
    <comment ref="O13" authorId="0" shapeId="0" xr:uid="{AE2EECE1-CE5B-43C5-8DC0-30E1D8E82E7D}">
      <text>
        <r>
          <rPr>
            <sz val="9"/>
            <color indexed="81"/>
            <rFont val="MS P ゴシック"/>
            <family val="3"/>
            <charset val="128"/>
          </rPr>
          <t>審査担当課から連絡があった場合に記入してください。</t>
        </r>
      </text>
    </comment>
    <comment ref="B44" authorId="0" shapeId="0" xr:uid="{9F1DA034-ABE7-4177-BC64-773BCB2CE3F0}">
      <text>
        <r>
          <rPr>
            <sz val="9"/>
            <color indexed="81"/>
            <rFont val="MS P ゴシック"/>
            <family val="3"/>
            <charset val="128"/>
          </rPr>
          <t>この（ウ）は、この施設・事業所から</t>
        </r>
        <r>
          <rPr>
            <b/>
            <sz val="9"/>
            <color indexed="81"/>
            <rFont val="MS P ゴシック"/>
            <family val="3"/>
            <charset val="128"/>
          </rPr>
          <t>他の施設・事業所に応援に行ったときに発生した経費</t>
        </r>
        <r>
          <rPr>
            <sz val="9"/>
            <color indexed="81"/>
            <rFont val="MS P ゴシック"/>
            <family val="3"/>
            <charset val="128"/>
          </rPr>
          <t>を記入する欄です。</t>
        </r>
      </text>
    </comment>
    <comment ref="R44" authorId="0" shapeId="0" xr:uid="{4282A604-B65B-4CAC-B908-22F3901E82AB}">
      <text>
        <r>
          <rPr>
            <sz val="9"/>
            <color indexed="81"/>
            <rFont val="MS P ゴシック"/>
            <family val="3"/>
            <charset val="128"/>
          </rPr>
          <t>審査担当課から連絡があった場合に記入してください。</t>
        </r>
      </text>
    </comment>
    <comment ref="AA44" authorId="1" shapeId="0" xr:uid="{3A6DF167-F90B-4C93-921F-B21840135374}">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川崎　紘</author>
  </authors>
  <commentList>
    <comment ref="AJ11" authorId="0" shapeId="0" xr:uid="{94D47F24-4A19-45CA-A453-0E464B7D7214}">
      <text>
        <r>
          <rPr>
            <b/>
            <sz val="9"/>
            <color indexed="81"/>
            <rFont val="MS P ゴシック"/>
            <family val="3"/>
            <charset val="128"/>
          </rPr>
          <t>R5.5.8～
個別協議から施設内療養費が除外</t>
        </r>
      </text>
    </comment>
  </commentList>
</comments>
</file>

<file path=xl/sharedStrings.xml><?xml version="1.0" encoding="utf-8"?>
<sst xmlns="http://schemas.openxmlformats.org/spreadsheetml/2006/main" count="4774" uniqueCount="647">
  <si>
    <t>フリガナ</t>
    <phoneticPr fontId="7"/>
  </si>
  <si>
    <t>フリガナ</t>
    <phoneticPr fontId="7"/>
  </si>
  <si>
    <t>名　　称</t>
    <rPh sb="0" eb="1">
      <t>ナ</t>
    </rPh>
    <rPh sb="3" eb="4">
      <t>ショウ</t>
    </rPh>
    <phoneticPr fontId="7"/>
  </si>
  <si>
    <t>（郵便番号</t>
    <rPh sb="1" eb="3">
      <t>ユウビン</t>
    </rPh>
    <rPh sb="3" eb="5">
      <t>バンゴウ</t>
    </rPh>
    <phoneticPr fontId="7"/>
  </si>
  <si>
    <t>‐</t>
    <phoneticPr fontId="7"/>
  </si>
  <si>
    <t>）</t>
    <phoneticPr fontId="7"/>
  </si>
  <si>
    <t>連絡先</t>
    <rPh sb="0" eb="3">
      <t>レンラクサキ</t>
    </rPh>
    <phoneticPr fontId="7"/>
  </si>
  <si>
    <t>電話番号</t>
    <rPh sb="0" eb="2">
      <t>デンワ</t>
    </rPh>
    <rPh sb="2" eb="4">
      <t>バンゴウ</t>
    </rPh>
    <phoneticPr fontId="7"/>
  </si>
  <si>
    <t>代表者の職・氏名</t>
    <rPh sb="0" eb="3">
      <t>ダイヒョウシャ</t>
    </rPh>
    <rPh sb="4" eb="5">
      <t>ショク</t>
    </rPh>
    <rPh sb="6" eb="8">
      <t>シメイ</t>
    </rPh>
    <phoneticPr fontId="7"/>
  </si>
  <si>
    <t>職　　名</t>
    <rPh sb="0" eb="1">
      <t>ショク</t>
    </rPh>
    <rPh sb="3" eb="4">
      <t>ナ</t>
    </rPh>
    <phoneticPr fontId="7"/>
  </si>
  <si>
    <t>氏　　名</t>
    <rPh sb="0" eb="1">
      <t>シ</t>
    </rPh>
    <rPh sb="3" eb="4">
      <t>ナ</t>
    </rPh>
    <phoneticPr fontId="7"/>
  </si>
  <si>
    <t>　標記について、次のとおり申請します。</t>
    <rPh sb="1" eb="3">
      <t>ヒョウキ</t>
    </rPh>
    <rPh sb="8" eb="9">
      <t>ツギ</t>
    </rPh>
    <rPh sb="13" eb="15">
      <t>シンセイ</t>
    </rPh>
    <phoneticPr fontId="7"/>
  </si>
  <si>
    <t>申請額</t>
    <rPh sb="0" eb="3">
      <t>シンセイガク</t>
    </rPh>
    <phoneticPr fontId="7"/>
  </si>
  <si>
    <t>か所</t>
    <rPh sb="1" eb="2">
      <t>ショ</t>
    </rPh>
    <phoneticPr fontId="7"/>
  </si>
  <si>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</si>
  <si>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</si>
  <si>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</si>
  <si>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</si>
  <si>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</si>
  <si>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</si>
  <si>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</si>
  <si>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</si>
  <si>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</si>
  <si>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</si>
  <si>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</si>
  <si>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</si>
  <si>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</si>
  <si>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</si>
  <si>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</si>
  <si>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</si>
  <si>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</si>
  <si>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7"/>
  </si>
  <si>
    <t>入所施設・居住系</t>
    <rPh sb="0" eb="2">
      <t>ニュウショ</t>
    </rPh>
    <rPh sb="2" eb="4">
      <t>シセツ</t>
    </rPh>
    <rPh sb="5" eb="7">
      <t>キョジュウ</t>
    </rPh>
    <rPh sb="7" eb="8">
      <t>ケイ</t>
    </rPh>
    <phoneticPr fontId="7"/>
  </si>
  <si>
    <t>短期入所療養介護事業所</t>
    <rPh sb="0" eb="2">
      <t>タンキ</t>
    </rPh>
    <rPh sb="2" eb="4">
      <t>ニュウショ</t>
    </rPh>
    <rPh sb="4" eb="6">
      <t>リョウヨウ</t>
    </rPh>
    <rPh sb="6" eb="8">
      <t>カイゴ</t>
    </rPh>
    <rPh sb="8" eb="11">
      <t>ジギョウショ</t>
    </rPh>
    <phoneticPr fontId="7"/>
  </si>
  <si>
    <t>短期入所生活介護事業所</t>
    <phoneticPr fontId="7"/>
  </si>
  <si>
    <t>小　　計</t>
    <rPh sb="0" eb="1">
      <t>ショウ</t>
    </rPh>
    <rPh sb="3" eb="4">
      <t>ケイ</t>
    </rPh>
    <phoneticPr fontId="7"/>
  </si>
  <si>
    <t>　　　　　　　　　　　　　　　　　　　　　　　　助成対象
サービス種別</t>
    <rPh sb="24" eb="26">
      <t>ジョセイ</t>
    </rPh>
    <rPh sb="26" eb="28">
      <t>タイショウ</t>
    </rPh>
    <rPh sb="34" eb="36">
      <t>シュベツ</t>
    </rPh>
    <phoneticPr fontId="7"/>
  </si>
  <si>
    <t>合　　計 ((1)+(2))</t>
    <rPh sb="0" eb="1">
      <t>ゴウ</t>
    </rPh>
    <rPh sb="3" eb="4">
      <t>ケイ</t>
    </rPh>
    <phoneticPr fontId="7"/>
  </si>
  <si>
    <t>事業所・施設の名称</t>
    <rPh sb="0" eb="3">
      <t>ジギョウショ</t>
    </rPh>
    <rPh sb="4" eb="6">
      <t>シセツ</t>
    </rPh>
    <rPh sb="7" eb="9">
      <t>メイショウ</t>
    </rPh>
    <phoneticPr fontId="7"/>
  </si>
  <si>
    <t>管理者の氏名</t>
    <rPh sb="0" eb="3">
      <t>カンリシャ</t>
    </rPh>
    <rPh sb="4" eb="6">
      <t>シメイ</t>
    </rPh>
    <phoneticPr fontId="7"/>
  </si>
  <si>
    <t>事業所・施設の状況</t>
    <rPh sb="0" eb="3">
      <t>ジギョウショ</t>
    </rPh>
    <rPh sb="4" eb="6">
      <t>シセツ</t>
    </rPh>
    <rPh sb="7" eb="9">
      <t>ジョウキョウ</t>
    </rPh>
    <phoneticPr fontId="7"/>
  </si>
  <si>
    <t>助成対象の区分</t>
    <rPh sb="0" eb="2">
      <t>ジョセイ</t>
    </rPh>
    <rPh sb="2" eb="4">
      <t>タイショウ</t>
    </rPh>
    <rPh sb="5" eb="7">
      <t>クブン</t>
    </rPh>
    <phoneticPr fontId="7"/>
  </si>
  <si>
    <t>費目</t>
    <rPh sb="0" eb="2">
      <t>ヒモク</t>
    </rPh>
    <phoneticPr fontId="7"/>
  </si>
  <si>
    <t>用途・品目・数量等</t>
    <rPh sb="0" eb="2">
      <t>ヨウト</t>
    </rPh>
    <rPh sb="3" eb="5">
      <t>ヒンモク</t>
    </rPh>
    <rPh sb="6" eb="8">
      <t>スウリョウ</t>
    </rPh>
    <rPh sb="8" eb="9">
      <t>トウ</t>
    </rPh>
    <phoneticPr fontId="7"/>
  </si>
  <si>
    <t>所要額</t>
    <rPh sb="0" eb="3">
      <t>ショヨウガク</t>
    </rPh>
    <phoneticPr fontId="7"/>
  </si>
  <si>
    <t>所要額(円)</t>
    <rPh sb="0" eb="3">
      <t>ショヨウガク</t>
    </rPh>
    <rPh sb="4" eb="5">
      <t>エン</t>
    </rPh>
    <phoneticPr fontId="7"/>
  </si>
  <si>
    <t>申請内容</t>
    <rPh sb="0" eb="2">
      <t>シンセイ</t>
    </rPh>
    <rPh sb="2" eb="4">
      <t>ナイヨウ</t>
    </rPh>
    <phoneticPr fontId="7"/>
  </si>
  <si>
    <t>短期入所生活介護事業所</t>
  </si>
  <si>
    <t>通所介護事業所（通常規模型）</t>
    <rPh sb="0" eb="2">
      <t>ツウショ</t>
    </rPh>
    <rPh sb="2" eb="4">
      <t>カイゴ</t>
    </rPh>
    <rPh sb="4" eb="7">
      <t>ジギョウショ</t>
    </rPh>
    <phoneticPr fontId="7"/>
  </si>
  <si>
    <t>通所介護事業所（大規模型（Ⅰ））</t>
    <rPh sb="0" eb="2">
      <t>ツウショ</t>
    </rPh>
    <rPh sb="2" eb="4">
      <t>カイゴ</t>
    </rPh>
    <rPh sb="4" eb="7">
      <t>ジギョウショ</t>
    </rPh>
    <phoneticPr fontId="7"/>
  </si>
  <si>
    <t>通所介護事業所（大規模型（Ⅱ））</t>
    <rPh sb="0" eb="2">
      <t>ツウショ</t>
    </rPh>
    <rPh sb="2" eb="4">
      <t>カイゴ</t>
    </rPh>
    <rPh sb="4" eb="7">
      <t>ジギョウショ</t>
    </rPh>
    <phoneticPr fontId="7"/>
  </si>
  <si>
    <t>養護老人ホーム（定員30人以上）</t>
    <rPh sb="0" eb="2">
      <t>ヨウゴ</t>
    </rPh>
    <rPh sb="2" eb="4">
      <t>ロウジン</t>
    </rPh>
    <rPh sb="8" eb="10">
      <t>テイイン</t>
    </rPh>
    <rPh sb="12" eb="15">
      <t>ニンイジョウ</t>
    </rPh>
    <phoneticPr fontId="7"/>
  </si>
  <si>
    <t>養護老人ホーム（定員29人以下）</t>
    <rPh sb="0" eb="2">
      <t>ヨウゴ</t>
    </rPh>
    <rPh sb="2" eb="4">
      <t>ロウジン</t>
    </rPh>
    <rPh sb="8" eb="10">
      <t>テイイン</t>
    </rPh>
    <rPh sb="12" eb="13">
      <t>ニン</t>
    </rPh>
    <rPh sb="13" eb="15">
      <t>イカ</t>
    </rPh>
    <phoneticPr fontId="7"/>
  </si>
  <si>
    <t>軽費老人ホーム（定員30人以上）</t>
    <rPh sb="0" eb="2">
      <t>ケイヒ</t>
    </rPh>
    <rPh sb="2" eb="4">
      <t>ロウジン</t>
    </rPh>
    <rPh sb="8" eb="10">
      <t>テイイン</t>
    </rPh>
    <rPh sb="12" eb="15">
      <t>ニンイジョウ</t>
    </rPh>
    <phoneticPr fontId="7"/>
  </si>
  <si>
    <t>軽費老人ホーム（定員29人以下）</t>
    <rPh sb="0" eb="2">
      <t>ケイヒ</t>
    </rPh>
    <rPh sb="2" eb="4">
      <t>ロウジン</t>
    </rPh>
    <rPh sb="8" eb="10">
      <t>テイイン</t>
    </rPh>
    <rPh sb="12" eb="15">
      <t>ニンイカ</t>
    </rPh>
    <phoneticPr fontId="7"/>
  </si>
  <si>
    <t>有料老人ホーム（定員30人以上）</t>
    <rPh sb="0" eb="2">
      <t>ユウリョウ</t>
    </rPh>
    <rPh sb="2" eb="4">
      <t>ロウジン</t>
    </rPh>
    <rPh sb="8" eb="10">
      <t>テイイン</t>
    </rPh>
    <rPh sb="12" eb="15">
      <t>ニンイジョウ</t>
    </rPh>
    <phoneticPr fontId="7"/>
  </si>
  <si>
    <t>有料老人ホーム（定員29人以下）</t>
    <rPh sb="0" eb="2">
      <t>ユウリョウ</t>
    </rPh>
    <rPh sb="2" eb="4">
      <t>ロウジン</t>
    </rPh>
    <rPh sb="8" eb="10">
      <t>テイイン</t>
    </rPh>
    <rPh sb="12" eb="13">
      <t>ニン</t>
    </rPh>
    <rPh sb="13" eb="15">
      <t>イカ</t>
    </rPh>
    <phoneticPr fontId="7"/>
  </si>
  <si>
    <t>サービス付き高齢者向け住宅（定員30人以上）</t>
    <rPh sb="4" eb="5">
      <t>ツ</t>
    </rPh>
    <rPh sb="6" eb="9">
      <t>コウレイシャ</t>
    </rPh>
    <rPh sb="9" eb="10">
      <t>ム</t>
    </rPh>
    <rPh sb="11" eb="13">
      <t>ジュウタク</t>
    </rPh>
    <rPh sb="14" eb="16">
      <t>テイイン</t>
    </rPh>
    <rPh sb="18" eb="21">
      <t>ニンイジョウ</t>
    </rPh>
    <phoneticPr fontId="7"/>
  </si>
  <si>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7"/>
  </si>
  <si>
    <t>千円</t>
    <rPh sb="0" eb="2">
      <t>センエン</t>
    </rPh>
    <phoneticPr fontId="7"/>
  </si>
  <si>
    <t>申　請　者</t>
    <rPh sb="0" eb="1">
      <t>サル</t>
    </rPh>
    <rPh sb="2" eb="3">
      <t>ショウ</t>
    </rPh>
    <rPh sb="4" eb="5">
      <t>シャ</t>
    </rPh>
    <phoneticPr fontId="7"/>
  </si>
  <si>
    <t>所在地</t>
    <rPh sb="0" eb="3">
      <t>ショザイチ</t>
    </rPh>
    <phoneticPr fontId="7"/>
  </si>
  <si>
    <t>E-mail</t>
    <phoneticPr fontId="7"/>
  </si>
  <si>
    <t>短期入所系</t>
    <rPh sb="0" eb="2">
      <t>タンキ</t>
    </rPh>
    <rPh sb="2" eb="4">
      <t>ニュウショ</t>
    </rPh>
    <rPh sb="4" eb="5">
      <t>ケイ</t>
    </rPh>
    <phoneticPr fontId="7"/>
  </si>
  <si>
    <t>多機能型</t>
    <rPh sb="0" eb="4">
      <t>タキノウガタ</t>
    </rPh>
    <phoneticPr fontId="7"/>
  </si>
  <si>
    <t>居宅療養管理指導事業所</t>
    <rPh sb="8" eb="11">
      <t>ジギョウショ</t>
    </rPh>
    <phoneticPr fontId="7"/>
  </si>
  <si>
    <t>地域密着型通所介護事業所(療養通所介護事業所を含む)</t>
    <rPh sb="13" eb="15">
      <t>リョウヨウ</t>
    </rPh>
    <rPh sb="15" eb="17">
      <t>ツウショ</t>
    </rPh>
    <rPh sb="17" eb="19">
      <t>カイゴ</t>
    </rPh>
    <rPh sb="19" eb="22">
      <t>ジギョウショ</t>
    </rPh>
    <rPh sb="23" eb="24">
      <t>フク</t>
    </rPh>
    <phoneticPr fontId="7"/>
  </si>
  <si>
    <t>事業所･施設数</t>
    <rPh sb="0" eb="3">
      <t>ジギョウショ</t>
    </rPh>
    <rPh sb="4" eb="6">
      <t>シセツ</t>
    </rPh>
    <rPh sb="6" eb="7">
      <t>スウ</t>
    </rPh>
    <phoneticPr fontId="7"/>
  </si>
  <si>
    <t>介護保険事業所番号</t>
    <rPh sb="0" eb="2">
      <t>カイゴ</t>
    </rPh>
    <rPh sb="2" eb="4">
      <t>ホケン</t>
    </rPh>
    <rPh sb="4" eb="7">
      <t>ジギョウショ</t>
    </rPh>
    <rPh sb="7" eb="9">
      <t>バンゴウ</t>
    </rPh>
    <phoneticPr fontId="7"/>
  </si>
  <si>
    <t>定員</t>
    <rPh sb="0" eb="2">
      <t>テイイン</t>
    </rPh>
    <phoneticPr fontId="7"/>
  </si>
  <si>
    <t>人</t>
    <rPh sb="0" eb="1">
      <t>ニン</t>
    </rPh>
    <phoneticPr fontId="7"/>
  </si>
  <si>
    <t>　※定員は短期入所系、入所施設・居住系のみ記載</t>
    <rPh sb="2" eb="4">
      <t>テイイン</t>
    </rPh>
    <rPh sb="21" eb="23">
      <t>キサイ</t>
    </rPh>
    <phoneticPr fontId="7"/>
  </si>
  <si>
    <t>事業所・施設の所在地</t>
    <rPh sb="0" eb="3">
      <t>ジギョウショ</t>
    </rPh>
    <rPh sb="4" eb="6">
      <t>シセツ</t>
    </rPh>
    <rPh sb="7" eb="10">
      <t>ショザイチ</t>
    </rPh>
    <phoneticPr fontId="7"/>
  </si>
  <si>
    <t>※別紙の①の額の千円未満切り捨て</t>
    <rPh sb="1" eb="3">
      <t>ベッシ</t>
    </rPh>
    <rPh sb="6" eb="7">
      <t>ガク</t>
    </rPh>
    <rPh sb="8" eb="9">
      <t>セン</t>
    </rPh>
    <rPh sb="9" eb="12">
      <t>エンミマン</t>
    </rPh>
    <rPh sb="12" eb="13">
      <t>キ</t>
    </rPh>
    <rPh sb="14" eb="15">
      <t>ス</t>
    </rPh>
    <phoneticPr fontId="7"/>
  </si>
  <si>
    <t>※別紙の②の額の千円未満切り捨て</t>
    <rPh sb="1" eb="3">
      <t>ベッシ</t>
    </rPh>
    <rPh sb="6" eb="7">
      <t>ガク</t>
    </rPh>
    <rPh sb="8" eb="9">
      <t>セン</t>
    </rPh>
    <rPh sb="9" eb="12">
      <t>エンミマン</t>
    </rPh>
    <rPh sb="12" eb="13">
      <t>キ</t>
    </rPh>
    <rPh sb="14" eb="15">
      <t>ス</t>
    </rPh>
    <phoneticPr fontId="7"/>
  </si>
  <si>
    <t>事業所・施設名</t>
    <rPh sb="0" eb="3">
      <t>ジギョウショ</t>
    </rPh>
    <rPh sb="4" eb="7">
      <t>シセツメイ</t>
    </rPh>
    <phoneticPr fontId="7"/>
  </si>
  <si>
    <t>基準単価</t>
    <rPh sb="0" eb="2">
      <t>キジュン</t>
    </rPh>
    <rPh sb="2" eb="4">
      <t>タンカ</t>
    </rPh>
    <phoneticPr fontId="7"/>
  </si>
  <si>
    <t>介護保険
事業所番号</t>
    <rPh sb="0" eb="2">
      <t>カイゴ</t>
    </rPh>
    <rPh sb="2" eb="4">
      <t>ホケン</t>
    </rPh>
    <rPh sb="5" eb="8">
      <t>ジギョウショ</t>
    </rPh>
    <rPh sb="8" eb="10">
      <t>バンゴウ</t>
    </rPh>
    <phoneticPr fontId="7"/>
  </si>
  <si>
    <t>千円</t>
  </si>
  <si>
    <t>サービス種別</t>
    <rPh sb="4" eb="6">
      <t>シュベツ</t>
    </rPh>
    <phoneticPr fontId="7"/>
  </si>
  <si>
    <t>No.</t>
    <phoneticPr fontId="7"/>
  </si>
  <si>
    <t>（注）</t>
    <rPh sb="1" eb="2">
      <t>チュウ</t>
    </rPh>
    <phoneticPr fontId="7"/>
  </si>
  <si>
    <t>合計</t>
    <rPh sb="0" eb="2">
      <t>ゴウケイ</t>
    </rPh>
    <phoneticPr fontId="7"/>
  </si>
  <si>
    <t>備考</t>
    <rPh sb="0" eb="2">
      <t>ビコウ</t>
    </rPh>
    <phoneticPr fontId="7"/>
  </si>
  <si>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7"/>
  </si>
  <si>
    <t>合計（①）</t>
    <rPh sb="0" eb="2">
      <t>ゴウケイ</t>
    </rPh>
    <phoneticPr fontId="7"/>
  </si>
  <si>
    <t>－</t>
    <phoneticPr fontId="7"/>
  </si>
  <si>
    <t>か所</t>
    <rPh sb="1" eb="2">
      <t>ショ</t>
    </rPh>
    <phoneticPr fontId="7"/>
  </si>
  <si>
    <t>緊急時介護人材確保・職場環境復旧等支援事業</t>
    <phoneticPr fontId="7"/>
  </si>
  <si>
    <t>（ア）、（イ）</t>
    <phoneticPr fontId="7"/>
  </si>
  <si>
    <t>（ウ）</t>
    <phoneticPr fontId="7"/>
  </si>
  <si>
    <t>（ウ）</t>
    <phoneticPr fontId="7"/>
  </si>
  <si>
    <t xml:space="preserve"> （ア）、（イ）</t>
    <phoneticPr fontId="7"/>
  </si>
  <si>
    <t>（イ）･･･新型コロナウイルス感染症の流行に伴い居宅でサービスを提供する通所系サービス事業所</t>
    <phoneticPr fontId="7"/>
  </si>
  <si>
    <t>（ア）･･･新型コロナウイルス感染者が発生又は濃厚接触者に対応した介護サービス事業所・施設等（休業要請を受けた事業所・施設等を含む）</t>
    <phoneticPr fontId="7"/>
  </si>
  <si>
    <t>（ウ）･･･感染者が発生した介護サービス事業所・施設等（以下のいずれかに該当）の利用者の受け入れや当該事業所・施設等に</t>
    <phoneticPr fontId="7"/>
  </si>
  <si>
    <t>応援職員の派遣を行う事業所・施設等</t>
    <phoneticPr fontId="7"/>
  </si>
  <si>
    <t>区分</t>
    <rPh sb="0" eb="2">
      <t>クブン</t>
    </rPh>
    <phoneticPr fontId="7"/>
  </si>
  <si>
    <t>合計（②）</t>
    <phoneticPr fontId="7"/>
  </si>
  <si>
    <t xml:space="preserve"> （ウ）</t>
    <phoneticPr fontId="7"/>
  </si>
  <si>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7"/>
  </si>
  <si>
    <r>
      <t>通所リハビリテーション事業所</t>
    </r>
    <r>
      <rPr>
        <sz val="9"/>
        <color theme="1"/>
        <rFont val="ＭＳ 明朝"/>
        <family val="1"/>
        <charset val="128"/>
      </rPr>
      <t>（通常規模型）</t>
    </r>
    <phoneticPr fontId="7"/>
  </si>
  <si>
    <r>
      <t>通所リハビリテーション事業所</t>
    </r>
    <r>
      <rPr>
        <sz val="9"/>
        <color theme="1"/>
        <rFont val="ＭＳ 明朝"/>
        <family val="1"/>
        <charset val="128"/>
      </rPr>
      <t>（大規模型（Ⅰ））</t>
    </r>
    <phoneticPr fontId="7"/>
  </si>
  <si>
    <r>
      <t>通所リハビリテーション事業所</t>
    </r>
    <r>
      <rPr>
        <sz val="9"/>
        <color theme="1"/>
        <rFont val="ＭＳ 明朝"/>
        <family val="1"/>
        <charset val="128"/>
      </rPr>
      <t>（大規模型（Ⅱ））</t>
    </r>
    <phoneticPr fontId="7"/>
  </si>
  <si>
    <t>通所系</t>
    <rPh sb="0" eb="2">
      <t>ツウショ</t>
    </rPh>
    <rPh sb="2" eb="3">
      <t>ケイ</t>
    </rPh>
    <phoneticPr fontId="7"/>
  </si>
  <si>
    <t>ア、イ</t>
  </si>
  <si>
    <t>ウ</t>
  </si>
  <si>
    <t>ア①</t>
  </si>
  <si>
    <t>ア②</t>
  </si>
  <si>
    <t>ア③</t>
  </si>
  <si>
    <t>ア④</t>
  </si>
  <si>
    <t>ア⑤</t>
  </si>
  <si>
    <t>イ</t>
  </si>
  <si>
    <t>ウA</t>
  </si>
  <si>
    <t>ウB</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</si>
  <si>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</si>
  <si>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</si>
  <si>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</si>
  <si>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</si>
  <si>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</si>
  <si>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</si>
  <si>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</si>
  <si>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</si>
  <si>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</si>
  <si>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</si>
  <si>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</si>
  <si>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</si>
  <si>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</si>
  <si>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</si>
  <si>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</si>
  <si>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</si>
  <si>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</si>
  <si>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</si>
  <si>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</si>
  <si>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</si>
  <si>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</si>
  <si>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分類</t>
  </si>
  <si>
    <t>＜積算内訳＞</t>
    <rPh sb="1" eb="3">
      <t>セキサン</t>
    </rPh>
    <rPh sb="3" eb="5">
      <t>ウチワケ</t>
    </rPh>
    <phoneticPr fontId="7"/>
  </si>
  <si>
    <t>（単位:千円）</t>
    <rPh sb="1" eb="3">
      <t>タンイ</t>
    </rPh>
    <rPh sb="4" eb="5">
      <t>セン</t>
    </rPh>
    <rPh sb="5" eb="6">
      <t>エン</t>
    </rPh>
    <phoneticPr fontId="7"/>
  </si>
  <si>
    <t>職業紹介料（職員派遣）</t>
    <rPh sb="0" eb="2">
      <t>ショクギョウ</t>
    </rPh>
    <rPh sb="2" eb="4">
      <t>ショウカイ</t>
    </rPh>
    <rPh sb="4" eb="5">
      <t>リョウ</t>
    </rPh>
    <rPh sb="6" eb="8">
      <t>ショクイン</t>
    </rPh>
    <rPh sb="8" eb="10">
      <t>ハケン</t>
    </rPh>
    <phoneticPr fontId="6"/>
  </si>
  <si>
    <t>損害賠償保険加入（職員派遣）</t>
    <rPh sb="0" eb="2">
      <t>ソンガイ</t>
    </rPh>
    <rPh sb="2" eb="4">
      <t>バイショウ</t>
    </rPh>
    <rPh sb="4" eb="6">
      <t>ホケン</t>
    </rPh>
    <rPh sb="6" eb="8">
      <t>カニュウ</t>
    </rPh>
    <rPh sb="9" eb="11">
      <t>ショクイン</t>
    </rPh>
    <rPh sb="11" eb="13">
      <t>ハケン</t>
    </rPh>
    <phoneticPr fontId="6"/>
  </si>
  <si>
    <t>旅費・宿泊費（職員派遣）</t>
    <rPh sb="0" eb="2">
      <t>リョヒ</t>
    </rPh>
    <rPh sb="3" eb="6">
      <t>シュクハクヒ</t>
    </rPh>
    <rPh sb="7" eb="9">
      <t>ショクイン</t>
    </rPh>
    <rPh sb="9" eb="11">
      <t>ハケン</t>
    </rPh>
    <phoneticPr fontId="6"/>
  </si>
  <si>
    <t>□</t>
  </si>
  <si>
    <t>申請日</t>
    <rPh sb="0" eb="3">
      <t>シンセイビ</t>
    </rPh>
    <phoneticPr fontId="7"/>
  </si>
  <si>
    <t>郵便番号</t>
    <rPh sb="0" eb="4">
      <t>ユウビンバンゴウ</t>
    </rPh>
    <phoneticPr fontId="7"/>
  </si>
  <si>
    <t>住所</t>
    <rPh sb="0" eb="2">
      <t>ジュウショ</t>
    </rPh>
    <phoneticPr fontId="7"/>
  </si>
  <si>
    <t>E-mail</t>
  </si>
  <si>
    <t>電話番号</t>
    <rPh sb="0" eb="4">
      <t>デンワバンゴウ</t>
    </rPh>
    <phoneticPr fontId="7"/>
  </si>
  <si>
    <t>担当者氏名</t>
    <rPh sb="0" eb="3">
      <t>タントウシャ</t>
    </rPh>
    <rPh sb="3" eb="5">
      <t>シメイ</t>
    </rPh>
    <phoneticPr fontId="7"/>
  </si>
  <si>
    <t>担当者職名</t>
    <rPh sb="0" eb="3">
      <t>タントウシャ</t>
    </rPh>
    <rPh sb="3" eb="5">
      <t>ショクメイ</t>
    </rPh>
    <phoneticPr fontId="7"/>
  </si>
  <si>
    <t>発生年度</t>
    <rPh sb="0" eb="2">
      <t>ハッセイ</t>
    </rPh>
    <rPh sb="2" eb="4">
      <t>ネンド</t>
    </rPh>
    <phoneticPr fontId="7"/>
  </si>
  <si>
    <t>割増賃金・手当</t>
  </si>
  <si>
    <t>職業紹介料</t>
  </si>
  <si>
    <t>損害賠償保険加入</t>
  </si>
  <si>
    <t>宿泊費（帰宅困難職員）</t>
  </si>
  <si>
    <t>旅費（連携）</t>
  </si>
  <si>
    <t>自費検査</t>
  </si>
  <si>
    <t>消毒・清掃</t>
  </si>
  <si>
    <t>感染性廃棄物処理</t>
  </si>
  <si>
    <t>代替場所確保（使用料）</t>
  </si>
  <si>
    <t>謝金（同行指導）</t>
  </si>
  <si>
    <t>旅費（代替場所等）</t>
  </si>
  <si>
    <t>リース費用（車、自転車）</t>
  </si>
  <si>
    <t>リース費用（タブレット）</t>
  </si>
  <si>
    <t>令和　年　月　日</t>
    <rPh sb="0" eb="2">
      <t>レイワ</t>
    </rPh>
    <rPh sb="3" eb="4">
      <t>ネン</t>
    </rPh>
    <rPh sb="5" eb="6">
      <t>ツキ</t>
    </rPh>
    <rPh sb="7" eb="8">
      <t>ヒ</t>
    </rPh>
    <phoneticPr fontId="7"/>
  </si>
  <si>
    <t>令和</t>
    <rPh sb="0" eb="2">
      <t>レイワ</t>
    </rPh>
    <phoneticPr fontId="7"/>
  </si>
  <si>
    <t xml:space="preserve"> </t>
    <phoneticPr fontId="7"/>
  </si>
  <si>
    <t>　</t>
    <phoneticPr fontId="7"/>
  </si>
  <si>
    <t>年度石川県新型コロナウイルス感染症流行下における介護サービス事業所等の</t>
    <rPh sb="0" eb="2">
      <t>ネンド</t>
    </rPh>
    <rPh sb="2" eb="5">
      <t>イシカワケン</t>
    </rPh>
    <rPh sb="5" eb="7">
      <t>シンガタ</t>
    </rPh>
    <rPh sb="14" eb="17">
      <t>カンセンショウ</t>
    </rPh>
    <rPh sb="17" eb="19">
      <t>リュウコウ</t>
    </rPh>
    <rPh sb="19" eb="20">
      <t>カ</t>
    </rPh>
    <rPh sb="24" eb="26">
      <t>カイゴ</t>
    </rPh>
    <rPh sb="30" eb="33">
      <t>ジギョウショ</t>
    </rPh>
    <rPh sb="33" eb="34">
      <t>トウ</t>
    </rPh>
    <phoneticPr fontId="7"/>
  </si>
  <si>
    <t>令和</t>
    <phoneticPr fontId="7"/>
  </si>
  <si>
    <t>石川県知事　馳　浩　様</t>
    <rPh sb="0" eb="2">
      <t>イシカワ</t>
    </rPh>
    <rPh sb="2" eb="5">
      <t>ケンチジ</t>
    </rPh>
    <rPh sb="6" eb="7">
      <t>ハセ</t>
    </rPh>
    <rPh sb="8" eb="9">
      <t>ヒロシ</t>
    </rPh>
    <rPh sb="10" eb="11">
      <t>サマ</t>
    </rPh>
    <phoneticPr fontId="7"/>
  </si>
  <si>
    <t>感染対策等を行った上での施設内療養に要する費用の補助に係るチェックリスト</t>
    <rPh sb="27" eb="28">
      <t>カカ</t>
    </rPh>
    <phoneticPr fontId="29"/>
  </si>
  <si>
    <t>確認項目</t>
    <rPh sb="0" eb="2">
      <t>カクニン</t>
    </rPh>
    <rPh sb="2" eb="4">
      <t>コウモク</t>
    </rPh>
    <phoneticPr fontId="7"/>
  </si>
  <si>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7"/>
  </si>
  <si>
    <t>ゾーニング（区域をわける）を実施した。</t>
    <rPh sb="6" eb="8">
      <t>クイキ</t>
    </rPh>
    <rPh sb="14" eb="16">
      <t>ジッシ</t>
    </rPh>
    <phoneticPr fontId="7"/>
  </si>
  <si>
    <t>状態の急変に備えた・日常的な入所者の健康観察を実施した。</t>
    <rPh sb="23" eb="25">
      <t>ジッシ</t>
    </rPh>
    <phoneticPr fontId="7"/>
  </si>
  <si>
    <r>
      <t xml:space="preserve">常時（夜間、深夜、早朝を含む。）、１人以上の職員を配置した。
</t>
    </r>
    <r>
      <rPr>
        <sz val="10"/>
        <rFont val="ＭＳ Ｐ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7"/>
  </si>
  <si>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29"/>
  </si>
  <si>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7"/>
  </si>
  <si>
    <t>その他</t>
    <rPh sb="2" eb="3">
      <t>ホカ</t>
    </rPh>
    <phoneticPr fontId="7"/>
  </si>
  <si>
    <r>
      <t>※本</t>
    </r>
    <r>
      <rPr>
        <sz val="10"/>
        <rFont val="ＭＳ Ｐゴシック"/>
        <family val="3"/>
        <charset val="128"/>
        <scheme val="minor"/>
      </rPr>
      <t>資料への虚偽記載があった場合は、基金からの補助の返還や指定取消となる場合がある。</t>
    </r>
    <rPh sb="2" eb="4">
      <t>シリョウ</t>
    </rPh>
    <phoneticPr fontId="29"/>
  </si>
  <si>
    <t>本資料の記載内容に虚偽がないことを証明するとともに、記載内容を証明する資料を適切に保管していることを誓約します。</t>
    <rPh sb="0" eb="1">
      <t>ホン</t>
    </rPh>
    <rPh sb="1" eb="3">
      <t>シリョウ</t>
    </rPh>
    <phoneticPr fontId="7"/>
  </si>
  <si>
    <t>事業所名</t>
    <rPh sb="0" eb="3">
      <t>ジギョウショ</t>
    </rPh>
    <rPh sb="3" eb="4">
      <t>メイ</t>
    </rPh>
    <phoneticPr fontId="7"/>
  </si>
  <si>
    <t>代表者</t>
    <rPh sb="0" eb="3">
      <t>ダイヒョウシャ</t>
    </rPh>
    <phoneticPr fontId="7"/>
  </si>
  <si>
    <t>職名</t>
    <rPh sb="0" eb="2">
      <t>ショクメイ</t>
    </rPh>
    <phoneticPr fontId="7"/>
  </si>
  <si>
    <t>氏名</t>
    <rPh sb="0" eb="2">
      <t>シメイ</t>
    </rPh>
    <phoneticPr fontId="7"/>
  </si>
  <si>
    <t>事業所・施設</t>
    <rPh sb="0" eb="3">
      <t>ジギョウショ</t>
    </rPh>
    <rPh sb="4" eb="6">
      <t>シセツ</t>
    </rPh>
    <phoneticPr fontId="49"/>
  </si>
  <si>
    <t>サービス種別</t>
    <rPh sb="4" eb="6">
      <t>シュベツ</t>
    </rPh>
    <phoneticPr fontId="49"/>
  </si>
  <si>
    <t>定員</t>
    <rPh sb="0" eb="2">
      <t>テイイン</t>
    </rPh>
    <phoneticPr fontId="49"/>
  </si>
  <si>
    <t>人</t>
    <rPh sb="0" eb="1">
      <t>ニン</t>
    </rPh>
    <phoneticPr fontId="49"/>
  </si>
  <si>
    <t>※この例は小規模施設（定員</t>
    <phoneticPr fontId="49"/>
  </si>
  <si>
    <t>人以下）の場合</t>
    <phoneticPr fontId="49"/>
  </si>
  <si>
    <t>No</t>
    <phoneticPr fontId="29"/>
  </si>
  <si>
    <t>年齢</t>
    <rPh sb="0" eb="2">
      <t>ネンレイ</t>
    </rPh>
    <phoneticPr fontId="29"/>
  </si>
  <si>
    <t>性別</t>
    <rPh sb="0" eb="2">
      <t>セイベツ</t>
    </rPh>
    <phoneticPr fontId="29"/>
  </si>
  <si>
    <t>療養
延日数</t>
    <rPh sb="0" eb="2">
      <t>リョウヨウ</t>
    </rPh>
    <rPh sb="3" eb="4">
      <t>ノブ</t>
    </rPh>
    <rPh sb="4" eb="6">
      <t>ニッスウ</t>
    </rPh>
    <phoneticPr fontId="49"/>
  </si>
  <si>
    <t>従来補助申請額（万円）</t>
    <rPh sb="0" eb="2">
      <t>ジュウライ</t>
    </rPh>
    <rPh sb="2" eb="4">
      <t>ホジョ</t>
    </rPh>
    <rPh sb="4" eb="6">
      <t>シンセイ</t>
    </rPh>
    <rPh sb="6" eb="7">
      <t>ガク</t>
    </rPh>
    <rPh sb="8" eb="10">
      <t>マンエン</t>
    </rPh>
    <phoneticPr fontId="49"/>
  </si>
  <si>
    <t>追加補助申請額（万円）</t>
    <rPh sb="0" eb="2">
      <t>ツイカ</t>
    </rPh>
    <rPh sb="2" eb="4">
      <t>ホジョ</t>
    </rPh>
    <rPh sb="4" eb="6">
      <t>シンセイ</t>
    </rPh>
    <rPh sb="6" eb="7">
      <t>ガク</t>
    </rPh>
    <phoneticPr fontId="49"/>
  </si>
  <si>
    <t>例1</t>
    <rPh sb="0" eb="1">
      <t>レイ</t>
    </rPh>
    <phoneticPr fontId="49"/>
  </si>
  <si>
    <t>利用者Ａ</t>
    <rPh sb="0" eb="3">
      <t>リヨウシャ</t>
    </rPh>
    <phoneticPr fontId="49"/>
  </si>
  <si>
    <t>男</t>
    <rPh sb="0" eb="1">
      <t>オトコ</t>
    </rPh>
    <phoneticPr fontId="49"/>
  </si>
  <si>
    <t>状況</t>
    <rPh sb="0" eb="2">
      <t>ジョウキョウ</t>
    </rPh>
    <phoneticPr fontId="49"/>
  </si>
  <si>
    <t>発症</t>
    <rPh sb="0" eb="2">
      <t>ハッショウ</t>
    </rPh>
    <phoneticPr fontId="29"/>
  </si>
  <si>
    <t>施設内療養</t>
    <rPh sb="0" eb="3">
      <t>シセツナイ</t>
    </rPh>
    <rPh sb="3" eb="5">
      <t>リョウヨウ</t>
    </rPh>
    <phoneticPr fontId="49"/>
  </si>
  <si>
    <t>入院</t>
    <rPh sb="0" eb="2">
      <t>ニュウイン</t>
    </rPh>
    <phoneticPr fontId="49"/>
  </si>
  <si>
    <t>入院中</t>
    <rPh sb="0" eb="3">
      <t>ニュウインチュウ</t>
    </rPh>
    <phoneticPr fontId="49"/>
  </si>
  <si>
    <t>退院</t>
    <rPh sb="0" eb="2">
      <t>タイイン</t>
    </rPh>
    <phoneticPr fontId="49"/>
  </si>
  <si>
    <t>施設内療養※</t>
    <rPh sb="0" eb="5">
      <t>シセツナイリ</t>
    </rPh>
    <phoneticPr fontId="49"/>
  </si>
  <si>
    <t>○</t>
  </si>
  <si>
    <t>例2</t>
    <rPh sb="0" eb="1">
      <t>レイ</t>
    </rPh>
    <phoneticPr fontId="49"/>
  </si>
  <si>
    <t>利用者Ｂ</t>
    <rPh sb="0" eb="3">
      <t>リヨウシャ</t>
    </rPh>
    <phoneticPr fontId="49"/>
  </si>
  <si>
    <t>女</t>
    <phoneticPr fontId="49"/>
  </si>
  <si>
    <t>PCR検査</t>
    <rPh sb="3" eb="5">
      <t>ケンサ</t>
    </rPh>
    <phoneticPr fontId="49"/>
  </si>
  <si>
    <t>陽性</t>
    <rPh sb="0" eb="2">
      <t>ヨウセイ</t>
    </rPh>
    <phoneticPr fontId="49"/>
  </si>
  <si>
    <t>施設内療養</t>
    <rPh sb="0" eb="5">
      <t>シセツナイリョウヨウ</t>
    </rPh>
    <phoneticPr fontId="24"/>
  </si>
  <si>
    <t>解除</t>
    <rPh sb="0" eb="2">
      <t>カイジョ</t>
    </rPh>
    <phoneticPr fontId="24"/>
  </si>
  <si>
    <t>例3</t>
    <phoneticPr fontId="49"/>
  </si>
  <si>
    <t>利用者Ｃ</t>
    <phoneticPr fontId="49"/>
  </si>
  <si>
    <t>発症</t>
    <rPh sb="0" eb="2">
      <t>ハッショウ</t>
    </rPh>
    <phoneticPr fontId="49"/>
  </si>
  <si>
    <t>死亡</t>
    <rPh sb="0" eb="2">
      <t>シボウ</t>
    </rPh>
    <phoneticPr fontId="49"/>
  </si>
  <si>
    <t>施設内療養人数</t>
    <rPh sb="0" eb="2">
      <t>シセツ</t>
    </rPh>
    <rPh sb="2" eb="3">
      <t>ナイ</t>
    </rPh>
    <rPh sb="3" eb="5">
      <t>リョウヨウ</t>
    </rPh>
    <rPh sb="5" eb="7">
      <t>ニンズウ</t>
    </rPh>
    <phoneticPr fontId="49"/>
  </si>
  <si>
    <t>施設内療養者分補助申請額（万円）</t>
    <rPh sb="0" eb="5">
      <t>シセツナイ</t>
    </rPh>
    <rPh sb="5" eb="6">
      <t>シャ</t>
    </rPh>
    <rPh sb="6" eb="7">
      <t>ブン</t>
    </rPh>
    <rPh sb="7" eb="9">
      <t>ホジョ</t>
    </rPh>
    <rPh sb="9" eb="11">
      <t>シンセイ</t>
    </rPh>
    <rPh sb="11" eb="12">
      <t>ガク</t>
    </rPh>
    <rPh sb="13" eb="15">
      <t>マンエン</t>
    </rPh>
    <phoneticPr fontId="49"/>
  </si>
  <si>
    <t>施設内療養に要する費用の対象</t>
    <rPh sb="0" eb="5">
      <t>シセツナイ</t>
    </rPh>
    <rPh sb="6" eb="7">
      <t>ヨウ</t>
    </rPh>
    <rPh sb="9" eb="11">
      <t>ヒヨウ</t>
    </rPh>
    <rPh sb="12" eb="14">
      <t>タイショウ</t>
    </rPh>
    <phoneticPr fontId="29"/>
  </si>
  <si>
    <t>施設内療養に要する費用の対象外</t>
    <rPh sb="0" eb="5">
      <t>シセツナイ</t>
    </rPh>
    <rPh sb="6" eb="7">
      <t>ヨウ</t>
    </rPh>
    <rPh sb="9" eb="11">
      <t>ヒヨウ</t>
    </rPh>
    <rPh sb="12" eb="14">
      <t>タイショウ</t>
    </rPh>
    <rPh sb="14" eb="15">
      <t>ガイ</t>
    </rPh>
    <phoneticPr fontId="29"/>
  </si>
  <si>
    <t>（様式第１号）総括表</t>
    <rPh sb="1" eb="3">
      <t>ヨウシキ</t>
    </rPh>
    <rPh sb="3" eb="4">
      <t>ダイ</t>
    </rPh>
    <rPh sb="5" eb="6">
      <t>ゴウ</t>
    </rPh>
    <rPh sb="7" eb="10">
      <t>ソウカツヒョウ</t>
    </rPh>
    <phoneticPr fontId="7"/>
  </si>
  <si>
    <t>（様式第１－２号）事業所・施設別申請額一覧</t>
    <rPh sb="1" eb="3">
      <t>ヨウシキ</t>
    </rPh>
    <rPh sb="3" eb="4">
      <t>ダイ</t>
    </rPh>
    <rPh sb="7" eb="8">
      <t>ゴウ</t>
    </rPh>
    <rPh sb="9" eb="12">
      <t>ジギョウショ</t>
    </rPh>
    <rPh sb="13" eb="15">
      <t>シセツ</t>
    </rPh>
    <rPh sb="15" eb="16">
      <t>ベツ</t>
    </rPh>
    <rPh sb="16" eb="19">
      <t>シンセイガク</t>
    </rPh>
    <rPh sb="19" eb="21">
      <t>イチラン</t>
    </rPh>
    <phoneticPr fontId="7"/>
  </si>
  <si>
    <t>（様式第１－３号）事業所・施設別個票</t>
    <rPh sb="1" eb="3">
      <t>ヨウシキ</t>
    </rPh>
    <rPh sb="3" eb="4">
      <t>ダイ</t>
    </rPh>
    <rPh sb="7" eb="8">
      <t>ゴウ</t>
    </rPh>
    <rPh sb="9" eb="12">
      <t>ジギョウショ</t>
    </rPh>
    <rPh sb="13" eb="15">
      <t>シセツ</t>
    </rPh>
    <rPh sb="15" eb="16">
      <t>ベツ</t>
    </rPh>
    <rPh sb="16" eb="18">
      <t>コヒョウ</t>
    </rPh>
    <phoneticPr fontId="7"/>
  </si>
  <si>
    <t>※施設内療養を行った日に○を付ける</t>
    <rPh sb="1" eb="4">
      <t>シセツナイ</t>
    </rPh>
    <rPh sb="4" eb="6">
      <t>リョウヨウ</t>
    </rPh>
    <rPh sb="7" eb="8">
      <t>オコナ</t>
    </rPh>
    <rPh sb="10" eb="11">
      <t>ヒ</t>
    </rPh>
    <rPh sb="14" eb="15">
      <t>ツ</t>
    </rPh>
    <phoneticPr fontId="49"/>
  </si>
  <si>
    <t>基本となる療養解除基準：発症日を含めて10日間、かつ、症状軽快後72時間経過</t>
    <phoneticPr fontId="7"/>
  </si>
  <si>
    <t>年度あたり定員29人以下の施設は最大200万円、定員30人以上の施設は最大500万円、基準単価の適用対象↓</t>
    <rPh sb="0" eb="2">
      <t>ネンド</t>
    </rPh>
    <rPh sb="5" eb="7">
      <t>テイイン</t>
    </rPh>
    <rPh sb="9" eb="10">
      <t>ニン</t>
    </rPh>
    <rPh sb="10" eb="12">
      <t>イカ</t>
    </rPh>
    <rPh sb="13" eb="15">
      <t>シセツ</t>
    </rPh>
    <rPh sb="16" eb="18">
      <t>サイダイ</t>
    </rPh>
    <rPh sb="21" eb="22">
      <t>マン</t>
    </rPh>
    <rPh sb="22" eb="23">
      <t>エン</t>
    </rPh>
    <rPh sb="24" eb="26">
      <t>テイイン</t>
    </rPh>
    <rPh sb="28" eb="29">
      <t>ニン</t>
    </rPh>
    <rPh sb="29" eb="31">
      <t>イジョウ</t>
    </rPh>
    <rPh sb="32" eb="34">
      <t>シセツ</t>
    </rPh>
    <rPh sb="35" eb="37">
      <t>サイダイ</t>
    </rPh>
    <rPh sb="40" eb="41">
      <t>マン</t>
    </rPh>
    <rPh sb="41" eb="42">
      <t>エン</t>
    </rPh>
    <rPh sb="43" eb="45">
      <t>キジュン</t>
    </rPh>
    <rPh sb="45" eb="47">
      <t>タンカ</t>
    </rPh>
    <rPh sb="48" eb="50">
      <t>テキヨウ</t>
    </rPh>
    <rPh sb="50" eb="52">
      <t>タイショウ</t>
    </rPh>
    <phoneticPr fontId="49"/>
  </si>
  <si>
    <t>発行責任者の職・氏名</t>
    <rPh sb="0" eb="2">
      <t>ハッコウ</t>
    </rPh>
    <rPh sb="2" eb="5">
      <t>セキニンシャ</t>
    </rPh>
    <phoneticPr fontId="7"/>
  </si>
  <si>
    <t>書類作成担当者の職・氏名</t>
    <rPh sb="0" eb="4">
      <t>ショルイサクセイ</t>
    </rPh>
    <rPh sb="4" eb="7">
      <t>タントウシャ</t>
    </rPh>
    <phoneticPr fontId="7"/>
  </si>
  <si>
    <t>発行責任者の連絡先</t>
    <rPh sb="6" eb="9">
      <t>レンラクサキ</t>
    </rPh>
    <phoneticPr fontId="7"/>
  </si>
  <si>
    <t>書類作成担当者の連絡先</t>
    <rPh sb="8" eb="11">
      <t>レンラクサキ</t>
    </rPh>
    <phoneticPr fontId="7"/>
  </si>
  <si>
    <t>個票</t>
    <rPh sb="0" eb="2">
      <t>コヒョウ</t>
    </rPh>
    <phoneticPr fontId="7"/>
  </si>
  <si>
    <t>連番</t>
    <rPh sb="0" eb="2">
      <t>レンバン</t>
    </rPh>
    <phoneticPr fontId="7"/>
  </si>
  <si>
    <t>-</t>
    <phoneticPr fontId="7"/>
  </si>
  <si>
    <t>概要</t>
    <rPh sb="0" eb="2">
      <t>ガイヨウ</t>
    </rPh>
    <phoneticPr fontId="7"/>
  </si>
  <si>
    <t>金額</t>
    <rPh sb="0" eb="2">
      <t>キンガク</t>
    </rPh>
    <phoneticPr fontId="7"/>
  </si>
  <si>
    <t>衛生用品購入等</t>
    <rPh sb="6" eb="7">
      <t>ナド</t>
    </rPh>
    <phoneticPr fontId="7"/>
  </si>
  <si>
    <t>計</t>
    <phoneticPr fontId="7"/>
  </si>
  <si>
    <t>日付</t>
    <rPh sb="0" eb="2">
      <t>ヒヅケ</t>
    </rPh>
    <phoneticPr fontId="7"/>
  </si>
  <si>
    <t>時間数</t>
    <rPh sb="0" eb="3">
      <t>ジカンスウ</t>
    </rPh>
    <phoneticPr fontId="7"/>
  </si>
  <si>
    <t>単価</t>
    <rPh sb="0" eb="2">
      <t>タンカ</t>
    </rPh>
    <phoneticPr fontId="7"/>
  </si>
  <si>
    <t>○○　○○</t>
    <phoneticPr fontId="7"/>
  </si>
  <si>
    <t>氏名
（記号も可）</t>
    <rPh sb="0" eb="2">
      <t>シメイ</t>
    </rPh>
    <rPh sb="4" eb="6">
      <t>キゴウ</t>
    </rPh>
    <rPh sb="7" eb="8">
      <t>カ</t>
    </rPh>
    <phoneticPr fontId="49"/>
  </si>
  <si>
    <t>手指消毒液、プラスチックガウン</t>
    <rPh sb="0" eb="2">
      <t>シュシ</t>
    </rPh>
    <rPh sb="2" eb="5">
      <t>ショウドクエキ</t>
    </rPh>
    <phoneticPr fontId="7"/>
  </si>
  <si>
    <t>割り箸、使い捨て食器</t>
    <rPh sb="0" eb="1">
      <t>ワ</t>
    </rPh>
    <rPh sb="2" eb="3">
      <t>バシ</t>
    </rPh>
    <rPh sb="4" eb="5">
      <t>ツカ</t>
    </rPh>
    <rPh sb="6" eb="7">
      <t>ス</t>
    </rPh>
    <rPh sb="8" eb="10">
      <t>ショッキ</t>
    </rPh>
    <phoneticPr fontId="7"/>
  </si>
  <si>
    <t>有症状</t>
    <rPh sb="0" eb="3">
      <t>ユウショウジョウ</t>
    </rPh>
    <phoneticPr fontId="7"/>
  </si>
  <si>
    <t>無症状</t>
    <rPh sb="0" eb="3">
      <t>ムショウ</t>
    </rPh>
    <phoneticPr fontId="49"/>
  </si>
  <si>
    <t>有症状</t>
    <rPh sb="0" eb="3">
      <t>ユウ</t>
    </rPh>
    <phoneticPr fontId="49"/>
  </si>
  <si>
    <t>有症状・
無症状の別</t>
    <rPh sb="0" eb="3">
      <t>ユウショウジョウ</t>
    </rPh>
    <rPh sb="5" eb="8">
      <t>ムショウジョウ</t>
    </rPh>
    <rPh sb="9" eb="10">
      <t>ベツ</t>
    </rPh>
    <phoneticPr fontId="7"/>
  </si>
  <si>
    <t>※通常賃金や基本給は、コロナ対応のものであっても対象外です。</t>
    <rPh sb="6" eb="9">
      <t>キホンキュウ</t>
    </rPh>
    <phoneticPr fontId="54"/>
  </si>
  <si>
    <t>　</t>
    <phoneticPr fontId="7"/>
  </si>
  <si>
    <t>①Ａ４用紙に領収書等を貼る（コピー可）</t>
    <phoneticPr fontId="7"/>
  </si>
  <si>
    <t>　※領収書等1枚に含まれる該当費用を経費内訳の1行に記入</t>
    <rPh sb="2" eb="5">
      <t>リョウシュウショ</t>
    </rPh>
    <rPh sb="5" eb="6">
      <t>ナド</t>
    </rPh>
    <rPh sb="7" eb="8">
      <t>マイ</t>
    </rPh>
    <rPh sb="18" eb="20">
      <t>ケイヒ</t>
    </rPh>
    <rPh sb="20" eb="22">
      <t>ウチワケ</t>
    </rPh>
    <rPh sb="24" eb="25">
      <t>ギョウ</t>
    </rPh>
    <rPh sb="26" eb="28">
      <t>キニュウ</t>
    </rPh>
    <phoneticPr fontId="7"/>
  </si>
  <si>
    <t>個票</t>
    <rPh sb="0" eb="2">
      <t>コヒョウ</t>
    </rPh>
    <phoneticPr fontId="7"/>
  </si>
  <si>
    <t>事業所・施設の名称</t>
    <phoneticPr fontId="7"/>
  </si>
  <si>
    <t>①申請に係る事業所・施設等の感染等の状況</t>
    <rPh sb="1" eb="3">
      <t>シンセイ</t>
    </rPh>
    <phoneticPr fontId="54"/>
  </si>
  <si>
    <t>②人件費内訳</t>
    <rPh sb="1" eb="4">
      <t>ジンケンヒ</t>
    </rPh>
    <rPh sb="4" eb="6">
      <t>ウチワケ</t>
    </rPh>
    <phoneticPr fontId="54"/>
  </si>
  <si>
    <t>※参考様式のため、別様式で作成しても結構です。行が足りない場合は増やしてください。</t>
    <rPh sb="9" eb="12">
      <t>ベツヨウシキ</t>
    </rPh>
    <rPh sb="13" eb="15">
      <t>サクセイ</t>
    </rPh>
    <rPh sb="18" eb="20">
      <t>ケッコウ</t>
    </rPh>
    <phoneticPr fontId="54"/>
  </si>
  <si>
    <t>③経費内訳（人件費・施設内療養費以外）</t>
    <rPh sb="1" eb="3">
      <t>ケイヒ</t>
    </rPh>
    <rPh sb="3" eb="5">
      <t>ウチワケ</t>
    </rPh>
    <rPh sb="6" eb="9">
      <t>ジンケンヒ</t>
    </rPh>
    <rPh sb="10" eb="15">
      <t>シセツ</t>
    </rPh>
    <rPh sb="15" eb="16">
      <t>ヒ</t>
    </rPh>
    <rPh sb="16" eb="18">
      <t>イガイ</t>
    </rPh>
    <phoneticPr fontId="54"/>
  </si>
  <si>
    <t>衛生用品購入等</t>
    <phoneticPr fontId="7"/>
  </si>
  <si>
    <t>例</t>
    <rPh sb="0" eb="1">
      <t>レイ</t>
    </rPh>
    <phoneticPr fontId="7"/>
  </si>
  <si>
    <t>費目ごとの計</t>
    <rPh sb="0" eb="2">
      <t>ヒモク</t>
    </rPh>
    <rPh sb="5" eb="6">
      <t>ケイ</t>
    </rPh>
    <phoneticPr fontId="7"/>
  </si>
  <si>
    <t>←所要額の欄に、陽性者ラインリストの右下の合計額を円単位で記入してください。</t>
    <rPh sb="1" eb="4">
      <t>ショヨウガク</t>
    </rPh>
    <rPh sb="5" eb="6">
      <t>ラン</t>
    </rPh>
    <rPh sb="8" eb="11">
      <t>ヨウセイシャ</t>
    </rPh>
    <rPh sb="18" eb="20">
      <t>ミギシタ</t>
    </rPh>
    <rPh sb="21" eb="24">
      <t>ゴウケイガク</t>
    </rPh>
    <rPh sb="25" eb="26">
      <t>エン</t>
    </rPh>
    <rPh sb="26" eb="28">
      <t>タンイ</t>
    </rPh>
    <rPh sb="29" eb="31">
      <t>キニュウ</t>
    </rPh>
    <phoneticPr fontId="7"/>
  </si>
  <si>
    <t>時間外手当</t>
    <rPh sb="0" eb="3">
      <t>ジカンガイ</t>
    </rPh>
    <rPh sb="3" eb="5">
      <t>テア</t>
    </rPh>
    <phoneticPr fontId="7"/>
  </si>
  <si>
    <t>危険手当</t>
    <rPh sb="0" eb="4">
      <t>キケンテアテ</t>
    </rPh>
    <phoneticPr fontId="7"/>
  </si>
  <si>
    <t>概要</t>
    <rPh sb="0" eb="2">
      <t>ガイヨウ</t>
    </rPh>
    <phoneticPr fontId="7"/>
  </si>
  <si>
    <t>割増賃金・手当</t>
    <rPh sb="0" eb="2">
      <t>ワリマシ</t>
    </rPh>
    <rPh sb="2" eb="4">
      <t>チンギン</t>
    </rPh>
    <rPh sb="5" eb="7">
      <t>テアテ</t>
    </rPh>
    <phoneticPr fontId="7"/>
  </si>
  <si>
    <t>緊急雇用</t>
    <rPh sb="0" eb="2">
      <t>キンキュウ</t>
    </rPh>
    <rPh sb="2" eb="4">
      <t>コヨウ</t>
    </rPh>
    <phoneticPr fontId="7"/>
  </si>
  <si>
    <t>割増賃金・手当（職員派遣）</t>
    <phoneticPr fontId="6"/>
  </si>
  <si>
    <t>緊急雇用（職員派遣）</t>
    <phoneticPr fontId="7"/>
  </si>
  <si>
    <t>緊急雇用（職員派遣）</t>
    <phoneticPr fontId="7"/>
  </si>
  <si>
    <t>割増賃金・手当（職員派遣）</t>
    <phoneticPr fontId="7"/>
  </si>
  <si>
    <t>緊急雇用</t>
    <phoneticPr fontId="7"/>
  </si>
  <si>
    <t>職業紹介料（職員派遣）</t>
    <phoneticPr fontId="7"/>
  </si>
  <si>
    <t>損害賠償保険加入（職員派遣）</t>
    <phoneticPr fontId="7"/>
  </si>
  <si>
    <t>旅費・宿泊費（職員派遣）</t>
    <phoneticPr fontId="7"/>
  </si>
  <si>
    <t>当該年度
既申請額</t>
    <rPh sb="0" eb="2">
      <t>トウガイ</t>
    </rPh>
    <rPh sb="2" eb="4">
      <t>ネンド</t>
    </rPh>
    <rPh sb="5" eb="6">
      <t>スデ</t>
    </rPh>
    <rPh sb="6" eb="8">
      <t>シンセイ</t>
    </rPh>
    <rPh sb="8" eb="9">
      <t>ガク</t>
    </rPh>
    <phoneticPr fontId="7"/>
  </si>
  <si>
    <t>サービス種別</t>
    <rPh sb="4" eb="6">
      <t>シュベツ</t>
    </rPh>
    <phoneticPr fontId="7"/>
  </si>
  <si>
    <t>個別協議
承認済額</t>
    <rPh sb="0" eb="2">
      <t>コベツ</t>
    </rPh>
    <rPh sb="2" eb="4">
      <t>キョウギ</t>
    </rPh>
    <rPh sb="5" eb="7">
      <t>ショウニン</t>
    </rPh>
    <rPh sb="7" eb="8">
      <t>ズ</t>
    </rPh>
    <rPh sb="8" eb="9">
      <t>ガク</t>
    </rPh>
    <phoneticPr fontId="7"/>
  </si>
  <si>
    <t>個票1</t>
    <phoneticPr fontId="7"/>
  </si>
  <si>
    <t>内訳資料</t>
    <rPh sb="0" eb="2">
      <t>ウチワケ</t>
    </rPh>
    <rPh sb="2" eb="4">
      <t>シリョウ</t>
    </rPh>
    <phoneticPr fontId="7"/>
  </si>
  <si>
    <t>施設内療養</t>
    <phoneticPr fontId="7"/>
  </si>
  <si>
    <t>基本的な書き方</t>
    <rPh sb="0" eb="3">
      <t>キホンテキ</t>
    </rPh>
    <rPh sb="4" eb="5">
      <t>カ</t>
    </rPh>
    <rPh sb="6" eb="7">
      <t>カタ</t>
    </rPh>
    <phoneticPr fontId="7"/>
  </si>
  <si>
    <t>薄ピンク色の欄にご記入ください。</t>
    <rPh sb="0" eb="1">
      <t>ウス</t>
    </rPh>
    <rPh sb="4" eb="5">
      <t>イロ</t>
    </rPh>
    <rPh sb="6" eb="7">
      <t>ラン</t>
    </rPh>
    <rPh sb="9" eb="11">
      <t>キニュウ</t>
    </rPh>
    <phoneticPr fontId="7"/>
  </si>
  <si>
    <t>水色の欄は選択式になっていますので、クリックしてリストから選択してください。</t>
    <rPh sb="0" eb="2">
      <t>ミズイロ</t>
    </rPh>
    <rPh sb="3" eb="4">
      <t>ラン</t>
    </rPh>
    <rPh sb="5" eb="7">
      <t>センタク</t>
    </rPh>
    <rPh sb="7" eb="8">
      <t>シキ</t>
    </rPh>
    <rPh sb="29" eb="31">
      <t>センタク</t>
    </rPh>
    <phoneticPr fontId="7"/>
  </si>
  <si>
    <t>（特養、老健、介護医療院、介護療養型医療施設、グループホーム、養護、軽費、有料、サ高住）</t>
    <phoneticPr fontId="7"/>
  </si>
  <si>
    <t>領収書等（レシートや金額がわかる納品書も可）を以下の要領でとりまとめたもの</t>
    <rPh sb="0" eb="3">
      <t>リョウシュウショ</t>
    </rPh>
    <rPh sb="3" eb="4">
      <t>ナド</t>
    </rPh>
    <rPh sb="10" eb="12">
      <t>キンガク</t>
    </rPh>
    <rPh sb="16" eb="19">
      <t>ノウヒンショ</t>
    </rPh>
    <rPh sb="20" eb="21">
      <t>カ</t>
    </rPh>
    <phoneticPr fontId="7"/>
  </si>
  <si>
    <t>※賃金台帳や給与明細などの根拠資料の提出を求める場合があります。</t>
    <rPh sb="1" eb="5">
      <t>チンギンダイチョウ</t>
    </rPh>
    <rPh sb="6" eb="10">
      <t>キュウヨメイサイ</t>
    </rPh>
    <rPh sb="13" eb="15">
      <t>コンキョ</t>
    </rPh>
    <rPh sb="15" eb="17">
      <t>シリョウ</t>
    </rPh>
    <rPh sb="18" eb="20">
      <t>テイシュツ</t>
    </rPh>
    <rPh sb="21" eb="22">
      <t>モト</t>
    </rPh>
    <rPh sb="24" eb="26">
      <t>バアイ</t>
    </rPh>
    <phoneticPr fontId="54"/>
  </si>
  <si>
    <t>施設内療養費と人件費以外の</t>
    <rPh sb="0" eb="2">
      <t>シセツ</t>
    </rPh>
    <rPh sb="2" eb="3">
      <t>ナイ</t>
    </rPh>
    <rPh sb="3" eb="6">
      <t>リョウヨウヒ</t>
    </rPh>
    <rPh sb="7" eb="10">
      <t>ジンケンヒ</t>
    </rPh>
    <rPh sb="10" eb="12">
      <t>イガイ</t>
    </rPh>
    <phoneticPr fontId="7"/>
  </si>
  <si>
    <t>施設内療養費を申請する場合に記入</t>
    <rPh sb="0" eb="3">
      <t>シセツナイ</t>
    </rPh>
    <rPh sb="3" eb="6">
      <t>リョウヨウヒ</t>
    </rPh>
    <rPh sb="7" eb="9">
      <t>シンセイ</t>
    </rPh>
    <rPh sb="11" eb="13">
      <t>バアイ</t>
    </rPh>
    <rPh sb="14" eb="16">
      <t>キニュウ</t>
    </rPh>
    <phoneticPr fontId="7"/>
  </si>
  <si>
    <t>経費を申請する場合に提出するもの</t>
    <rPh sb="3" eb="5">
      <t>シンセイ</t>
    </rPh>
    <rPh sb="7" eb="9">
      <t>バアイ</t>
    </rPh>
    <rPh sb="10" eb="12">
      <t>テイシュツ</t>
    </rPh>
    <phoneticPr fontId="7"/>
  </si>
  <si>
    <t>個票2</t>
    <phoneticPr fontId="7"/>
  </si>
  <si>
    <r>
      <t>※</t>
    </r>
    <r>
      <rPr>
        <u/>
        <sz val="11"/>
        <color theme="1"/>
        <rFont val="ＭＳ ゴシック"/>
        <family val="3"/>
        <charset val="128"/>
      </rPr>
      <t>領収書（レシート・納品書）ごとに1行</t>
    </r>
    <r>
      <rPr>
        <sz val="11"/>
        <color theme="1"/>
        <rFont val="ＭＳ ゴシック"/>
        <family val="3"/>
        <charset val="128"/>
      </rPr>
      <t>記入してください。</t>
    </r>
    <rPh sb="1" eb="4">
      <t>リョウシュウショ</t>
    </rPh>
    <rPh sb="10" eb="13">
      <t>ノウヒンショ</t>
    </rPh>
    <rPh sb="18" eb="19">
      <t>ギョウ</t>
    </rPh>
    <rPh sb="19" eb="21">
      <t>キニュウ</t>
    </rPh>
    <phoneticPr fontId="54"/>
  </si>
  <si>
    <t>（１）どの年度に生じたかかり増し費用に対する個別協議か、当てはまる方を○で選択してください。（両年度に該当がある場合は様式を分けて記載してください）</t>
    <rPh sb="5" eb="7">
      <t>ネンド</t>
    </rPh>
    <rPh sb="8" eb="9">
      <t>ショウ</t>
    </rPh>
    <rPh sb="14" eb="15">
      <t>マ</t>
    </rPh>
    <rPh sb="16" eb="18">
      <t>ヒヨウ</t>
    </rPh>
    <rPh sb="19" eb="20">
      <t>タイ</t>
    </rPh>
    <rPh sb="22" eb="24">
      <t>コベツ</t>
    </rPh>
    <rPh sb="24" eb="26">
      <t>キョウギ</t>
    </rPh>
    <rPh sb="28" eb="29">
      <t>ア</t>
    </rPh>
    <rPh sb="33" eb="34">
      <t>ホウ</t>
    </rPh>
    <rPh sb="37" eb="39">
      <t>センタク</t>
    </rPh>
    <rPh sb="47" eb="50">
      <t>リョウネンド</t>
    </rPh>
    <rPh sb="51" eb="53">
      <t>ガイトウ</t>
    </rPh>
    <rPh sb="56" eb="58">
      <t>バアイ</t>
    </rPh>
    <rPh sb="59" eb="61">
      <t>ヨウシキ</t>
    </rPh>
    <rPh sb="62" eb="63">
      <t>ワ</t>
    </rPh>
    <rPh sb="65" eb="67">
      <t>キサイ</t>
    </rPh>
    <phoneticPr fontId="29"/>
  </si>
  <si>
    <t>法人名</t>
    <rPh sb="0" eb="2">
      <t>ホウジン</t>
    </rPh>
    <rPh sb="2" eb="3">
      <t>メイ</t>
    </rPh>
    <phoneticPr fontId="29"/>
  </si>
  <si>
    <t>（２）個別協議の対象となる事業所・施設等</t>
    <phoneticPr fontId="29"/>
  </si>
  <si>
    <t>基本情報</t>
    <rPh sb="0" eb="2">
      <t>キホン</t>
    </rPh>
    <rPh sb="2" eb="4">
      <t>ジョウホウ</t>
    </rPh>
    <phoneticPr fontId="29"/>
  </si>
  <si>
    <t>３（１）イ　対象経費の所要額　（左記「実際の所要額」又は「今回の協議額」の内訳の金額（円）を記載してください。）</t>
    <rPh sb="6" eb="8">
      <t>タイショウ</t>
    </rPh>
    <rPh sb="8" eb="10">
      <t>ケイヒ</t>
    </rPh>
    <rPh sb="11" eb="14">
      <t>ショヨウガク</t>
    </rPh>
    <rPh sb="16" eb="18">
      <t>サキ</t>
    </rPh>
    <rPh sb="19" eb="21">
      <t>ジッサイ</t>
    </rPh>
    <rPh sb="22" eb="25">
      <t>ショヨウガク</t>
    </rPh>
    <rPh sb="26" eb="27">
      <t>マタ</t>
    </rPh>
    <rPh sb="29" eb="31">
      <t>コンカイ</t>
    </rPh>
    <rPh sb="32" eb="35">
      <t>キョウギガク</t>
    </rPh>
    <rPh sb="37" eb="39">
      <t>ウチワケ</t>
    </rPh>
    <rPh sb="40" eb="42">
      <t>キンガク</t>
    </rPh>
    <rPh sb="43" eb="44">
      <t>エン</t>
    </rPh>
    <rPh sb="46" eb="48">
      <t>キサイ</t>
    </rPh>
    <phoneticPr fontId="29"/>
  </si>
  <si>
    <t>ア（ア）①～⑤</t>
    <phoneticPr fontId="29"/>
  </si>
  <si>
    <t>事業所・施設等の名称</t>
    <rPh sb="0" eb="3">
      <t>ジギョウショ</t>
    </rPh>
    <rPh sb="4" eb="6">
      <t>シセツ</t>
    </rPh>
    <rPh sb="6" eb="7">
      <t>トウ</t>
    </rPh>
    <rPh sb="8" eb="10">
      <t>メイショウ</t>
    </rPh>
    <phoneticPr fontId="29"/>
  </si>
  <si>
    <t>サービス種別</t>
    <rPh sb="4" eb="6">
      <t>シュベツ</t>
    </rPh>
    <phoneticPr fontId="29"/>
  </si>
  <si>
    <t>基準額（Ａ）
（円）</t>
    <rPh sb="0" eb="3">
      <t>キジュンガク</t>
    </rPh>
    <rPh sb="8" eb="9">
      <t>エン</t>
    </rPh>
    <phoneticPr fontId="29"/>
  </si>
  <si>
    <t>個別協議の承認を受けたことがある場合は、引き上げ後の基準額（Ａ’）</t>
    <rPh sb="0" eb="2">
      <t>コベツ</t>
    </rPh>
    <rPh sb="2" eb="4">
      <t>キョウギ</t>
    </rPh>
    <rPh sb="5" eb="7">
      <t>ショウニン</t>
    </rPh>
    <rPh sb="8" eb="9">
      <t>ウ</t>
    </rPh>
    <rPh sb="16" eb="18">
      <t>バアイ</t>
    </rPh>
    <rPh sb="20" eb="21">
      <t>ヒ</t>
    </rPh>
    <rPh sb="22" eb="23">
      <t>ア</t>
    </rPh>
    <rPh sb="24" eb="25">
      <t>ゴ</t>
    </rPh>
    <rPh sb="26" eb="29">
      <t>キジュンガク</t>
    </rPh>
    <phoneticPr fontId="29"/>
  </si>
  <si>
    <t>実際の所要額
（B）（円）</t>
    <rPh sb="0" eb="2">
      <t>ジッサイ</t>
    </rPh>
    <rPh sb="3" eb="6">
      <t>ショヨウガク</t>
    </rPh>
    <rPh sb="11" eb="12">
      <t>エン</t>
    </rPh>
    <phoneticPr fontId="29"/>
  </si>
  <si>
    <t>今回の協議額
（引き上げ額）
(B)－(A)or(A’)
（C）（円）</t>
    <rPh sb="0" eb="2">
      <t>コンカイ</t>
    </rPh>
    <rPh sb="3" eb="5">
      <t>キョウギ</t>
    </rPh>
    <rPh sb="5" eb="6">
      <t>ガク</t>
    </rPh>
    <rPh sb="8" eb="9">
      <t>ヒ</t>
    </rPh>
    <rPh sb="10" eb="11">
      <t>ア</t>
    </rPh>
    <rPh sb="12" eb="13">
      <t>ガク</t>
    </rPh>
    <rPh sb="33" eb="34">
      <t>エン</t>
    </rPh>
    <phoneticPr fontId="29"/>
  </si>
  <si>
    <t>緊急雇用</t>
    <rPh sb="0" eb="2">
      <t>キンキュウ</t>
    </rPh>
    <rPh sb="2" eb="4">
      <t>コヨウ</t>
    </rPh>
    <phoneticPr fontId="29"/>
  </si>
  <si>
    <t>割増賃金・手当</t>
    <rPh sb="0" eb="2">
      <t>ワリマシ</t>
    </rPh>
    <rPh sb="2" eb="4">
      <t>チンギン</t>
    </rPh>
    <rPh sb="5" eb="7">
      <t>テアテ</t>
    </rPh>
    <phoneticPr fontId="29"/>
  </si>
  <si>
    <t>職業紹介料</t>
    <rPh sb="0" eb="2">
      <t>ショクギョウ</t>
    </rPh>
    <rPh sb="2" eb="4">
      <t>ショウカイ</t>
    </rPh>
    <rPh sb="4" eb="5">
      <t>リョウ</t>
    </rPh>
    <phoneticPr fontId="29"/>
  </si>
  <si>
    <t>損害賠償
保険加入</t>
    <rPh sb="0" eb="2">
      <t>ソンガイ</t>
    </rPh>
    <rPh sb="2" eb="4">
      <t>バイショウ</t>
    </rPh>
    <rPh sb="5" eb="7">
      <t>ホケン</t>
    </rPh>
    <rPh sb="7" eb="9">
      <t>カニュウ</t>
    </rPh>
    <phoneticPr fontId="29"/>
  </si>
  <si>
    <t>宿泊費
（帰宅困難職員）</t>
    <rPh sb="0" eb="3">
      <t>シュクハクヒ</t>
    </rPh>
    <rPh sb="5" eb="7">
      <t>キタク</t>
    </rPh>
    <rPh sb="7" eb="9">
      <t>コンナン</t>
    </rPh>
    <rPh sb="9" eb="11">
      <t>ショクイン</t>
    </rPh>
    <phoneticPr fontId="29"/>
  </si>
  <si>
    <t>旅費
（連携）</t>
    <rPh sb="0" eb="2">
      <t>リョヒ</t>
    </rPh>
    <rPh sb="4" eb="6">
      <t>レンケイ</t>
    </rPh>
    <phoneticPr fontId="29"/>
  </si>
  <si>
    <t>消毒・清掃</t>
    <rPh sb="0" eb="2">
      <t>ショウドク</t>
    </rPh>
    <rPh sb="3" eb="5">
      <t>セイソウ</t>
    </rPh>
    <phoneticPr fontId="29"/>
  </si>
  <si>
    <t>感染性廃棄物処理</t>
    <rPh sb="0" eb="3">
      <t>カンセンセイ</t>
    </rPh>
    <rPh sb="3" eb="6">
      <t>ハイキブツ</t>
    </rPh>
    <rPh sb="6" eb="8">
      <t>ショリ</t>
    </rPh>
    <phoneticPr fontId="29"/>
  </si>
  <si>
    <t>衛生用品
購入</t>
    <rPh sb="0" eb="2">
      <t>エイセイ</t>
    </rPh>
    <rPh sb="2" eb="4">
      <t>ヨウヒン</t>
    </rPh>
    <rPh sb="5" eb="7">
      <t>コウニュウ</t>
    </rPh>
    <phoneticPr fontId="29"/>
  </si>
  <si>
    <t>代替場所確保（使用料）</t>
    <rPh sb="0" eb="2">
      <t>ダイタイ</t>
    </rPh>
    <rPh sb="2" eb="4">
      <t>バショ</t>
    </rPh>
    <rPh sb="4" eb="6">
      <t>カクホ</t>
    </rPh>
    <rPh sb="7" eb="10">
      <t>シヨウリョウ</t>
    </rPh>
    <phoneticPr fontId="29"/>
  </si>
  <si>
    <t>謝金
（同行指導）</t>
    <rPh sb="0" eb="2">
      <t>シャキン</t>
    </rPh>
    <rPh sb="4" eb="6">
      <t>ドウコウ</t>
    </rPh>
    <rPh sb="6" eb="8">
      <t>シドウ</t>
    </rPh>
    <phoneticPr fontId="29"/>
  </si>
  <si>
    <t>旅費
（代替場所等）</t>
    <rPh sb="0" eb="2">
      <t>リョヒ</t>
    </rPh>
    <rPh sb="4" eb="6">
      <t>ダイタイ</t>
    </rPh>
    <rPh sb="6" eb="8">
      <t>バショ</t>
    </rPh>
    <rPh sb="8" eb="9">
      <t>トウ</t>
    </rPh>
    <phoneticPr fontId="29"/>
  </si>
  <si>
    <t>リース費用
（車、自転車）</t>
    <rPh sb="3" eb="5">
      <t>ヒヨウ</t>
    </rPh>
    <rPh sb="7" eb="8">
      <t>クルマ</t>
    </rPh>
    <rPh sb="9" eb="12">
      <t>ジテンシャ</t>
    </rPh>
    <phoneticPr fontId="29"/>
  </si>
  <si>
    <t>リース費用
（タブレット）</t>
    <rPh sb="3" eb="5">
      <t>ヒヨウ</t>
    </rPh>
    <phoneticPr fontId="29"/>
  </si>
  <si>
    <r>
      <t>当該年度分について</t>
    </r>
    <r>
      <rPr>
        <sz val="10"/>
        <color rgb="FFFF0000"/>
        <rFont val="メイリオ"/>
        <family val="3"/>
        <charset val="128"/>
      </rPr>
      <t>初めて</t>
    </r>
    <r>
      <rPr>
        <sz val="10"/>
        <color theme="1"/>
        <rFont val="メイリオ"/>
        <family val="3"/>
        <charset val="128"/>
      </rPr>
      <t>個別協議を行う
場合はこちらの行に記入して下さい→</t>
    </r>
    <rPh sb="0" eb="2">
      <t>トウガイ</t>
    </rPh>
    <rPh sb="2" eb="5">
      <t>ネンドブン</t>
    </rPh>
    <rPh sb="9" eb="10">
      <t>ハジ</t>
    </rPh>
    <rPh sb="12" eb="14">
      <t>コベツ</t>
    </rPh>
    <rPh sb="14" eb="16">
      <t>キョウギ</t>
    </rPh>
    <rPh sb="17" eb="18">
      <t>オコナ</t>
    </rPh>
    <rPh sb="20" eb="22">
      <t>バアイ</t>
    </rPh>
    <rPh sb="27" eb="28">
      <t>ギョウ</t>
    </rPh>
    <rPh sb="29" eb="31">
      <t>キニュウ</t>
    </rPh>
    <rPh sb="33" eb="34">
      <t>クダ</t>
    </rPh>
    <phoneticPr fontId="29"/>
  </si>
  <si>
    <r>
      <t>当該年度分について</t>
    </r>
    <r>
      <rPr>
        <sz val="10"/>
        <color rgb="FFFF0000"/>
        <rFont val="メイリオ"/>
        <family val="3"/>
        <charset val="128"/>
      </rPr>
      <t>２回目以降</t>
    </r>
    <r>
      <rPr>
        <sz val="10"/>
        <color theme="1"/>
        <rFont val="メイリオ"/>
        <family val="3"/>
        <charset val="128"/>
      </rPr>
      <t>の個別協議
の場合はこちらの行に記入して下さい→</t>
    </r>
    <rPh sb="0" eb="2">
      <t>トウガイ</t>
    </rPh>
    <rPh sb="2" eb="5">
      <t>ネンドブン</t>
    </rPh>
    <rPh sb="10" eb="12">
      <t>カイメ</t>
    </rPh>
    <rPh sb="12" eb="14">
      <t>イコウ</t>
    </rPh>
    <rPh sb="15" eb="17">
      <t>コベツ</t>
    </rPh>
    <rPh sb="17" eb="19">
      <t>キョウギ</t>
    </rPh>
    <rPh sb="21" eb="23">
      <t>バアイ</t>
    </rPh>
    <rPh sb="28" eb="29">
      <t>ギョウ</t>
    </rPh>
    <rPh sb="30" eb="32">
      <t>キニュウ</t>
    </rPh>
    <rPh sb="34" eb="35">
      <t>クダ</t>
    </rPh>
    <phoneticPr fontId="29"/>
  </si>
  <si>
    <t>（３）今回の個別協議に係る事業所・施設等の感染等の状況</t>
    <rPh sb="3" eb="5">
      <t>コンカイ</t>
    </rPh>
    <rPh sb="6" eb="8">
      <t>コベツ</t>
    </rPh>
    <rPh sb="8" eb="10">
      <t>キョウギ</t>
    </rPh>
    <rPh sb="11" eb="12">
      <t>カカ</t>
    </rPh>
    <rPh sb="13" eb="16">
      <t>ジギョウショ</t>
    </rPh>
    <rPh sb="17" eb="20">
      <t>シセツトウ</t>
    </rPh>
    <rPh sb="21" eb="23">
      <t>カンセン</t>
    </rPh>
    <rPh sb="23" eb="24">
      <t>トウ</t>
    </rPh>
    <rPh sb="25" eb="27">
      <t>ジョウキョウ</t>
    </rPh>
    <phoneticPr fontId="29"/>
  </si>
  <si>
    <t>職員</t>
    <rPh sb="0" eb="2">
      <t>ショクイン</t>
    </rPh>
    <phoneticPr fontId="29"/>
  </si>
  <si>
    <t>人</t>
    <rPh sb="0" eb="1">
      <t>ニン</t>
    </rPh>
    <phoneticPr fontId="29"/>
  </si>
  <si>
    <t>利用者</t>
    <rPh sb="0" eb="3">
      <t>リヨウシャ</t>
    </rPh>
    <phoneticPr fontId="29"/>
  </si>
  <si>
    <t>対象経費の費目</t>
    <rPh sb="0" eb="2">
      <t>タイショウ</t>
    </rPh>
    <rPh sb="2" eb="4">
      <t>ケイヒ</t>
    </rPh>
    <rPh sb="5" eb="7">
      <t>ヒモク</t>
    </rPh>
    <phoneticPr fontId="29"/>
  </si>
  <si>
    <t>左記対象経費の概要</t>
    <rPh sb="0" eb="2">
      <t>サキ</t>
    </rPh>
    <rPh sb="2" eb="4">
      <t>タイショウ</t>
    </rPh>
    <rPh sb="4" eb="6">
      <t>ケイヒ</t>
    </rPh>
    <rPh sb="7" eb="9">
      <t>ガイヨウ</t>
    </rPh>
    <phoneticPr fontId="29"/>
  </si>
  <si>
    <t>左記対象経費の所要額の積算内訳</t>
    <rPh sb="0" eb="2">
      <t>サキ</t>
    </rPh>
    <rPh sb="2" eb="4">
      <t>タイショウ</t>
    </rPh>
    <rPh sb="4" eb="6">
      <t>ケイヒ</t>
    </rPh>
    <phoneticPr fontId="29"/>
  </si>
  <si>
    <t>感染した職員○名の代替職員や感染症対応を行うための追加的な職員の確保のため、職員○名を緊急雇用した。</t>
    <rPh sb="0" eb="2">
      <t>カンセン</t>
    </rPh>
    <rPh sb="4" eb="6">
      <t>ショクイン</t>
    </rPh>
    <rPh sb="7" eb="8">
      <t>メイ</t>
    </rPh>
    <rPh sb="9" eb="11">
      <t>ダイタイ</t>
    </rPh>
    <rPh sb="11" eb="13">
      <t>ショクイン</t>
    </rPh>
    <rPh sb="14" eb="17">
      <t>カンセンショウ</t>
    </rPh>
    <rPh sb="17" eb="19">
      <t>タイオウ</t>
    </rPh>
    <rPh sb="20" eb="21">
      <t>オコナ</t>
    </rPh>
    <rPh sb="25" eb="28">
      <t>ツイカテキ</t>
    </rPh>
    <rPh sb="29" eb="31">
      <t>ショクイン</t>
    </rPh>
    <rPh sb="32" eb="34">
      <t>カクホ</t>
    </rPh>
    <rPh sb="38" eb="40">
      <t>ショクイン</t>
    </rPh>
    <rPh sb="41" eb="42">
      <t>メイ</t>
    </rPh>
    <rPh sb="43" eb="45">
      <t>キンキュウ</t>
    </rPh>
    <rPh sb="45" eb="47">
      <t>コヨウ</t>
    </rPh>
    <phoneticPr fontId="29"/>
  </si>
  <si>
    <t>感染者の発生に係る対応により追加的業務の生じた職員に対して、かかり増し分の超過勤務手当及び○○手当を支給した。</t>
    <rPh sb="0" eb="2">
      <t>カンセン</t>
    </rPh>
    <rPh sb="2" eb="3">
      <t>シャ</t>
    </rPh>
    <rPh sb="4" eb="6">
      <t>ハッセイ</t>
    </rPh>
    <rPh sb="7" eb="8">
      <t>カカ</t>
    </rPh>
    <rPh sb="9" eb="11">
      <t>タイオウ</t>
    </rPh>
    <rPh sb="14" eb="17">
      <t>ツイカテキ</t>
    </rPh>
    <rPh sb="17" eb="19">
      <t>ギョウム</t>
    </rPh>
    <rPh sb="20" eb="21">
      <t>ショウ</t>
    </rPh>
    <rPh sb="23" eb="25">
      <t>ショクイン</t>
    </rPh>
    <rPh sb="26" eb="27">
      <t>タイ</t>
    </rPh>
    <rPh sb="33" eb="34">
      <t>マ</t>
    </rPh>
    <rPh sb="35" eb="36">
      <t>ブン</t>
    </rPh>
    <rPh sb="37" eb="39">
      <t>チョウカ</t>
    </rPh>
    <rPh sb="39" eb="41">
      <t>キンム</t>
    </rPh>
    <rPh sb="41" eb="43">
      <t>テアテ</t>
    </rPh>
    <rPh sb="43" eb="44">
      <t>オヨ</t>
    </rPh>
    <rPh sb="47" eb="49">
      <t>テアテ</t>
    </rPh>
    <rPh sb="50" eb="52">
      <t>シキュウ</t>
    </rPh>
    <phoneticPr fontId="29"/>
  </si>
  <si>
    <t>感染した職員の代替職員を確保するため、有料職業紹介サイトに求人募集を依頼した。</t>
    <rPh sb="0" eb="2">
      <t>カンセン</t>
    </rPh>
    <rPh sb="4" eb="6">
      <t>ショクイン</t>
    </rPh>
    <rPh sb="7" eb="9">
      <t>ダイタイ</t>
    </rPh>
    <rPh sb="9" eb="11">
      <t>ショクイン</t>
    </rPh>
    <rPh sb="12" eb="14">
      <t>カクホ</t>
    </rPh>
    <rPh sb="19" eb="21">
      <t>ユウリョウ</t>
    </rPh>
    <rPh sb="21" eb="23">
      <t>ショクギョウ</t>
    </rPh>
    <rPh sb="23" eb="25">
      <t>ショウカイ</t>
    </rPh>
    <rPh sb="29" eb="31">
      <t>キュウジン</t>
    </rPh>
    <rPh sb="31" eb="33">
      <t>ボシュウ</t>
    </rPh>
    <rPh sb="34" eb="36">
      <t>イライ</t>
    </rPh>
    <phoneticPr fontId="29"/>
  </si>
  <si>
    <t>感染した職員の代替として新たに緊急雇用した職員について、介護業務に携わる際の損害賠償保険に加入した。</t>
    <rPh sb="0" eb="2">
      <t>カンセン</t>
    </rPh>
    <rPh sb="4" eb="6">
      <t>ショクイン</t>
    </rPh>
    <rPh sb="7" eb="9">
      <t>ダイタイ</t>
    </rPh>
    <rPh sb="12" eb="13">
      <t>アラ</t>
    </rPh>
    <rPh sb="15" eb="17">
      <t>キンキュウ</t>
    </rPh>
    <rPh sb="17" eb="19">
      <t>コヨウ</t>
    </rPh>
    <rPh sb="21" eb="23">
      <t>ショクイン</t>
    </rPh>
    <rPh sb="28" eb="30">
      <t>カイゴ</t>
    </rPh>
    <rPh sb="30" eb="32">
      <t>ギョウム</t>
    </rPh>
    <rPh sb="33" eb="34">
      <t>タズサ</t>
    </rPh>
    <rPh sb="36" eb="37">
      <t>サイ</t>
    </rPh>
    <rPh sb="38" eb="40">
      <t>ソンガイ</t>
    </rPh>
    <rPh sb="40" eb="42">
      <t>バイショウ</t>
    </rPh>
    <rPh sb="42" eb="44">
      <t>ホケン</t>
    </rPh>
    <rPh sb="45" eb="47">
      <t>カニュウ</t>
    </rPh>
    <phoneticPr fontId="29"/>
  </si>
  <si>
    <t>感染者への対応を行った職員について、当該職員の自宅の家族への感染を予防するため、自宅に帰宅せずホテルに宿泊した。</t>
    <rPh sb="0" eb="3">
      <t>カンセンシャ</t>
    </rPh>
    <rPh sb="5" eb="7">
      <t>タイオウ</t>
    </rPh>
    <rPh sb="8" eb="9">
      <t>オコナ</t>
    </rPh>
    <rPh sb="11" eb="13">
      <t>ショクイン</t>
    </rPh>
    <rPh sb="18" eb="20">
      <t>トウガイ</t>
    </rPh>
    <rPh sb="20" eb="22">
      <t>ショクイン</t>
    </rPh>
    <rPh sb="23" eb="25">
      <t>ジタク</t>
    </rPh>
    <rPh sb="26" eb="28">
      <t>カゾク</t>
    </rPh>
    <rPh sb="30" eb="32">
      <t>カンセン</t>
    </rPh>
    <rPh sb="33" eb="35">
      <t>ヨボウ</t>
    </rPh>
    <rPh sb="40" eb="42">
      <t>ジタク</t>
    </rPh>
    <rPh sb="43" eb="45">
      <t>キタク</t>
    </rPh>
    <rPh sb="51" eb="53">
      <t>シュクハク</t>
    </rPh>
    <phoneticPr fontId="29"/>
  </si>
  <si>
    <t>連携する病院や保健所や○○との打ち合わせ等のため、事業所からこれらの連携先への交通費が発生した。</t>
    <rPh sb="0" eb="2">
      <t>レンケイ</t>
    </rPh>
    <rPh sb="4" eb="6">
      <t>ビョウイン</t>
    </rPh>
    <rPh sb="7" eb="10">
      <t>ホケンジョ</t>
    </rPh>
    <rPh sb="15" eb="16">
      <t>ウ</t>
    </rPh>
    <rPh sb="17" eb="18">
      <t>ア</t>
    </rPh>
    <rPh sb="20" eb="21">
      <t>トウ</t>
    </rPh>
    <rPh sb="25" eb="28">
      <t>ジギョウショ</t>
    </rPh>
    <rPh sb="34" eb="36">
      <t>レンケイ</t>
    </rPh>
    <rPh sb="36" eb="37">
      <t>サキ</t>
    </rPh>
    <rPh sb="39" eb="42">
      <t>コウツウヒ</t>
    </rPh>
    <rPh sb="43" eb="45">
      <t>ハッセイ</t>
    </rPh>
    <phoneticPr fontId="29"/>
  </si>
  <si>
    <t>自費検査</t>
    <rPh sb="0" eb="2">
      <t>ジヒ</t>
    </rPh>
    <rPh sb="2" eb="4">
      <t>ケンサ</t>
    </rPh>
    <phoneticPr fontId="29"/>
  </si>
  <si>
    <t>濃厚接触者と同居する職員○名、発熱等の症状を呈するが保健所等により経過観察を指示された職員○名、○○の職員○名に対して、補助要件を満たした上で、自費検査を実施した。</t>
    <rPh sb="0" eb="2">
      <t>ノウコウ</t>
    </rPh>
    <rPh sb="2" eb="5">
      <t>セッショクシャ</t>
    </rPh>
    <rPh sb="6" eb="8">
      <t>ドウキョ</t>
    </rPh>
    <rPh sb="10" eb="12">
      <t>ショクイン</t>
    </rPh>
    <rPh sb="13" eb="14">
      <t>メイ</t>
    </rPh>
    <rPh sb="15" eb="17">
      <t>ハツネツ</t>
    </rPh>
    <rPh sb="17" eb="18">
      <t>トウ</t>
    </rPh>
    <rPh sb="19" eb="21">
      <t>ショウジョウ</t>
    </rPh>
    <rPh sb="22" eb="23">
      <t>テイ</t>
    </rPh>
    <rPh sb="26" eb="29">
      <t>ホケンジョ</t>
    </rPh>
    <rPh sb="29" eb="30">
      <t>トウ</t>
    </rPh>
    <rPh sb="33" eb="35">
      <t>ケイカ</t>
    </rPh>
    <rPh sb="35" eb="37">
      <t>カンサツ</t>
    </rPh>
    <rPh sb="38" eb="40">
      <t>シジ</t>
    </rPh>
    <rPh sb="43" eb="45">
      <t>ショクイン</t>
    </rPh>
    <rPh sb="46" eb="47">
      <t>メイ</t>
    </rPh>
    <rPh sb="51" eb="53">
      <t>ショクイン</t>
    </rPh>
    <rPh sb="54" eb="55">
      <t>メイ</t>
    </rPh>
    <rPh sb="56" eb="57">
      <t>タイ</t>
    </rPh>
    <rPh sb="60" eb="62">
      <t>ホジョ</t>
    </rPh>
    <rPh sb="62" eb="64">
      <t>ヨウケン</t>
    </rPh>
    <rPh sb="65" eb="66">
      <t>ミ</t>
    </rPh>
    <rPh sb="69" eb="70">
      <t>ウエ</t>
    </rPh>
    <rPh sb="72" eb="74">
      <t>ジヒ</t>
    </rPh>
    <rPh sb="74" eb="76">
      <t>ケンサ</t>
    </rPh>
    <rPh sb="77" eb="79">
      <t>ジッシ</t>
    </rPh>
    <phoneticPr fontId="29"/>
  </si>
  <si>
    <t>事業所内で感染者が発生したため、事業所内の消毒を委託業者に依頼した。</t>
    <rPh sb="0" eb="3">
      <t>ジギョウショ</t>
    </rPh>
    <rPh sb="3" eb="4">
      <t>ナイ</t>
    </rPh>
    <rPh sb="5" eb="8">
      <t>カンセンシャ</t>
    </rPh>
    <rPh sb="9" eb="11">
      <t>ハッセイ</t>
    </rPh>
    <rPh sb="16" eb="19">
      <t>ジギョウショ</t>
    </rPh>
    <rPh sb="19" eb="20">
      <t>ナイ</t>
    </rPh>
    <rPh sb="21" eb="23">
      <t>ショウドク</t>
    </rPh>
    <rPh sb="24" eb="26">
      <t>イタク</t>
    </rPh>
    <rPh sb="26" eb="28">
      <t>ギョウシャ</t>
    </rPh>
    <rPh sb="29" eb="31">
      <t>イライ</t>
    </rPh>
    <phoneticPr fontId="29"/>
  </si>
  <si>
    <t>感染者が使用した○○を廃棄するため、廃棄業者に廃棄処理を依頼した。</t>
    <rPh sb="0" eb="3">
      <t>カンセンシャ</t>
    </rPh>
    <rPh sb="4" eb="6">
      <t>シヨウ</t>
    </rPh>
    <rPh sb="11" eb="13">
      <t>ハイキ</t>
    </rPh>
    <rPh sb="18" eb="20">
      <t>ハイキ</t>
    </rPh>
    <rPh sb="20" eb="22">
      <t>ギョウシャ</t>
    </rPh>
    <rPh sb="23" eb="25">
      <t>ハイキ</t>
    </rPh>
    <rPh sb="25" eb="27">
      <t>ショリ</t>
    </rPh>
    <rPh sb="28" eb="30">
      <t>イライ</t>
    </rPh>
    <phoneticPr fontId="29"/>
  </si>
  <si>
    <t>感染者が発生し、○○、○○、○○の在庫の不足が見込まれることから、これらを購入した。</t>
    <rPh sb="0" eb="3">
      <t>カンセンシャ</t>
    </rPh>
    <rPh sb="4" eb="6">
      <t>ハッセイ</t>
    </rPh>
    <rPh sb="17" eb="19">
      <t>ザイコ</t>
    </rPh>
    <rPh sb="20" eb="22">
      <t>フソク</t>
    </rPh>
    <rPh sb="23" eb="25">
      <t>ミコ</t>
    </rPh>
    <rPh sb="37" eb="39">
      <t>コウニュウ</t>
    </rPh>
    <phoneticPr fontId="29"/>
  </si>
  <si>
    <t>通所系サービスの代替サービスを提供するため、代替場所として○○を確保するための借り上げ費用が発生した。</t>
    <rPh sb="0" eb="3">
      <t>ツウショケイ</t>
    </rPh>
    <rPh sb="8" eb="10">
      <t>ダイタイ</t>
    </rPh>
    <rPh sb="15" eb="17">
      <t>テイキョウ</t>
    </rPh>
    <rPh sb="22" eb="24">
      <t>ダイタイ</t>
    </rPh>
    <rPh sb="24" eb="26">
      <t>バショ</t>
    </rPh>
    <rPh sb="32" eb="34">
      <t>カクホ</t>
    </rPh>
    <rPh sb="39" eb="40">
      <t>カ</t>
    </rPh>
    <rPh sb="41" eb="42">
      <t>ア</t>
    </rPh>
    <rPh sb="43" eb="45">
      <t>ヒヨウ</t>
    </rPh>
    <rPh sb="46" eb="48">
      <t>ハッセイ</t>
    </rPh>
    <phoneticPr fontId="29"/>
  </si>
  <si>
    <t>通所系サービス事業所が利用者の居宅を訪問してサービスを提供するため、訪問介護事業所の介護職員に同行してもらい指導を受けた際に謝金を支払った。</t>
    <rPh sb="0" eb="3">
      <t>ツウショケイ</t>
    </rPh>
    <rPh sb="7" eb="10">
      <t>ジギョウショ</t>
    </rPh>
    <rPh sb="11" eb="14">
      <t>リヨウシャ</t>
    </rPh>
    <rPh sb="15" eb="17">
      <t>キョタク</t>
    </rPh>
    <rPh sb="18" eb="20">
      <t>ホウモン</t>
    </rPh>
    <rPh sb="27" eb="29">
      <t>テイキョウ</t>
    </rPh>
    <rPh sb="34" eb="36">
      <t>ホウモン</t>
    </rPh>
    <rPh sb="36" eb="38">
      <t>カイゴ</t>
    </rPh>
    <rPh sb="38" eb="41">
      <t>ジギョウショ</t>
    </rPh>
    <rPh sb="42" eb="44">
      <t>カイゴ</t>
    </rPh>
    <rPh sb="44" eb="46">
      <t>ショクイン</t>
    </rPh>
    <rPh sb="47" eb="49">
      <t>ドウコウ</t>
    </rPh>
    <rPh sb="54" eb="56">
      <t>シドウ</t>
    </rPh>
    <rPh sb="57" eb="58">
      <t>ウ</t>
    </rPh>
    <rPh sb="60" eb="61">
      <t>サイ</t>
    </rPh>
    <rPh sb="62" eb="64">
      <t>シャキン</t>
    </rPh>
    <rPh sb="65" eb="67">
      <t>シハラ</t>
    </rPh>
    <phoneticPr fontId="29"/>
  </si>
  <si>
    <t>通所系サービス事業所が代替サービスを提供するため、代替場所や利用者宅への職員の交通費が発生した。</t>
    <rPh sb="0" eb="3">
      <t>ツウショケイ</t>
    </rPh>
    <rPh sb="7" eb="10">
      <t>ジギョウショ</t>
    </rPh>
    <rPh sb="11" eb="13">
      <t>ダイタイ</t>
    </rPh>
    <rPh sb="18" eb="20">
      <t>テイキョウ</t>
    </rPh>
    <rPh sb="25" eb="27">
      <t>ダイタイ</t>
    </rPh>
    <rPh sb="27" eb="29">
      <t>バショ</t>
    </rPh>
    <rPh sb="30" eb="33">
      <t>リヨウシャ</t>
    </rPh>
    <rPh sb="33" eb="34">
      <t>タク</t>
    </rPh>
    <rPh sb="36" eb="38">
      <t>ショクイン</t>
    </rPh>
    <rPh sb="39" eb="42">
      <t>コウツウヒ</t>
    </rPh>
    <rPh sb="43" eb="45">
      <t>ハッセイ</t>
    </rPh>
    <phoneticPr fontId="29"/>
  </si>
  <si>
    <t>通所系サービスの代替サービスを提供するため、移動等に必要な車をリースした。</t>
    <rPh sb="0" eb="3">
      <t>ツウショケイ</t>
    </rPh>
    <rPh sb="8" eb="10">
      <t>ダイタイ</t>
    </rPh>
    <rPh sb="15" eb="17">
      <t>テイキョウ</t>
    </rPh>
    <rPh sb="22" eb="24">
      <t>イドウ</t>
    </rPh>
    <rPh sb="24" eb="25">
      <t>トウ</t>
    </rPh>
    <rPh sb="26" eb="28">
      <t>ヒツヨウ</t>
    </rPh>
    <rPh sb="29" eb="30">
      <t>クルマ</t>
    </rPh>
    <phoneticPr fontId="29"/>
  </si>
  <si>
    <t>通所できない利用者の安否確認等のためタブレットをリースした。</t>
    <rPh sb="0" eb="2">
      <t>ツウショ</t>
    </rPh>
    <rPh sb="6" eb="9">
      <t>リヨウシャ</t>
    </rPh>
    <rPh sb="10" eb="12">
      <t>アンピ</t>
    </rPh>
    <rPh sb="12" eb="14">
      <t>カクニン</t>
    </rPh>
    <rPh sb="14" eb="15">
      <t>トウ</t>
    </rPh>
    <phoneticPr fontId="29"/>
  </si>
  <si>
    <t>チェック</t>
    <phoneticPr fontId="29"/>
  </si>
  <si>
    <t>　記載内容に誤りがないことを確認した。</t>
    <rPh sb="1" eb="3">
      <t>キサイ</t>
    </rPh>
    <rPh sb="3" eb="5">
      <t>ナイヨウ</t>
    </rPh>
    <rPh sb="6" eb="7">
      <t>アヤマ</t>
    </rPh>
    <rPh sb="14" eb="16">
      <t>カクニン</t>
    </rPh>
    <phoneticPr fontId="29"/>
  </si>
  <si>
    <t>　（２）表の「３（１）イ　対象経費の所要額」と（４）表の「積算内訳」の金額がそれぞれ一致していることを確認した。</t>
    <rPh sb="4" eb="5">
      <t>ヒョウ</t>
    </rPh>
    <rPh sb="13" eb="15">
      <t>タイショウ</t>
    </rPh>
    <rPh sb="15" eb="17">
      <t>ケイヒ</t>
    </rPh>
    <rPh sb="18" eb="21">
      <t>ショヨウガク</t>
    </rPh>
    <rPh sb="26" eb="27">
      <t>ヒョウ</t>
    </rPh>
    <rPh sb="29" eb="31">
      <t>セキサン</t>
    </rPh>
    <rPh sb="31" eb="33">
      <t>ウチワケ</t>
    </rPh>
    <rPh sb="35" eb="37">
      <t>キンガク</t>
    </rPh>
    <rPh sb="42" eb="44">
      <t>イッチ</t>
    </rPh>
    <rPh sb="51" eb="53">
      <t>カクニン</t>
    </rPh>
    <phoneticPr fontId="29"/>
  </si>
  <si>
    <t>　かかり増しではない費用や対象外の経費が含まれていないことを確認した。</t>
    <rPh sb="4" eb="5">
      <t>マ</t>
    </rPh>
    <rPh sb="10" eb="12">
      <t>ヒヨウ</t>
    </rPh>
    <rPh sb="13" eb="16">
      <t>タイショウガイ</t>
    </rPh>
    <rPh sb="17" eb="19">
      <t>ケイヒ</t>
    </rPh>
    <rPh sb="20" eb="21">
      <t>フク</t>
    </rPh>
    <rPh sb="30" eb="32">
      <t>カクニン</t>
    </rPh>
    <phoneticPr fontId="29"/>
  </si>
  <si>
    <t>総括表</t>
    <phoneticPr fontId="7"/>
  </si>
  <si>
    <t>ア（ウ）</t>
    <phoneticPr fontId="29"/>
  </si>
  <si>
    <t>旅費・宿泊費
（職員派遣）</t>
    <rPh sb="0" eb="2">
      <t>リョヒ</t>
    </rPh>
    <rPh sb="3" eb="6">
      <t>シュクハクヒ</t>
    </rPh>
    <rPh sb="8" eb="10">
      <t>ショクイン</t>
    </rPh>
    <rPh sb="10" eb="12">
      <t>ハケン</t>
    </rPh>
    <phoneticPr fontId="29"/>
  </si>
  <si>
    <t>個別協議を希望する場合に記入</t>
    <rPh sb="0" eb="2">
      <t>コベツ</t>
    </rPh>
    <rPh sb="2" eb="4">
      <t>キョウギ</t>
    </rPh>
    <rPh sb="5" eb="7">
      <t>キボウ</t>
    </rPh>
    <rPh sb="9" eb="11">
      <t>バアイ</t>
    </rPh>
    <rPh sb="12" eb="14">
      <t>キニュウ</t>
    </rPh>
    <phoneticPr fontId="7"/>
  </si>
  <si>
    <t>個別協議1</t>
    <rPh sb="0" eb="2">
      <t>コベツ</t>
    </rPh>
    <rPh sb="2" eb="4">
      <t>キョウギ</t>
    </rPh>
    <phoneticPr fontId="7"/>
  </si>
  <si>
    <t>個別協議2</t>
    <rPh sb="0" eb="2">
      <t>コベツ</t>
    </rPh>
    <rPh sb="2" eb="4">
      <t>キョウギ</t>
    </rPh>
    <phoneticPr fontId="7"/>
  </si>
  <si>
    <t>内訳1</t>
    <phoneticPr fontId="7"/>
  </si>
  <si>
    <t>内訳2</t>
    <phoneticPr fontId="7"/>
  </si>
  <si>
    <t>申請者1</t>
    <rPh sb="0" eb="3">
      <t>シンセイシャ</t>
    </rPh>
    <phoneticPr fontId="7"/>
  </si>
  <si>
    <t>申請者2</t>
    <rPh sb="0" eb="3">
      <t>シンセイシャ</t>
    </rPh>
    <phoneticPr fontId="7"/>
  </si>
  <si>
    <t>発生月</t>
    <rPh sb="0" eb="2">
      <t>ハッセイ</t>
    </rPh>
    <rPh sb="2" eb="3">
      <t>ツキ</t>
    </rPh>
    <phoneticPr fontId="7"/>
  </si>
  <si>
    <t>事業所・施設名</t>
    <rPh sb="0" eb="3">
      <t>ジギョウショ</t>
    </rPh>
    <rPh sb="4" eb="7">
      <t>シセツメイ</t>
    </rPh>
    <phoneticPr fontId="8"/>
  </si>
  <si>
    <t>サービス種別</t>
    <rPh sb="4" eb="6">
      <t>シュベツ</t>
    </rPh>
    <phoneticPr fontId="8"/>
  </si>
  <si>
    <t>申請済額</t>
    <rPh sb="0" eb="2">
      <t>シンセイ</t>
    </rPh>
    <rPh sb="2" eb="3">
      <t>ズ</t>
    </rPh>
    <rPh sb="3" eb="4">
      <t>ガク</t>
    </rPh>
    <phoneticPr fontId="8"/>
  </si>
  <si>
    <t>個別協議承認額</t>
    <rPh sb="0" eb="2">
      <t>コベツ</t>
    </rPh>
    <rPh sb="2" eb="4">
      <t>キョウギ</t>
    </rPh>
    <rPh sb="4" eb="6">
      <t>ショウニン</t>
    </rPh>
    <rPh sb="6" eb="7">
      <t>ガク</t>
    </rPh>
    <phoneticPr fontId="8"/>
  </si>
  <si>
    <t>基準単価</t>
    <rPh sb="0" eb="2">
      <t>キジュン</t>
    </rPh>
    <rPh sb="2" eb="4">
      <t>タンカ</t>
    </rPh>
    <phoneticPr fontId="8"/>
  </si>
  <si>
    <t>所要額</t>
    <rPh sb="0" eb="2">
      <t>ショヨウ</t>
    </rPh>
    <rPh sb="2" eb="3">
      <t>ガク</t>
    </rPh>
    <phoneticPr fontId="8"/>
  </si>
  <si>
    <t>所要額</t>
    <rPh sb="0" eb="3">
      <t>ショヨウガク</t>
    </rPh>
    <phoneticPr fontId="8"/>
  </si>
  <si>
    <t>所要額（円単位）</t>
    <rPh sb="0" eb="3">
      <t>ショヨウガク</t>
    </rPh>
    <rPh sb="4" eb="5">
      <t>エン</t>
    </rPh>
    <rPh sb="5" eb="7">
      <t>タンイ</t>
    </rPh>
    <phoneticPr fontId="8"/>
  </si>
  <si>
    <t>交付申請日</t>
    <rPh sb="0" eb="4">
      <t>コウフシンセイ</t>
    </rPh>
    <rPh sb="4" eb="5">
      <t>ビ</t>
    </rPh>
    <phoneticPr fontId="8"/>
  </si>
  <si>
    <t>交付申請額</t>
    <rPh sb="0" eb="4">
      <t>コウフシンセイ</t>
    </rPh>
    <rPh sb="4" eb="5">
      <t>ガク</t>
    </rPh>
    <phoneticPr fontId="8"/>
  </si>
  <si>
    <t>-</t>
    <phoneticPr fontId="7"/>
  </si>
  <si>
    <t>郵便番号</t>
    <rPh sb="0" eb="4">
      <t>ユウビンバ</t>
    </rPh>
    <phoneticPr fontId="8"/>
  </si>
  <si>
    <t>住所</t>
    <rPh sb="0" eb="2">
      <t>ジュウショ</t>
    </rPh>
    <phoneticPr fontId="8"/>
  </si>
  <si>
    <t>メールアドレス</t>
  </si>
  <si>
    <t>宛先1</t>
    <rPh sb="0" eb="2">
      <t>アテサキ</t>
    </rPh>
    <phoneticPr fontId="8"/>
  </si>
  <si>
    <t>宛先2</t>
    <rPh sb="0" eb="2">
      <t>アテサキ</t>
    </rPh>
    <phoneticPr fontId="8"/>
  </si>
  <si>
    <t>削除しないこと!!</t>
    <rPh sb="0" eb="2">
      <t>サクジョ</t>
    </rPh>
    <phoneticPr fontId="7"/>
  </si>
  <si>
    <t>感染者数・濃厚接触者</t>
    <rPh sb="0" eb="3">
      <t>カンセンシャ</t>
    </rPh>
    <rPh sb="3" eb="4">
      <t>スウ</t>
    </rPh>
    <rPh sb="5" eb="7">
      <t>ノウコウ</t>
    </rPh>
    <rPh sb="7" eb="10">
      <t>セッショクシャ</t>
    </rPh>
    <phoneticPr fontId="29"/>
  </si>
  <si>
    <t>人数①</t>
    <rPh sb="0" eb="1">
      <t>ヒト</t>
    </rPh>
    <rPh sb="1" eb="2">
      <t>スウ</t>
    </rPh>
    <phoneticPr fontId="29"/>
  </si>
  <si>
    <t>発生日①</t>
    <rPh sb="0" eb="3">
      <t>ハッセイビ</t>
    </rPh>
    <phoneticPr fontId="29"/>
  </si>
  <si>
    <t>収束日①</t>
    <rPh sb="0" eb="2">
      <t>シュウソク</t>
    </rPh>
    <rPh sb="2" eb="3">
      <t>ビ</t>
    </rPh>
    <phoneticPr fontId="29"/>
  </si>
  <si>
    <t>感染者数</t>
    <rPh sb="0" eb="3">
      <t>カンセンシャ</t>
    </rPh>
    <rPh sb="3" eb="4">
      <t>スウ</t>
    </rPh>
    <phoneticPr fontId="29"/>
  </si>
  <si>
    <t>濃厚接触者数</t>
    <rPh sb="0" eb="2">
      <t>ノウコウ</t>
    </rPh>
    <rPh sb="2" eb="5">
      <t>セッショクシャ</t>
    </rPh>
    <rPh sb="5" eb="6">
      <t>スウ</t>
    </rPh>
    <phoneticPr fontId="29"/>
  </si>
  <si>
    <t>人数②</t>
    <rPh sb="0" eb="1">
      <t>ヒト</t>
    </rPh>
    <rPh sb="1" eb="2">
      <t>スウ</t>
    </rPh>
    <phoneticPr fontId="29"/>
  </si>
  <si>
    <t>発生日②</t>
    <rPh sb="0" eb="3">
      <t>ハッセイビ</t>
    </rPh>
    <phoneticPr fontId="29"/>
  </si>
  <si>
    <t>収束日②</t>
    <rPh sb="0" eb="2">
      <t>シュウソク</t>
    </rPh>
    <rPh sb="2" eb="3">
      <t>ビ</t>
    </rPh>
    <phoneticPr fontId="29"/>
  </si>
  <si>
    <t>人数③</t>
    <rPh sb="0" eb="1">
      <t>ヒト</t>
    </rPh>
    <rPh sb="1" eb="2">
      <t>スウ</t>
    </rPh>
    <phoneticPr fontId="29"/>
  </si>
  <si>
    <t>発生日③</t>
    <rPh sb="0" eb="3">
      <t>ハッセイビ</t>
    </rPh>
    <phoneticPr fontId="29"/>
  </si>
  <si>
    <t>収束日③</t>
    <rPh sb="0" eb="2">
      <t>シュウソク</t>
    </rPh>
    <rPh sb="2" eb="3">
      <t>ビ</t>
    </rPh>
    <phoneticPr fontId="29"/>
  </si>
  <si>
    <r>
      <t>別添１　令和５年度新型コロナウイルス感染症流行下における介護サービス事業所等のサービス提供体制確保事業（個別協議書）【（実施要綱）３（１）ア</t>
    </r>
    <r>
      <rPr>
        <b/>
        <sz val="18"/>
        <color rgb="FFFF0000"/>
        <rFont val="メイリオ"/>
        <family val="3"/>
        <charset val="128"/>
      </rPr>
      <t>（ア）分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29"/>
  </si>
  <si>
    <t>都道府県名</t>
    <rPh sb="0" eb="4">
      <t>トドウフケン</t>
    </rPh>
    <rPh sb="4" eb="5">
      <t>メイ</t>
    </rPh>
    <phoneticPr fontId="29"/>
  </si>
  <si>
    <t>※事業実施主体が指定都市又は中核市の場合は当該市名</t>
    <rPh sb="1" eb="3">
      <t>ジギョウ</t>
    </rPh>
    <rPh sb="3" eb="5">
      <t>ジッシ</t>
    </rPh>
    <rPh sb="5" eb="7">
      <t>シュタイ</t>
    </rPh>
    <rPh sb="8" eb="10">
      <t>シテイ</t>
    </rPh>
    <rPh sb="10" eb="12">
      <t>トシ</t>
    </rPh>
    <rPh sb="12" eb="13">
      <t>マタ</t>
    </rPh>
    <rPh sb="14" eb="17">
      <t>チュウカクシ</t>
    </rPh>
    <rPh sb="18" eb="20">
      <t>バアイ</t>
    </rPh>
    <rPh sb="21" eb="23">
      <t>トウガイ</t>
    </rPh>
    <rPh sb="23" eb="24">
      <t>シ</t>
    </rPh>
    <rPh sb="24" eb="25">
      <t>メイ</t>
    </rPh>
    <phoneticPr fontId="29"/>
  </si>
  <si>
    <r>
      <rPr>
        <sz val="12"/>
        <rFont val="メイリオ"/>
        <family val="3"/>
        <charset val="128"/>
      </rPr>
      <t>定員数</t>
    </r>
    <r>
      <rPr>
        <sz val="12"/>
        <color rgb="FFFF0000"/>
        <rFont val="メイリオ"/>
        <family val="3"/>
        <charset val="128"/>
      </rPr>
      <t xml:space="preserve">
</t>
    </r>
    <r>
      <rPr>
        <sz val="12"/>
        <color theme="1"/>
        <rFont val="メイリオ"/>
        <family val="3"/>
        <charset val="128"/>
      </rPr>
      <t>※基準単価の単位が</t>
    </r>
    <r>
      <rPr>
        <sz val="12"/>
        <color rgb="FFFF0000"/>
        <rFont val="メイリオ"/>
        <family val="3"/>
        <charset val="128"/>
      </rPr>
      <t>「/</t>
    </r>
    <r>
      <rPr>
        <u/>
        <sz val="12"/>
        <color rgb="FFFF0000"/>
        <rFont val="メイリオ"/>
        <family val="3"/>
        <charset val="128"/>
      </rPr>
      <t>事業所」の場合は「１」</t>
    </r>
    <r>
      <rPr>
        <sz val="12"/>
        <color theme="1"/>
        <rFont val="メイリオ"/>
        <family val="3"/>
        <charset val="128"/>
      </rPr>
      <t>を入力</t>
    </r>
    <rPh sb="0" eb="2">
      <t>テイイン</t>
    </rPh>
    <rPh sb="2" eb="3">
      <t>スウ</t>
    </rPh>
    <rPh sb="5" eb="7">
      <t>キジュン</t>
    </rPh>
    <rPh sb="7" eb="9">
      <t>タンカ</t>
    </rPh>
    <rPh sb="10" eb="12">
      <t>タンイ</t>
    </rPh>
    <rPh sb="15" eb="18">
      <t>ジギョウショ</t>
    </rPh>
    <rPh sb="20" eb="22">
      <t>バアイ</t>
    </rPh>
    <rPh sb="27" eb="29">
      <t>ニュウリョク</t>
    </rPh>
    <phoneticPr fontId="29"/>
  </si>
  <si>
    <r>
      <t xml:space="preserve">自費検査
</t>
    </r>
    <r>
      <rPr>
        <sz val="11"/>
        <color rgb="FFFF0000"/>
        <rFont val="メイリオ"/>
        <family val="3"/>
        <charset val="128"/>
      </rPr>
      <t>※介護施設等のみ</t>
    </r>
    <rPh sb="0" eb="2">
      <t>ジヒ</t>
    </rPh>
    <rPh sb="2" eb="4">
      <t>ケンサ</t>
    </rPh>
    <rPh sb="6" eb="8">
      <t>カイゴ</t>
    </rPh>
    <rPh sb="8" eb="11">
      <t>シセツトウ</t>
    </rPh>
    <phoneticPr fontId="29"/>
  </si>
  <si>
    <t>謝金（同行指導）</t>
    <rPh sb="0" eb="2">
      <t>シャキン</t>
    </rPh>
    <rPh sb="3" eb="5">
      <t>ドウコウ</t>
    </rPh>
    <rPh sb="5" eb="7">
      <t>シドウ</t>
    </rPh>
    <phoneticPr fontId="29"/>
  </si>
  <si>
    <t>リース費用（車、自転車）</t>
    <rPh sb="3" eb="5">
      <t>ヒヨウ</t>
    </rPh>
    <rPh sb="6" eb="7">
      <t>クルマ</t>
    </rPh>
    <rPh sb="8" eb="11">
      <t>ジテンシャ</t>
    </rPh>
    <phoneticPr fontId="29"/>
  </si>
  <si>
    <t>備　考（補足事項があれば記載してください。）</t>
    <rPh sb="0" eb="1">
      <t>ビ</t>
    </rPh>
    <rPh sb="2" eb="3">
      <t>コウ</t>
    </rPh>
    <phoneticPr fontId="29"/>
  </si>
  <si>
    <t>※期間の異なる複数回の感染等の申請をする場合は、上記①②に分けて状況を記載してください。</t>
    <rPh sb="1" eb="3">
      <t>キカン</t>
    </rPh>
    <rPh sb="4" eb="5">
      <t>コト</t>
    </rPh>
    <rPh sb="7" eb="10">
      <t>フクスウカイ</t>
    </rPh>
    <rPh sb="11" eb="13">
      <t>カンセン</t>
    </rPh>
    <rPh sb="13" eb="14">
      <t>トウ</t>
    </rPh>
    <rPh sb="15" eb="17">
      <t>シンセイ</t>
    </rPh>
    <rPh sb="20" eb="22">
      <t>バアイ</t>
    </rPh>
    <rPh sb="24" eb="26">
      <t>ジョウキ</t>
    </rPh>
    <rPh sb="29" eb="30">
      <t>ワ</t>
    </rPh>
    <rPh sb="32" eb="34">
      <t>ジョウキョウ</t>
    </rPh>
    <rPh sb="35" eb="37">
      <t>キサイ</t>
    </rPh>
    <phoneticPr fontId="29"/>
  </si>
  <si>
    <r>
      <t>（４）各対象経費の概要、積算内訳（上記「緊急雇用」から「施設内療養」までのうち該当のある費目ごとに記載してください。</t>
    </r>
    <r>
      <rPr>
        <sz val="14"/>
        <color rgb="FFFF0000"/>
        <rFont val="メイリオ"/>
        <family val="3"/>
        <charset val="128"/>
      </rPr>
      <t>不要な行は削除</t>
    </r>
    <r>
      <rPr>
        <sz val="14"/>
        <color theme="1"/>
        <rFont val="メイリオ"/>
        <family val="3"/>
        <charset val="128"/>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28" eb="31">
      <t>シセツナイ</t>
    </rPh>
    <rPh sb="31" eb="33">
      <t>リョウヨウ</t>
    </rPh>
    <rPh sb="39" eb="41">
      <t>ガイトウ</t>
    </rPh>
    <rPh sb="44" eb="46">
      <t>ヒモク</t>
    </rPh>
    <rPh sb="49" eb="51">
      <t>キサイ</t>
    </rPh>
    <rPh sb="58" eb="60">
      <t>フヨウ</t>
    </rPh>
    <rPh sb="61" eb="62">
      <t>ギョウ</t>
    </rPh>
    <rPh sb="63" eb="65">
      <t>サクジョ</t>
    </rPh>
    <rPh sb="70" eb="71">
      <t>ギョウ</t>
    </rPh>
    <rPh sb="72" eb="74">
      <t>フソク</t>
    </rPh>
    <rPh sb="76" eb="78">
      <t>バアイ</t>
    </rPh>
    <rPh sb="79" eb="81">
      <t>テキギ</t>
    </rPh>
    <rPh sb="81" eb="82">
      <t>アラ</t>
    </rPh>
    <rPh sb="84" eb="85">
      <t>ギョウ</t>
    </rPh>
    <rPh sb="86" eb="88">
      <t>ソウニュウ</t>
    </rPh>
    <phoneticPr fontId="29"/>
  </si>
  <si>
    <t>　　積算内訳の内容は、できる限り下表の欄内に全て記載し、やむを得ないものに限り別紙を添付するようにしてください。</t>
    <rPh sb="2" eb="4">
      <t>セキサン</t>
    </rPh>
    <rPh sb="4" eb="6">
      <t>ウチワケ</t>
    </rPh>
    <rPh sb="7" eb="9">
      <t>ナイヨウ</t>
    </rPh>
    <rPh sb="14" eb="15">
      <t>カギ</t>
    </rPh>
    <rPh sb="16" eb="17">
      <t>シタ</t>
    </rPh>
    <rPh sb="17" eb="18">
      <t>ヒョウ</t>
    </rPh>
    <rPh sb="19" eb="21">
      <t>ランナイ</t>
    </rPh>
    <rPh sb="22" eb="23">
      <t>スベ</t>
    </rPh>
    <rPh sb="24" eb="26">
      <t>キサイ</t>
    </rPh>
    <rPh sb="31" eb="32">
      <t>エ</t>
    </rPh>
    <rPh sb="37" eb="38">
      <t>カギ</t>
    </rPh>
    <rPh sb="39" eb="41">
      <t>ベッシ</t>
    </rPh>
    <rPh sb="42" eb="44">
      <t>テンプ</t>
    </rPh>
    <phoneticPr fontId="29"/>
  </si>
  <si>
    <r>
      <t>（５）事業所・施設等チェック項目　</t>
    </r>
    <r>
      <rPr>
        <sz val="14"/>
        <color rgb="FFFF0000"/>
        <rFont val="メイリオ"/>
        <family val="3"/>
        <charset val="128"/>
      </rPr>
      <t>※チェック漏れのないようご注意ください</t>
    </r>
    <rPh sb="3" eb="6">
      <t>ジギョウショ</t>
    </rPh>
    <rPh sb="7" eb="10">
      <t>シセツトウ</t>
    </rPh>
    <rPh sb="14" eb="16">
      <t>コウモク</t>
    </rPh>
    <rPh sb="22" eb="23">
      <t>モ</t>
    </rPh>
    <rPh sb="30" eb="32">
      <t>チュウイ</t>
    </rPh>
    <phoneticPr fontId="29"/>
  </si>
  <si>
    <r>
      <t>別添２　令和５年度新型コロナウイルス感染症流行下における介護サービス事業所等のサービス提供体制確保事業（個別協議書）【（実施要綱）３（１）ア</t>
    </r>
    <r>
      <rPr>
        <b/>
        <sz val="18"/>
        <color rgb="FFFF0000"/>
        <rFont val="メイリオ"/>
        <family val="3"/>
        <charset val="128"/>
      </rPr>
      <t>（ウ）分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29"/>
  </si>
  <si>
    <t>緊急雇用
（職員派遣）</t>
    <rPh sb="0" eb="2">
      <t>キンキュウ</t>
    </rPh>
    <rPh sb="2" eb="4">
      <t>コヨウ</t>
    </rPh>
    <phoneticPr fontId="29"/>
  </si>
  <si>
    <r>
      <rPr>
        <sz val="10"/>
        <color theme="1"/>
        <rFont val="メイリオ"/>
        <family val="3"/>
        <charset val="128"/>
      </rPr>
      <t>割増賃金・手当</t>
    </r>
    <r>
      <rPr>
        <sz val="11"/>
        <color theme="1"/>
        <rFont val="メイリオ"/>
        <family val="3"/>
        <charset val="128"/>
      </rPr>
      <t xml:space="preserve">
（職員派遣）</t>
    </r>
    <rPh sb="0" eb="2">
      <t>ワリマシ</t>
    </rPh>
    <rPh sb="2" eb="4">
      <t>チンギン</t>
    </rPh>
    <rPh sb="5" eb="7">
      <t>テアテ</t>
    </rPh>
    <phoneticPr fontId="29"/>
  </si>
  <si>
    <t>職業紹介料
（職員派遣）</t>
    <rPh sb="0" eb="2">
      <t>ショクギョウ</t>
    </rPh>
    <rPh sb="2" eb="4">
      <t>ショウカイ</t>
    </rPh>
    <rPh sb="4" eb="5">
      <t>リョウ</t>
    </rPh>
    <phoneticPr fontId="29"/>
  </si>
  <si>
    <t>損害賠償
保険加入
（職員派遣）</t>
    <rPh sb="0" eb="2">
      <t>ソンガイ</t>
    </rPh>
    <rPh sb="2" eb="4">
      <t>バイショウ</t>
    </rPh>
    <rPh sb="5" eb="7">
      <t>ホケン</t>
    </rPh>
    <rPh sb="7" eb="9">
      <t>カニュウ</t>
    </rPh>
    <phoneticPr fontId="29"/>
  </si>
  <si>
    <r>
      <t>（４）各対象経費の概要、積算内訳（上記「緊急雇用」から「旅費・宿泊費」までのうち該当のある費目ごとに記載してください。</t>
    </r>
    <r>
      <rPr>
        <sz val="14"/>
        <color rgb="FFFF0000"/>
        <rFont val="メイリオ"/>
        <family val="3"/>
        <charset val="128"/>
      </rPr>
      <t>不要な行は削除</t>
    </r>
    <r>
      <rPr>
        <sz val="14"/>
        <color theme="1"/>
        <rFont val="メイリオ"/>
        <family val="3"/>
        <charset val="128"/>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28" eb="30">
      <t>リョヒ</t>
    </rPh>
    <rPh sb="31" eb="34">
      <t>シュクハクヒ</t>
    </rPh>
    <rPh sb="40" eb="42">
      <t>ガイトウ</t>
    </rPh>
    <rPh sb="45" eb="47">
      <t>ヒモク</t>
    </rPh>
    <rPh sb="50" eb="52">
      <t>キサイ</t>
    </rPh>
    <rPh sb="59" eb="61">
      <t>フヨウ</t>
    </rPh>
    <rPh sb="62" eb="63">
      <t>ギョウ</t>
    </rPh>
    <rPh sb="64" eb="66">
      <t>サクジョ</t>
    </rPh>
    <rPh sb="71" eb="72">
      <t>ギョウ</t>
    </rPh>
    <rPh sb="73" eb="75">
      <t>フソク</t>
    </rPh>
    <rPh sb="77" eb="79">
      <t>バアイ</t>
    </rPh>
    <rPh sb="80" eb="82">
      <t>テキギ</t>
    </rPh>
    <rPh sb="82" eb="83">
      <t>アラ</t>
    </rPh>
    <rPh sb="85" eb="86">
      <t>ギョウ</t>
    </rPh>
    <rPh sb="87" eb="89">
      <t>ソウニュウ</t>
    </rPh>
    <phoneticPr fontId="29"/>
  </si>
  <si>
    <t>石川県</t>
    <rPh sb="0" eb="3">
      <t>イシカワケン</t>
    </rPh>
    <phoneticPr fontId="7"/>
  </si>
  <si>
    <t>○名×○円×○日間＋○円（手数料、○○費用）
○円（職員○名分（○月○日～○月○日））</t>
    <rPh sb="19" eb="21">
      <t>ヒヨウ</t>
    </rPh>
    <rPh sb="20" eb="21">
      <t>ヨウ</t>
    </rPh>
    <rPh sb="24" eb="25">
      <t>エンカンセンタイオウヒツヨウマヒヨウブンテキセツケイジョウ</t>
    </rPh>
    <phoneticPr fontId="4"/>
  </si>
  <si>
    <r>
      <t xml:space="preserve">超過勤務手当：○円（○人分、延べ○時間）
○○手当：○円（○人分、単価○○円（１時間）、延べ○時間）
　　　　　○円（○人分、単価○○円（１日）、延べ○日間）
</t>
    </r>
    <r>
      <rPr>
        <u/>
        <sz val="13"/>
        <color rgb="FFFF0000"/>
        <rFont val="メイリオ"/>
        <family val="3"/>
        <charset val="128"/>
      </rPr>
      <t>※手当については、審査にあたり「１日あたり」または「１時間あたり」の単価を確認する必要があるため、必ず上記のとおり記載してください</t>
    </r>
    <rPh sb="0" eb="2">
      <t>チョウカ</t>
    </rPh>
    <rPh sb="2" eb="4">
      <t>キンム</t>
    </rPh>
    <rPh sb="4" eb="6">
      <t>テアテ</t>
    </rPh>
    <rPh sb="8" eb="9">
      <t>エン</t>
    </rPh>
    <rPh sb="11" eb="12">
      <t>ニン</t>
    </rPh>
    <rPh sb="12" eb="13">
      <t>ブン</t>
    </rPh>
    <rPh sb="14" eb="15">
      <t>ノ</t>
    </rPh>
    <rPh sb="17" eb="19">
      <t>ジカン</t>
    </rPh>
    <rPh sb="23" eb="25">
      <t>テアテ</t>
    </rPh>
    <rPh sb="27" eb="28">
      <t>エン</t>
    </rPh>
    <rPh sb="30" eb="31">
      <t>ニン</t>
    </rPh>
    <rPh sb="31" eb="32">
      <t>ブン</t>
    </rPh>
    <rPh sb="33" eb="35">
      <t>タンカ</t>
    </rPh>
    <rPh sb="37" eb="38">
      <t>エン</t>
    </rPh>
    <rPh sb="40" eb="42">
      <t>ジカン</t>
    </rPh>
    <rPh sb="44" eb="45">
      <t>ノ</t>
    </rPh>
    <rPh sb="47" eb="49">
      <t>ジカン</t>
    </rPh>
    <rPh sb="57" eb="58">
      <t>エン</t>
    </rPh>
    <rPh sb="60" eb="61">
      <t>ニン</t>
    </rPh>
    <rPh sb="61" eb="62">
      <t>ブン</t>
    </rPh>
    <rPh sb="63" eb="65">
      <t>タンカ</t>
    </rPh>
    <rPh sb="67" eb="68">
      <t>エン</t>
    </rPh>
    <rPh sb="70" eb="71">
      <t>ニチ</t>
    </rPh>
    <rPh sb="73" eb="74">
      <t>ノ</t>
    </rPh>
    <rPh sb="76" eb="77">
      <t>ニチ</t>
    </rPh>
    <rPh sb="77" eb="78">
      <t>カン</t>
    </rPh>
    <rPh sb="81" eb="83">
      <t>テアテ</t>
    </rPh>
    <rPh sb="89" eb="91">
      <t>シンサ</t>
    </rPh>
    <rPh sb="97" eb="98">
      <t>ニチ</t>
    </rPh>
    <rPh sb="107" eb="109">
      <t>ジカン</t>
    </rPh>
    <rPh sb="114" eb="116">
      <t>タンカ</t>
    </rPh>
    <rPh sb="117" eb="119">
      <t>カクニン</t>
    </rPh>
    <rPh sb="121" eb="123">
      <t>ヒツヨウ</t>
    </rPh>
    <rPh sb="129" eb="130">
      <t>カナラ</t>
    </rPh>
    <rPh sb="131" eb="133">
      <t>ジョウキ</t>
    </rPh>
    <rPh sb="137" eb="139">
      <t>キサイ</t>
    </rPh>
    <phoneticPr fontId="4"/>
  </si>
  <si>
    <t>○円（○人分、○日間分））</t>
    <rPh sb="4" eb="5">
      <t>ニン</t>
    </rPh>
    <rPh sb="5" eb="6">
      <t>ブン</t>
    </rPh>
    <phoneticPr fontId="4"/>
  </si>
  <si>
    <t>○名×○円（○日間分）
○円（○名分、○日間分）</t>
    <rPh sb="7" eb="9">
      <t>ニチカン</t>
    </rPh>
    <rPh sb="13" eb="14">
      <t>エン</t>
    </rPh>
    <rPh sb="16" eb="17">
      <t>メイ</t>
    </rPh>
    <rPh sb="17" eb="18">
      <t>ブン</t>
    </rPh>
    <rPh sb="20" eb="22">
      <t>ニチカン</t>
    </rPh>
    <rPh sb="22" eb="23">
      <t>ブン</t>
    </rPh>
    <phoneticPr fontId="4"/>
  </si>
  <si>
    <t>〇円（素泊まり1泊〇円×〇泊×○名）</t>
    <rPh sb="1" eb="2">
      <t>エン</t>
    </rPh>
    <rPh sb="3" eb="5">
      <t>スド</t>
    </rPh>
    <rPh sb="8" eb="9">
      <t>ハク</t>
    </rPh>
    <rPh sb="10" eb="11">
      <t>エン</t>
    </rPh>
    <rPh sb="13" eb="14">
      <t>ハク</t>
    </rPh>
    <phoneticPr fontId="4"/>
  </si>
  <si>
    <t>○円（連携先○○、○名分、延べ○回分、交通手段○○）</t>
    <rPh sb="3" eb="5">
      <t>レンケイ</t>
    </rPh>
    <rPh sb="5" eb="6">
      <t>サキ</t>
    </rPh>
    <rPh sb="13" eb="14">
      <t>ノ</t>
    </rPh>
    <rPh sb="17" eb="18">
      <t>ブン</t>
    </rPh>
    <rPh sb="19" eb="21">
      <t>コウツウ</t>
    </rPh>
    <rPh sb="21" eb="23">
      <t>シュダン</t>
    </rPh>
    <phoneticPr fontId="4"/>
  </si>
  <si>
    <t>○名×○円</t>
  </si>
  <si>
    <t>○円（○回分）</t>
    <rPh sb="4" eb="5">
      <t>カイ</t>
    </rPh>
    <phoneticPr fontId="4"/>
  </si>
  <si>
    <t>○円（○回分）</t>
    <rPh sb="5" eb="6">
      <t>ブン</t>
    </rPh>
    <phoneticPr fontId="4"/>
  </si>
  <si>
    <t>○円×○日間
○円（○日間分）</t>
    <rPh sb="8" eb="9">
      <t>エン</t>
    </rPh>
    <rPh sb="11" eb="13">
      <t>ニチカン</t>
    </rPh>
    <rPh sb="13" eb="14">
      <t>ブン</t>
    </rPh>
    <phoneticPr fontId="4"/>
  </si>
  <si>
    <t>同行者○名×○円×○回
○円（同行者○名分、○回分）</t>
    <rPh sb="13" eb="14">
      <t>エン</t>
    </rPh>
    <rPh sb="15" eb="18">
      <t>ドウコウシャ</t>
    </rPh>
    <rPh sb="19" eb="20">
      <t>メイ</t>
    </rPh>
    <rPh sb="20" eb="21">
      <t>ブン</t>
    </rPh>
    <rPh sb="23" eb="24">
      <t>カイ</t>
    </rPh>
    <rPh sb="24" eb="25">
      <t>ブン</t>
    </rPh>
    <phoneticPr fontId="4"/>
  </si>
  <si>
    <t>○円（職員○名分、延べ○回分、交通手段○○）</t>
    <rPh sb="3" eb="5">
      <t>ショクイン</t>
    </rPh>
    <rPh sb="9" eb="10">
      <t>ノ</t>
    </rPh>
    <rPh sb="13" eb="14">
      <t>ブン</t>
    </rPh>
    <rPh sb="15" eb="17">
      <t>コウツウ</t>
    </rPh>
    <rPh sb="17" eb="19">
      <t>シュダン</t>
    </rPh>
    <phoneticPr fontId="4"/>
  </si>
  <si>
    <t>○円×○日間
○円（○日間分）</t>
  </si>
  <si>
    <t>○円×○個×○日間
○円（○個分、○日間分）</t>
    <rPh sb="11" eb="12">
      <t>エン</t>
    </rPh>
    <rPh sb="14" eb="15">
      <t>コ</t>
    </rPh>
    <rPh sb="15" eb="16">
      <t>ブン</t>
    </rPh>
    <rPh sb="18" eb="20">
      <t>ニチカン</t>
    </rPh>
    <rPh sb="20" eb="21">
      <t>ブン</t>
    </rPh>
    <phoneticPr fontId="4"/>
  </si>
  <si>
    <r>
      <t xml:space="preserve">品目①○○：○円（○個分）、品目②○○：○円（○個分）、品目③○○：○円（○個分）（当該感染等期間中の使用見込み量：品目①○個、品目②○個、品目③○個）
</t>
    </r>
    <r>
      <rPr>
        <u/>
        <sz val="13"/>
        <color rgb="FFFF0000"/>
        <rFont val="メイリオ"/>
        <family val="3"/>
        <charset val="128"/>
      </rPr>
      <t>※「衛生用品等」「衛生用品他」のように「等」や「他」で省略せず、すべての種類を記載してください</t>
    </r>
    <r>
      <rPr>
        <sz val="13"/>
        <color rgb="FFFF0000"/>
        <rFont val="メイリオ"/>
        <family val="3"/>
        <charset val="128"/>
      </rPr>
      <t xml:space="preserve">
</t>
    </r>
    <r>
      <rPr>
        <u/>
        <sz val="13"/>
        <color rgb="FFFF0000"/>
        <rFont val="メイリオ"/>
        <family val="3"/>
        <charset val="128"/>
      </rPr>
      <t>※商品名ではなく品目名を記載してください（例えば、○○キラーではなく手指用消毒液、など）。（商品名では内容が判断できない可能性があります）</t>
    </r>
    <rPh sb="42" eb="44">
      <t>トウガイ</t>
    </rPh>
    <rPh sb="44" eb="46">
      <t>カンセン</t>
    </rPh>
    <rPh sb="46" eb="47">
      <t>トウ</t>
    </rPh>
    <rPh sb="47" eb="50">
      <t>キカンチュウ</t>
    </rPh>
    <rPh sb="51" eb="53">
      <t>シヨウ</t>
    </rPh>
    <rPh sb="53" eb="55">
      <t>ミコ</t>
    </rPh>
    <rPh sb="56" eb="57">
      <t>リョウ</t>
    </rPh>
    <rPh sb="58" eb="60">
      <t>ヒンモク</t>
    </rPh>
    <rPh sb="62" eb="63">
      <t>コ</t>
    </rPh>
    <rPh sb="79" eb="81">
      <t>エイセイ</t>
    </rPh>
    <rPh sb="81" eb="83">
      <t>ヨウヒン</t>
    </rPh>
    <rPh sb="83" eb="84">
      <t>ナド</t>
    </rPh>
    <rPh sb="86" eb="90">
      <t>エイセイヨウヒン</t>
    </rPh>
    <rPh sb="90" eb="91">
      <t>ホカ</t>
    </rPh>
    <rPh sb="97" eb="98">
      <t>ナド</t>
    </rPh>
    <rPh sb="101" eb="102">
      <t>ホカ</t>
    </rPh>
    <rPh sb="104" eb="106">
      <t>ショウリャク</t>
    </rPh>
    <rPh sb="113" eb="115">
      <t>シュルイ</t>
    </rPh>
    <rPh sb="116" eb="118">
      <t>キサイ</t>
    </rPh>
    <rPh sb="126" eb="129">
      <t>ショウヒンメイ</t>
    </rPh>
    <rPh sb="133" eb="136">
      <t>ヒンモクメイ</t>
    </rPh>
    <rPh sb="137" eb="139">
      <t>キサイ</t>
    </rPh>
    <rPh sb="146" eb="147">
      <t>タト</t>
    </rPh>
    <rPh sb="159" eb="160">
      <t>テ</t>
    </rPh>
    <rPh sb="160" eb="161">
      <t>ユビ</t>
    </rPh>
    <rPh sb="161" eb="162">
      <t>ヨウ</t>
    </rPh>
    <rPh sb="162" eb="165">
      <t>ショウドクエキ</t>
    </rPh>
    <rPh sb="171" eb="174">
      <t>ショウヒンメイ</t>
    </rPh>
    <rPh sb="176" eb="178">
      <t>ナイヨウ</t>
    </rPh>
    <rPh sb="179" eb="181">
      <t>ハンダン</t>
    </rPh>
    <rPh sb="185" eb="188">
      <t>カノウセイ</t>
    </rPh>
    <phoneticPr fontId="4"/>
  </si>
  <si>
    <t>緊急雇用（職員派遣）</t>
    <rPh sb="0" eb="2">
      <t>キンキュウ</t>
    </rPh>
    <rPh sb="2" eb="4">
      <t>コヨウ</t>
    </rPh>
    <phoneticPr fontId="4"/>
  </si>
  <si>
    <t>割増賃金・手当（職員派遣）</t>
    <rPh sb="0" eb="2">
      <t>ワリマシ</t>
    </rPh>
    <rPh sb="2" eb="4">
      <t>チンギン</t>
    </rPh>
    <rPh sb="5" eb="7">
      <t>テアテ</t>
    </rPh>
    <phoneticPr fontId="4"/>
  </si>
  <si>
    <t>職業紹介料（職員派遣）</t>
    <rPh sb="0" eb="2">
      <t>ショクギョウ</t>
    </rPh>
    <rPh sb="2" eb="4">
      <t>ショウカイ</t>
    </rPh>
    <rPh sb="4" eb="5">
      <t>リョウ</t>
    </rPh>
    <phoneticPr fontId="4"/>
  </si>
  <si>
    <t>損害賠償保険加入（職員派遣）</t>
    <rPh sb="0" eb="2">
      <t>ソンガイ</t>
    </rPh>
    <rPh sb="2" eb="4">
      <t>バイショウ</t>
    </rPh>
    <rPh sb="4" eb="6">
      <t>ホケン</t>
    </rPh>
    <rPh sb="6" eb="8">
      <t>カニュウ</t>
    </rPh>
    <phoneticPr fontId="4"/>
  </si>
  <si>
    <t>旅費・宿泊費（職員派遣）</t>
    <rPh sb="0" eb="2">
      <t>リョヒ</t>
    </rPh>
    <rPh sb="3" eb="6">
      <t>シュクハクヒ</t>
    </rPh>
    <rPh sb="7" eb="9">
      <t>ショクイン</t>
    </rPh>
    <rPh sb="9" eb="11">
      <t>ハケン</t>
    </rPh>
    <phoneticPr fontId="4"/>
  </si>
  <si>
    <t>感染者の発生した事業所の利用者の受入のため、追加的に介護職員○名を緊急雇用した。</t>
    <rPh sb="0" eb="3">
      <t>カンセンシャ</t>
    </rPh>
    <rPh sb="4" eb="6">
      <t>ハッセイ</t>
    </rPh>
    <rPh sb="8" eb="11">
      <t>ジギョウショ</t>
    </rPh>
    <rPh sb="12" eb="15">
      <t>リヨウシャ</t>
    </rPh>
    <rPh sb="16" eb="18">
      <t>ウケイレ</t>
    </rPh>
    <rPh sb="22" eb="25">
      <t>ツイカテキ</t>
    </rPh>
    <rPh sb="26" eb="28">
      <t>カイゴ</t>
    </rPh>
    <rPh sb="28" eb="30">
      <t>ショクイン</t>
    </rPh>
    <rPh sb="31" eb="32">
      <t>メイ</t>
    </rPh>
    <rPh sb="33" eb="35">
      <t>キンキュウ</t>
    </rPh>
    <rPh sb="35" eb="37">
      <t>コヨウ</t>
    </rPh>
    <phoneticPr fontId="4"/>
  </si>
  <si>
    <t>感染者の発生した事業所に派遣した職員○名に対して、かかり増しの超過勤務手当及び○○手当を支給した。</t>
    <rPh sb="0" eb="2">
      <t>カンセン</t>
    </rPh>
    <rPh sb="2" eb="3">
      <t>シャ</t>
    </rPh>
    <rPh sb="4" eb="6">
      <t>ハッセイ</t>
    </rPh>
    <rPh sb="8" eb="11">
      <t>ジギョウショ</t>
    </rPh>
    <rPh sb="12" eb="14">
      <t>ハケン</t>
    </rPh>
    <rPh sb="16" eb="18">
      <t>ショクイン</t>
    </rPh>
    <rPh sb="19" eb="20">
      <t>メイ</t>
    </rPh>
    <rPh sb="21" eb="22">
      <t>タイ</t>
    </rPh>
    <rPh sb="28" eb="29">
      <t>マ</t>
    </rPh>
    <rPh sb="31" eb="33">
      <t>チョウカ</t>
    </rPh>
    <rPh sb="33" eb="35">
      <t>キンム</t>
    </rPh>
    <rPh sb="35" eb="37">
      <t>テアテ</t>
    </rPh>
    <rPh sb="37" eb="38">
      <t>オヨ</t>
    </rPh>
    <rPh sb="41" eb="43">
      <t>テアテ</t>
    </rPh>
    <rPh sb="44" eb="46">
      <t>シキュウ</t>
    </rPh>
    <phoneticPr fontId="4"/>
  </si>
  <si>
    <t>感染者の発生した事業所の利用者の受入のために追加的に介護職員を緊急雇用するため、有料職業紹介サイトに求人募集を依頼した。</t>
    <rPh sb="55" eb="57">
      <t>イライ</t>
    </rPh>
    <phoneticPr fontId="4"/>
  </si>
  <si>
    <t>感染者の発生した事業所の利用者の受入のために新たに緊急雇用した職員について、介護業務に携わる際の損害賠償保険に加入した。</t>
    <rPh sb="22" eb="23">
      <t>アラ</t>
    </rPh>
    <rPh sb="25" eb="27">
      <t>キンキュウ</t>
    </rPh>
    <rPh sb="27" eb="29">
      <t>コヨウ</t>
    </rPh>
    <rPh sb="31" eb="33">
      <t>ショクイン</t>
    </rPh>
    <rPh sb="38" eb="40">
      <t>カイゴ</t>
    </rPh>
    <rPh sb="40" eb="42">
      <t>ギョウム</t>
    </rPh>
    <rPh sb="43" eb="44">
      <t>タズサ</t>
    </rPh>
    <rPh sb="46" eb="47">
      <t>サイ</t>
    </rPh>
    <rPh sb="48" eb="50">
      <t>ソンガイ</t>
    </rPh>
    <rPh sb="50" eb="52">
      <t>バイショウ</t>
    </rPh>
    <rPh sb="52" eb="54">
      <t>ホケン</t>
    </rPh>
    <rPh sb="55" eb="57">
      <t>カニュウ</t>
    </rPh>
    <phoneticPr fontId="4"/>
  </si>
  <si>
    <t>感染者の発生した事業所に職員を応援派遣するため、交通費や宿泊費が発生した。</t>
    <rPh sb="0" eb="3">
      <t>カンセンシャ</t>
    </rPh>
    <rPh sb="4" eb="6">
      <t>ハッセイ</t>
    </rPh>
    <rPh sb="8" eb="11">
      <t>ジギョウショ</t>
    </rPh>
    <rPh sb="12" eb="14">
      <t>ショクイン</t>
    </rPh>
    <rPh sb="15" eb="19">
      <t>オウエンハケン</t>
    </rPh>
    <rPh sb="24" eb="27">
      <t>コウツウヒ</t>
    </rPh>
    <rPh sb="28" eb="31">
      <t>シュクハクヒ</t>
    </rPh>
    <rPh sb="32" eb="34">
      <t>ハッセイ</t>
    </rPh>
    <phoneticPr fontId="4"/>
  </si>
  <si>
    <t>○名×○円×○日間＋○円（手数料、○○費用）
○円（介護職員○名分（○月○日～○月○日））、○円（看護職員○名分（○月○日～○月○日））</t>
  </si>
  <si>
    <t>超過勤務手当：○○円（職員○名分、延べ時間数○時間）
○○手当：○名×○円×○回（または○日間など）</t>
  </si>
  <si>
    <t>○円（○日間分）</t>
    <rPh sb="6" eb="7">
      <t>ブン</t>
    </rPh>
    <phoneticPr fontId="4"/>
  </si>
  <si>
    <t>○名×○円（○日間分）
○円（○名分、○日間分）</t>
  </si>
  <si>
    <t>旅費：○円（職員○名分、延べ○回分、交通手段○○）
宿泊費：○名×○円×○泊、○円（○名分、○泊分）</t>
    <rPh sb="6" eb="8">
      <t>ショクイン</t>
    </rPh>
    <rPh sb="12" eb="13">
      <t>ノ</t>
    </rPh>
    <rPh sb="16" eb="17">
      <t>ブン</t>
    </rPh>
    <rPh sb="18" eb="20">
      <t>コウツウ</t>
    </rPh>
    <rPh sb="20" eb="22">
      <t>シュダン</t>
    </rPh>
    <rPh sb="40" eb="41">
      <t>エン</t>
    </rPh>
    <rPh sb="43" eb="45">
      <t>メイブン</t>
    </rPh>
    <rPh sb="47" eb="48">
      <t>ハク</t>
    </rPh>
    <rPh sb="48" eb="49">
      <t>ブン</t>
    </rPh>
    <phoneticPr fontId="4"/>
  </si>
  <si>
    <t>※行が足りない場合は増やしてください。</t>
    <phoneticPr fontId="54"/>
  </si>
  <si>
    <t>※ゴミ袋は費目を「衛生用品購入等」ではなく「感染性廃棄物処理」にしてください。</t>
    <rPh sb="3" eb="4">
      <t>ブクロ</t>
    </rPh>
    <rPh sb="5" eb="7">
      <t>ヒモク</t>
    </rPh>
    <rPh sb="9" eb="13">
      <t>エイセイヨウヒン</t>
    </rPh>
    <rPh sb="13" eb="15">
      <t>コウニュウ</t>
    </rPh>
    <rPh sb="15" eb="16">
      <t>ナド</t>
    </rPh>
    <rPh sb="22" eb="25">
      <t>カンセンセイ</t>
    </rPh>
    <rPh sb="25" eb="28">
      <t>ハイキブツ</t>
    </rPh>
    <rPh sb="28" eb="30">
      <t>ショリ</t>
    </rPh>
    <phoneticPr fontId="54"/>
  </si>
  <si>
    <t>・抗菌を目的とするもの</t>
    <rPh sb="1" eb="3">
      <t>コウキン</t>
    </rPh>
    <rPh sb="4" eb="6">
      <t>モクテキ</t>
    </rPh>
    <phoneticPr fontId="7"/>
  </si>
  <si>
    <t>　ポータブルトイレ、ブラシ、ゴミ箱、バケツ等）</t>
    <phoneticPr fontId="7"/>
  </si>
  <si>
    <t>（記載例）</t>
    <rPh sb="1" eb="3">
      <t>キサイ</t>
    </rPh>
    <rPh sb="3" eb="4">
      <t>レイ</t>
    </rPh>
    <phoneticPr fontId="7"/>
  </si>
  <si>
    <t>ゴミ袋</t>
    <rPh sb="2" eb="3">
      <t>ブクロ</t>
    </rPh>
    <phoneticPr fontId="7"/>
  </si>
  <si>
    <t>・おむつ、氷枕、消臭スプレー</t>
    <rPh sb="5" eb="7">
      <t>コオリマクラ</t>
    </rPh>
    <rPh sb="8" eb="10">
      <t>ショウシュウ</t>
    </rPh>
    <phoneticPr fontId="7"/>
  </si>
  <si>
    <t>・感染収束後にも使用できるもの（体温計、パルスオキシメーター、パーティション、</t>
    <rPh sb="1" eb="3">
      <t>カンセン</t>
    </rPh>
    <rPh sb="3" eb="5">
      <t>シュウソク</t>
    </rPh>
    <rPh sb="5" eb="6">
      <t>ゴ</t>
    </rPh>
    <rPh sb="8" eb="10">
      <t>シヨウ</t>
    </rPh>
    <rPh sb="16" eb="19">
      <t>タイオンケイ</t>
    </rPh>
    <phoneticPr fontId="7"/>
  </si>
  <si>
    <t>※１ 介護施設等
　介護老人福祉施設、地域密着型介護老人福祉施設、介護老人保健施設、介護　　医療院、介護療養型医療施設、　認知症対応型共同生活介護事業所（短期利用認知症対応型共同生活介護を除く）、養護老人ホーム、軽費老人ホーム、　有料老人ホーム及びサービス付き高齢者向け住宅
※２ 訪問系サービス事業所
　訪問介護事業所、訪問入浴介護事業所、訪問看護事業所、訪問リハビリテーション事業所、定期巡回・随時対応型訪問介護看護事業所、夜間対応型訪問介護事業所、小規模多機能型居宅介護事業所及び看護小規模多機能型居宅介護事業所（訪問サービスに限る）並びに居宅介護支援事業所、福祉用具貸与事業所（ア（ア）の事業を除く）及び居宅療養管理指導事業所
※３　短期入所系サービス事業所
　短期入所生活介護事業所、短期入所療養介護事業所、小規模多機能型居宅介護事業所及び看護小規模多機能型居宅介護事業所（宿泊サービスに限る）並びに認知症対応型共同生活介護事業所（短期利用認知症対応型共同生活介護に限る）
※４　通所系サービス事業所
　通所介護事業所、地域密着型通所介護事業所、療養通所介護事業所、認知症対応型通所介護事業所、通所リハビリテーション事業所、小規模多機能型居宅介護事業所及び看護小規模多機能型居宅介護事業所（通いサービスに限る）
※５　高齢者施設等
　介護老人福祉施設、地域密着型介護老人福祉施設、介護老人保健施設、介護医療院、介護療養型医療施設、認知症対応型共同生活介護事業所、養護老人ホーム、軽費老人ホーム、有料老人ホーム及びサービス付き高齢者向け住宅、短期入所生活介護事業所、短期入所療養介護事業所</t>
    <phoneticPr fontId="7"/>
  </si>
  <si>
    <t>令和５年５月８日以降に生じた費用</t>
    <rPh sb="8" eb="10">
      <t>イコウ</t>
    </rPh>
    <phoneticPr fontId="7"/>
  </si>
  <si>
    <t>ア　対象となる事業所・施設等
　（ア）新型コロナウイルス感染者が発生又は感染者と接触があった者（感染者と同居している場合に限る。以下同じ）に対応した介護サービス事業所・施設等
　①利用者又は職員に感染者が発生した介護サービス事業所・施設等（職員に感染者と接触があった者が複数発生し、職員が不足した場合を含む）（※１～※４）
　②感染者と接触があった者に対応した訪問系サービス事業所（※２）、短期入所系サービス事業所（※３）、介護施設等（※１）
　③感染等の疑いがある者に対して一定の要件のもと自費で検査を実施した介護施設等（①、②の場合を除く）（※１）
　④施設内療養を行った高齢者施設等（※５）
　（イ）新型コロナウイルス感染症の流行に伴い居宅でサービスを提供する通所系サービス事業所（※４）
　　　（ア）① 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通常形態での通所サービス提供が困難であり、休業を行った場合であって、 感染を未然に防ぐために代替措置を取った場合（近隣自治体や近隣事業所・施設等で感染者が発生している場合又は感染拡大地域で新型コロナウイルス感染症が流行している場合（感染者が一定数継続して発生している状況等 ）に限る））</t>
    <phoneticPr fontId="7"/>
  </si>
  <si>
    <t>（ウ）感染者が発生した介護サービス事業所・施設等（以下のいずれかに該当）の利用者の受け入れや当該事業所・施設等に応援職員の派遣を行う事業所・施設等（※１～※４）
  ・（ア）の①に該当する介護サービス事業所・施設等
　・感染症の拡大防止の観点から必要があり、自主的に休業 した介護サービス事業所</t>
    <phoneticPr fontId="7"/>
  </si>
  <si>
    <t>参考２</t>
    <rPh sb="0" eb="2">
      <t>サンコウ</t>
    </rPh>
    <phoneticPr fontId="29"/>
  </si>
  <si>
    <t>１　チェックリスト</t>
    <phoneticPr fontId="7"/>
  </si>
  <si>
    <t>コホーティング（隔離）を実施した。</t>
    <phoneticPr fontId="7"/>
  </si>
  <si>
    <t>担当職員を分ける等のための勤務調整を実施した。</t>
    <rPh sb="18" eb="20">
      <t>ジッシ</t>
    </rPh>
    <phoneticPr fontId="7"/>
  </si>
  <si>
    <t>症状に変化があった場合等の医療機関・医師等への連絡・相談フローを確認した。</t>
    <rPh sb="0" eb="2">
      <t>ショウジョウ</t>
    </rPh>
    <rPh sb="3" eb="5">
      <t>ヘンカ</t>
    </rPh>
    <rPh sb="9" eb="11">
      <t>バアイ</t>
    </rPh>
    <rPh sb="11" eb="12">
      <t>トウ</t>
    </rPh>
    <rPh sb="13" eb="15">
      <t>イリョウ</t>
    </rPh>
    <rPh sb="15" eb="17">
      <t>キカン</t>
    </rPh>
    <rPh sb="18" eb="20">
      <t>イシ</t>
    </rPh>
    <rPh sb="20" eb="21">
      <t>トウ</t>
    </rPh>
    <rPh sb="23" eb="25">
      <t>レンラク</t>
    </rPh>
    <rPh sb="26" eb="28">
      <t>ソウダン</t>
    </rPh>
    <rPh sb="32" eb="34">
      <t>カクニン</t>
    </rPh>
    <phoneticPr fontId="7"/>
  </si>
  <si>
    <t>年</t>
    <rPh sb="0" eb="1">
      <t>ネン</t>
    </rPh>
    <phoneticPr fontId="7"/>
  </si>
  <si>
    <t>月</t>
    <rPh sb="0" eb="1">
      <t>ゲツ</t>
    </rPh>
    <phoneticPr fontId="7"/>
  </si>
  <si>
    <t>日</t>
    <rPh sb="0" eb="1">
      <t>ニチ</t>
    </rPh>
    <phoneticPr fontId="7"/>
  </si>
  <si>
    <t>陽性者ラインリスト</t>
    <rPh sb="0" eb="3">
      <t>ヨウセイシャ</t>
    </rPh>
    <phoneticPr fontId="29"/>
  </si>
  <si>
    <t>※期間の異なる複数回の感染等の申請をする場合は、①②③…に分けて状況を記載</t>
    <rPh sb="1" eb="3">
      <t>キカン</t>
    </rPh>
    <rPh sb="4" eb="5">
      <t>コト</t>
    </rPh>
    <rPh sb="7" eb="10">
      <t>フクスウカイ</t>
    </rPh>
    <rPh sb="11" eb="13">
      <t>カンセン</t>
    </rPh>
    <rPh sb="13" eb="14">
      <t>トウ</t>
    </rPh>
    <rPh sb="15" eb="17">
      <t>シンセイ</t>
    </rPh>
    <rPh sb="20" eb="22">
      <t>バアイ</t>
    </rPh>
    <rPh sb="29" eb="30">
      <t>ワ</t>
    </rPh>
    <rPh sb="32" eb="34">
      <t>ジョウキョウ</t>
    </rPh>
    <rPh sb="35" eb="37">
      <t>キサイ</t>
    </rPh>
    <phoneticPr fontId="4"/>
  </si>
  <si>
    <r>
      <t>※以下の経費は</t>
    </r>
    <r>
      <rPr>
        <b/>
        <u/>
        <sz val="11"/>
        <color rgb="FFFF0000"/>
        <rFont val="ＭＳ ゴシック"/>
        <family val="3"/>
        <charset val="128"/>
      </rPr>
      <t>補助対象外</t>
    </r>
    <r>
      <rPr>
        <b/>
        <sz val="11"/>
        <color rgb="FFFF0000"/>
        <rFont val="ＭＳ ゴシック"/>
        <family val="3"/>
        <charset val="128"/>
      </rPr>
      <t>です。</t>
    </r>
    <rPh sb="1" eb="3">
      <t>イカ</t>
    </rPh>
    <rPh sb="4" eb="6">
      <t>ケイヒ</t>
    </rPh>
    <rPh sb="7" eb="9">
      <t>ホジョ</t>
    </rPh>
    <rPh sb="9" eb="12">
      <t>タイショウガイ</t>
    </rPh>
    <phoneticPr fontId="7"/>
  </si>
  <si>
    <t>補助対象となる「一定の要件に該当する自費検査費用」に該当する理由書</t>
    <rPh sb="0" eb="4">
      <t>ホジョタイショウ</t>
    </rPh>
    <rPh sb="26" eb="28">
      <t>ガイトウ</t>
    </rPh>
    <rPh sb="30" eb="33">
      <t>リユウショ</t>
    </rPh>
    <phoneticPr fontId="7"/>
  </si>
  <si>
    <t>介護老人福祉施設、地域密着型介護老人福祉施設、介護老人保健施設、介護医療院、</t>
  </si>
  <si>
    <t>以下の対象施設に該当する。</t>
    <rPh sb="0" eb="2">
      <t>イカ</t>
    </rPh>
    <rPh sb="3" eb="5">
      <t>タイショウ</t>
    </rPh>
    <rPh sb="5" eb="7">
      <t>シセツ</t>
    </rPh>
    <rPh sb="8" eb="10">
      <t>ガイトウ</t>
    </rPh>
    <phoneticPr fontId="7"/>
  </si>
  <si>
    <t>他の施設で感染者が発生し、職員が応援に行った</t>
    <rPh sb="0" eb="1">
      <t>ホカ</t>
    </rPh>
    <rPh sb="2" eb="4">
      <t>シセツ</t>
    </rPh>
    <rPh sb="5" eb="8">
      <t>カンセンシャ</t>
    </rPh>
    <rPh sb="9" eb="11">
      <t>ハッセイ</t>
    </rPh>
    <rPh sb="13" eb="15">
      <t>ショクイン</t>
    </rPh>
    <rPh sb="16" eb="18">
      <t>オウエン</t>
    </rPh>
    <rPh sb="19" eb="20">
      <t>イ</t>
    </rPh>
    <phoneticPr fontId="7"/>
  </si>
  <si>
    <t>利用者又は職員に感染者が発生した</t>
    <phoneticPr fontId="7"/>
  </si>
  <si>
    <t>施設を訪れた方が感染者と判明した</t>
    <rPh sb="0" eb="2">
      <t>シセツ</t>
    </rPh>
    <rPh sb="3" eb="4">
      <t>オトズ</t>
    </rPh>
    <rPh sb="6" eb="7">
      <t>カタ</t>
    </rPh>
    <rPh sb="8" eb="11">
      <t>カンセンシャ</t>
    </rPh>
    <rPh sb="12" eb="14">
      <t>ハンメイ</t>
    </rPh>
    <phoneticPr fontId="7"/>
  </si>
  <si>
    <t>施設を訪れた方の同居の家族が感染者と判明した</t>
    <rPh sb="0" eb="2">
      <t>シセツ</t>
    </rPh>
    <rPh sb="3" eb="4">
      <t>オトズ</t>
    </rPh>
    <rPh sb="6" eb="7">
      <t>カタ</t>
    </rPh>
    <rPh sb="8" eb="10">
      <t>ドウキョ</t>
    </rPh>
    <rPh sb="11" eb="13">
      <t>カゾク</t>
    </rPh>
    <rPh sb="14" eb="17">
      <t>カンセンシャ</t>
    </rPh>
    <rPh sb="18" eb="20">
      <t>ハンメイ</t>
    </rPh>
    <phoneticPr fontId="7"/>
  </si>
  <si>
    <t>感染者と同居する職員</t>
    <phoneticPr fontId="7"/>
  </si>
  <si>
    <t>面会後に面会に来た家族が感染者であることが判明した入所者</t>
    <phoneticPr fontId="7"/>
  </si>
  <si>
    <t>確認した相手方、確認日時、確認結果</t>
    <rPh sb="0" eb="2">
      <t>カクニン</t>
    </rPh>
    <rPh sb="4" eb="7">
      <t>アイテガタ</t>
    </rPh>
    <rPh sb="8" eb="10">
      <t>カクニン</t>
    </rPh>
    <rPh sb="10" eb="12">
      <t>ニチジ</t>
    </rPh>
    <rPh sb="13" eb="15">
      <t>カクニン</t>
    </rPh>
    <rPh sb="15" eb="17">
      <t>ケッカ</t>
    </rPh>
    <phoneticPr fontId="7"/>
  </si>
  <si>
    <t>感染拡大地域である</t>
    <phoneticPr fontId="7"/>
  </si>
  <si>
    <t>確認した相手方、確認日時、状況</t>
    <rPh sb="0" eb="2">
      <t>カクニン</t>
    </rPh>
    <rPh sb="4" eb="7">
      <t>アイテガタ</t>
    </rPh>
    <rPh sb="8" eb="10">
      <t>カクニン</t>
    </rPh>
    <rPh sb="10" eb="12">
      <t>ニチジ</t>
    </rPh>
    <rPh sb="13" eb="15">
      <t>ジョウキョウ</t>
    </rPh>
    <phoneticPr fontId="7"/>
  </si>
  <si>
    <t>他の施設で感染者が発生し、応援に行った職員</t>
    <rPh sb="0" eb="1">
      <t>ホカ</t>
    </rPh>
    <rPh sb="2" eb="4">
      <t>シセツ</t>
    </rPh>
    <rPh sb="5" eb="8">
      <t>カンセンシャ</t>
    </rPh>
    <rPh sb="9" eb="11">
      <t>ハッセイ</t>
    </rPh>
    <rPh sb="13" eb="15">
      <t>オウエン</t>
    </rPh>
    <rPh sb="16" eb="17">
      <t>イ</t>
    </rPh>
    <rPh sb="19" eb="21">
      <t>ショクイン</t>
    </rPh>
    <phoneticPr fontId="7"/>
  </si>
  <si>
    <t>３　検査の対象者（どれかに該当すること　複数チェック可）</t>
    <rPh sb="2" eb="4">
      <t>ケンサ</t>
    </rPh>
    <rPh sb="5" eb="8">
      <t>タイショウシャ</t>
    </rPh>
    <rPh sb="13" eb="15">
      <t>ガイトウ</t>
    </rPh>
    <phoneticPr fontId="7"/>
  </si>
  <si>
    <t>２　補助の前提要件（どれかに該当すること　複数チェック可）</t>
    <rPh sb="2" eb="4">
      <t>ホジョ</t>
    </rPh>
    <rPh sb="5" eb="7">
      <t>ゼンテイ</t>
    </rPh>
    <rPh sb="7" eb="9">
      <t>ヨウケン</t>
    </rPh>
    <rPh sb="14" eb="16">
      <t>ガイトウ</t>
    </rPh>
    <rPh sb="21" eb="23">
      <t>フクスウ</t>
    </rPh>
    <rPh sb="27" eb="28">
      <t>カ</t>
    </rPh>
    <phoneticPr fontId="7"/>
  </si>
  <si>
    <t>検査キット購入ではなく、医療機関で２の発生以降に３の対象者に対して検査した</t>
    <rPh sb="0" eb="2">
      <t>ケンサ</t>
    </rPh>
    <rPh sb="5" eb="7">
      <t>コウニュウ</t>
    </rPh>
    <rPh sb="12" eb="16">
      <t>イリョウキカン</t>
    </rPh>
    <rPh sb="30" eb="31">
      <t>タイ</t>
    </rPh>
    <rPh sb="33" eb="35">
      <t>ケンサ</t>
    </rPh>
    <phoneticPr fontId="7"/>
  </si>
  <si>
    <r>
      <rPr>
        <u/>
        <sz val="11"/>
        <rFont val="ＭＳ Ｐゴシック"/>
        <family val="3"/>
        <charset val="128"/>
      </rPr>
      <t>PCR検査キット・抗原検査キットの場合、２の発生以降に購入</t>
    </r>
    <r>
      <rPr>
        <sz val="11"/>
        <rFont val="ＭＳ Ｐゴシック"/>
        <family val="3"/>
        <charset val="128"/>
      </rPr>
      <t>し、３の対象者に使った</t>
    </r>
    <rPh sb="3" eb="5">
      <t>ケンサ</t>
    </rPh>
    <rPh sb="9" eb="11">
      <t>コウゲン</t>
    </rPh>
    <rPh sb="11" eb="13">
      <t>ケンサ</t>
    </rPh>
    <rPh sb="17" eb="19">
      <t>バアイ</t>
    </rPh>
    <rPh sb="27" eb="29">
      <t>コウニュウ</t>
    </rPh>
    <rPh sb="33" eb="36">
      <t>タイショウシャ</t>
    </rPh>
    <rPh sb="37" eb="38">
      <t>ツカ</t>
    </rPh>
    <phoneticPr fontId="7"/>
  </si>
  <si>
    <t>本資料の記載内容に虚偽がないことを証明します。</t>
    <phoneticPr fontId="7"/>
  </si>
  <si>
    <r>
      <t>同居の家族が感染した職員が</t>
    </r>
    <r>
      <rPr>
        <u/>
        <sz val="11"/>
        <rFont val="ＭＳ Ｐゴシック"/>
        <family val="3"/>
        <charset val="128"/>
      </rPr>
      <t>複数名</t>
    </r>
    <r>
      <rPr>
        <sz val="11"/>
        <rFont val="ＭＳ Ｐゴシック"/>
        <family val="3"/>
        <charset val="128"/>
      </rPr>
      <t>おり、職員が不足した</t>
    </r>
    <rPh sb="0" eb="2">
      <t>ドウキョ</t>
    </rPh>
    <rPh sb="3" eb="5">
      <t>カゾク</t>
    </rPh>
    <rPh sb="6" eb="8">
      <t>カンセン</t>
    </rPh>
    <rPh sb="10" eb="12">
      <t>ショクイン</t>
    </rPh>
    <rPh sb="13" eb="15">
      <t>フクスウ</t>
    </rPh>
    <rPh sb="15" eb="16">
      <t>メイ</t>
    </rPh>
    <rPh sb="19" eb="21">
      <t>ショクイン</t>
    </rPh>
    <rPh sb="22" eb="24">
      <t>フソク</t>
    </rPh>
    <phoneticPr fontId="7"/>
  </si>
  <si>
    <t>保健所の判断では行政検査の対象とはされなかった</t>
    <phoneticPr fontId="7"/>
  </si>
  <si>
    <t>行政検査…感染の疑いがある方等に、保健所が、必要と判断して行う検査（感染症法に基づく検査）</t>
    <rPh sb="0" eb="4">
      <t>ギョウセイケンサ</t>
    </rPh>
    <phoneticPr fontId="7"/>
  </si>
  <si>
    <t>介護療養型医療施設、認知症対応型共同生活介護事業所（短期利用認知症対応型共同生活介護を除く）、</t>
    <phoneticPr fontId="7"/>
  </si>
  <si>
    <t>養護老人ホーム、軽費老人ホーム、有料老人ホーム、サービス付き高齢者向け住宅</t>
    <phoneticPr fontId="7"/>
  </si>
  <si>
    <t>感染拡大地域であると判断した根拠</t>
    <rPh sb="10" eb="12">
      <t>ハンダン</t>
    </rPh>
    <rPh sb="14" eb="16">
      <t>コンキョ</t>
    </rPh>
    <phoneticPr fontId="7"/>
  </si>
  <si>
    <t>上記以外で施設等としては感染疑いがあると判断した職員・入所者</t>
    <rPh sb="0" eb="2">
      <t>ジョウキ</t>
    </rPh>
    <rPh sb="2" eb="4">
      <t>イガイ</t>
    </rPh>
    <rPh sb="24" eb="26">
      <t>ショクイン</t>
    </rPh>
    <rPh sb="27" eb="30">
      <t>ニュウショシャ</t>
    </rPh>
    <phoneticPr fontId="7"/>
  </si>
  <si>
    <t>☑</t>
  </si>
  <si>
    <r>
      <rPr>
        <sz val="12"/>
        <color theme="1"/>
        <rFont val="メイリオ"/>
        <family val="3"/>
        <charset val="128"/>
      </rPr>
      <t>令和</t>
    </r>
    <r>
      <rPr>
        <b/>
        <sz val="18"/>
        <color theme="1"/>
        <rFont val="メイリオ"/>
        <family val="3"/>
        <charset val="128"/>
      </rPr>
      <t>５</t>
    </r>
    <r>
      <rPr>
        <sz val="12"/>
        <color theme="1"/>
        <rFont val="メイリオ"/>
        <family val="3"/>
        <charset val="128"/>
      </rPr>
      <t>年度（</t>
    </r>
    <r>
      <rPr>
        <b/>
        <sz val="16"/>
        <color theme="1"/>
        <rFont val="メイリオ"/>
        <family val="3"/>
        <charset val="128"/>
      </rPr>
      <t>令和５年５月８日</t>
    </r>
    <r>
      <rPr>
        <sz val="14"/>
        <color theme="1"/>
        <rFont val="メイリオ"/>
        <family val="3"/>
        <charset val="128"/>
      </rPr>
      <t>から</t>
    </r>
    <r>
      <rPr>
        <sz val="12"/>
        <color theme="1"/>
        <rFont val="メイリオ"/>
        <family val="3"/>
        <charset val="128"/>
      </rPr>
      <t>令和６年３月３１日まで）に生じた費用分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29"/>
  </si>
  <si>
    <t>・</t>
    <phoneticPr fontId="7"/>
  </si>
  <si>
    <t>理由書</t>
    <rPh sb="0" eb="3">
      <t>リユウショ</t>
    </rPh>
    <phoneticPr fontId="7"/>
  </si>
  <si>
    <t>で対象とならない、または不備がある、自費検査</t>
    <rPh sb="1" eb="3">
      <t>タイショウ</t>
    </rPh>
    <rPh sb="12" eb="14">
      <t>フビ</t>
    </rPh>
    <rPh sb="18" eb="22">
      <t>ジヒケンサ</t>
    </rPh>
    <phoneticPr fontId="7"/>
  </si>
  <si>
    <t>感染疑いがあると判断した職員・入所者、判断した理由</t>
    <rPh sb="0" eb="2">
      <t>カンセン</t>
    </rPh>
    <rPh sb="2" eb="3">
      <t>ウタガ</t>
    </rPh>
    <rPh sb="8" eb="10">
      <t>ハンダン</t>
    </rPh>
    <rPh sb="12" eb="14">
      <t>ショクイン</t>
    </rPh>
    <rPh sb="15" eb="18">
      <t>ニュウショシャ</t>
    </rPh>
    <rPh sb="19" eb="21">
      <t>ハンダン</t>
    </rPh>
    <rPh sb="23" eb="25">
      <t>リユウ</t>
    </rPh>
    <phoneticPr fontId="7"/>
  </si>
  <si>
    <t>（最終的な判断は県で行いますが、申請者が判断した根拠をお書きください）</t>
    <rPh sb="1" eb="4">
      <t>サイシュウテキ</t>
    </rPh>
    <rPh sb="5" eb="7">
      <t>ハンダン</t>
    </rPh>
    <rPh sb="8" eb="9">
      <t>ケン</t>
    </rPh>
    <rPh sb="10" eb="11">
      <t>オコナ</t>
    </rPh>
    <rPh sb="16" eb="19">
      <t>シンセイシャ</t>
    </rPh>
    <rPh sb="20" eb="22">
      <t>ハンダン</t>
    </rPh>
    <rPh sb="24" eb="26">
      <t>コンキョ</t>
    </rPh>
    <rPh sb="28" eb="29">
      <t>カ</t>
    </rPh>
    <phoneticPr fontId="7"/>
  </si>
  <si>
    <t>近隣施設等で感染者が発生</t>
    <rPh sb="10" eb="12">
      <t>ハッセイ</t>
    </rPh>
    <phoneticPr fontId="7"/>
  </si>
  <si>
    <t>サービス提供体制確保事業費補助金申請書兼実績報告書</t>
    <rPh sb="12" eb="13">
      <t>ヒ</t>
    </rPh>
    <rPh sb="13" eb="16">
      <t>ホジョキン</t>
    </rPh>
    <rPh sb="16" eb="19">
      <t>シンセイショ</t>
    </rPh>
    <phoneticPr fontId="7"/>
  </si>
  <si>
    <t>個別協議
承認額</t>
    <rPh sb="0" eb="2">
      <t>コベツ</t>
    </rPh>
    <rPh sb="2" eb="4">
      <t>キョウギ</t>
    </rPh>
    <rPh sb="5" eb="7">
      <t>ショウニン</t>
    </rPh>
    <rPh sb="7" eb="8">
      <t>ガク</t>
    </rPh>
    <phoneticPr fontId="7"/>
  </si>
  <si>
    <t>個別協議
承認額</t>
    <rPh sb="0" eb="4">
      <t>コベツキョウギ</t>
    </rPh>
    <rPh sb="5" eb="8">
      <t>ショウニンガク</t>
    </rPh>
    <phoneticPr fontId="7"/>
  </si>
  <si>
    <t>施設内療養費所要額</t>
    <rPh sb="0" eb="6">
      <t>シセツナイリョウヨウヒ</t>
    </rPh>
    <rPh sb="6" eb="9">
      <t>ショヨウガク</t>
    </rPh>
    <phoneticPr fontId="7"/>
  </si>
  <si>
    <t>施設内療養費を除く所要額</t>
    <rPh sb="0" eb="6">
      <t>シセツナイリョウヨウヒ</t>
    </rPh>
    <rPh sb="7" eb="8">
      <t>ノゾ</t>
    </rPh>
    <rPh sb="9" eb="12">
      <t>ショヨウガク</t>
    </rPh>
    <phoneticPr fontId="7"/>
  </si>
  <si>
    <t>施設内療養費を除く所要額</t>
    <phoneticPr fontId="7"/>
  </si>
  <si>
    <t>施設内療養費所要額</t>
    <rPh sb="0" eb="2">
      <t>シセツ</t>
    </rPh>
    <rPh sb="2" eb="3">
      <t>ナイ</t>
    </rPh>
    <rPh sb="3" eb="6">
      <t>リョウヨウヒ</t>
    </rPh>
    <rPh sb="6" eb="8">
      <t>ショヨウ</t>
    </rPh>
    <rPh sb="8" eb="9">
      <t>ガク</t>
    </rPh>
    <phoneticPr fontId="7"/>
  </si>
  <si>
    <t>申請額計</t>
    <rPh sb="0" eb="3">
      <t>シンセイガク</t>
    </rPh>
    <rPh sb="3" eb="4">
      <t>ケイ</t>
    </rPh>
    <phoneticPr fontId="7"/>
  </si>
  <si>
    <t>　「基準単価」は、「石川県新型コロナウイルス感染症流行下における介護サービス事業所等のサービス提供体制確保事業実施要綱」の別添３に記載された基準単価を記入すること。（自動計算）</t>
    <rPh sb="2" eb="4">
      <t>キジュン</t>
    </rPh>
    <rPh sb="4" eb="6">
      <t>タンカ</t>
    </rPh>
    <rPh sb="10" eb="13">
      <t>イシカワケン</t>
    </rPh>
    <rPh sb="13" eb="15">
      <t>シンガタ</t>
    </rPh>
    <rPh sb="22" eb="25">
      <t>カンセンショウ</t>
    </rPh>
    <rPh sb="25" eb="27">
      <t>リュウコウ</t>
    </rPh>
    <rPh sb="27" eb="28">
      <t>カ</t>
    </rPh>
    <rPh sb="32" eb="34">
      <t>カイゴ</t>
    </rPh>
    <rPh sb="38" eb="41">
      <t>ジギョウショ</t>
    </rPh>
    <rPh sb="41" eb="42">
      <t>トウ</t>
    </rPh>
    <rPh sb="47" eb="49">
      <t>テイキョウ</t>
    </rPh>
    <rPh sb="49" eb="51">
      <t>タイセイ</t>
    </rPh>
    <rPh sb="51" eb="53">
      <t>カクホ</t>
    </rPh>
    <rPh sb="53" eb="55">
      <t>ジギョウ</t>
    </rPh>
    <rPh sb="55" eb="57">
      <t>ジッシ</t>
    </rPh>
    <rPh sb="57" eb="59">
      <t>ヨウコウ</t>
    </rPh>
    <rPh sb="75" eb="77">
      <t>キニュウ</t>
    </rPh>
    <rPh sb="83" eb="87">
      <t>ジドウケイサン</t>
    </rPh>
    <phoneticPr fontId="7"/>
  </si>
  <si>
    <t>　「施設内療養費を除く所要額」、「施設内療養費所要額」及び「所要額」は「（様式第１－３号）事業所・施設別個票」に記載した所要額（千円未満切り捨て）を記入すること。（自動計算）</t>
    <rPh sb="52" eb="54">
      <t>コヒョウ</t>
    </rPh>
    <rPh sb="56" eb="58">
      <t>キサイ</t>
    </rPh>
    <rPh sb="60" eb="63">
      <t>ショヨウガク</t>
    </rPh>
    <rPh sb="64" eb="65">
      <t>セン</t>
    </rPh>
    <rPh sb="65" eb="68">
      <t>エンミマン</t>
    </rPh>
    <rPh sb="68" eb="69">
      <t>キ</t>
    </rPh>
    <rPh sb="70" eb="71">
      <t>ス</t>
    </rPh>
    <rPh sb="74" eb="76">
      <t>キニュウ</t>
    </rPh>
    <phoneticPr fontId="7"/>
  </si>
  <si>
    <t>　「個別協議承認額」は、厚生労働省に個別承認を受けた金額を記入すること。（自動計算）</t>
    <rPh sb="2" eb="4">
      <t>コベツ</t>
    </rPh>
    <rPh sb="4" eb="6">
      <t>キョウギ</t>
    </rPh>
    <rPh sb="6" eb="8">
      <t>ショウニン</t>
    </rPh>
    <rPh sb="8" eb="9">
      <t>ガク</t>
    </rPh>
    <rPh sb="12" eb="17">
      <t>コウセイロウドウショウ</t>
    </rPh>
    <rPh sb="18" eb="22">
      <t>コベツショウニン</t>
    </rPh>
    <rPh sb="23" eb="24">
      <t>ウ</t>
    </rPh>
    <rPh sb="26" eb="28">
      <t>キンガク</t>
    </rPh>
    <rPh sb="29" eb="31">
      <t>キニュウ</t>
    </rPh>
    <rPh sb="37" eb="41">
      <t>ジドウケイサン</t>
    </rPh>
    <phoneticPr fontId="7"/>
  </si>
  <si>
    <t>　「申請額計」は、（ア）、（イ）の「申請額」と「　（ウ）の「申請額」の合計額を記入すること。（自動計算）</t>
    <rPh sb="2" eb="4">
      <t>シンセイ</t>
    </rPh>
    <rPh sb="4" eb="5">
      <t>ガク</t>
    </rPh>
    <rPh sb="5" eb="6">
      <t>ケイ</t>
    </rPh>
    <rPh sb="30" eb="33">
      <t>シンセイガク</t>
    </rPh>
    <rPh sb="35" eb="38">
      <t>ゴウケイガク</t>
    </rPh>
    <rPh sb="39" eb="41">
      <t>キニュウ</t>
    </rPh>
    <rPh sb="47" eb="49">
      <t>ジドウ</t>
    </rPh>
    <rPh sb="49" eb="51">
      <t>ケイサン</t>
    </rPh>
    <phoneticPr fontId="7"/>
  </si>
  <si>
    <t>　（ウ）の「申請額」は、「個別協議承認額」と「基準単価」の計と「所要額」を比較して低い方の額を記入すること。（自動計算）</t>
    <rPh sb="6" eb="8">
      <t>シンセイ</t>
    </rPh>
    <rPh sb="8" eb="9">
      <t>ガク</t>
    </rPh>
    <rPh sb="13" eb="17">
      <t>コベツキョウギ</t>
    </rPh>
    <rPh sb="17" eb="20">
      <t>ショウニンガク</t>
    </rPh>
    <rPh sb="23" eb="27">
      <t>キジュンタンカ</t>
    </rPh>
    <rPh sb="29" eb="30">
      <t>ケイ</t>
    </rPh>
    <rPh sb="32" eb="35">
      <t>ショヨウガク</t>
    </rPh>
    <rPh sb="37" eb="39">
      <t>ヒカク</t>
    </rPh>
    <rPh sb="41" eb="42">
      <t>ヒク</t>
    </rPh>
    <rPh sb="43" eb="44">
      <t>ホウ</t>
    </rPh>
    <rPh sb="45" eb="46">
      <t>ガク</t>
    </rPh>
    <rPh sb="47" eb="49">
      <t>キニュウ</t>
    </rPh>
    <phoneticPr fontId="7"/>
  </si>
  <si>
    <t>　（ア）、（イ）の「申請額」は、「個別協議承認額」と「基準単価」の計と「施設内療養費を除く所要額」を比較して低い方の額に、「施設内療養費所要額」を加えた額を記入すること。（自動計算）</t>
    <rPh sb="10" eb="12">
      <t>シンセイ</t>
    </rPh>
    <rPh sb="12" eb="13">
      <t>ガク</t>
    </rPh>
    <rPh sb="17" eb="21">
      <t>コベツキョウギ</t>
    </rPh>
    <rPh sb="21" eb="24">
      <t>ショウニンガク</t>
    </rPh>
    <rPh sb="27" eb="31">
      <t>キジュンタンカ</t>
    </rPh>
    <rPh sb="33" eb="34">
      <t>ケイ</t>
    </rPh>
    <rPh sb="36" eb="42">
      <t>シセツナイリョウヨウヒ</t>
    </rPh>
    <rPh sb="43" eb="44">
      <t>ノゾ</t>
    </rPh>
    <rPh sb="45" eb="48">
      <t>ショヨウガク</t>
    </rPh>
    <rPh sb="50" eb="52">
      <t>ヒカク</t>
    </rPh>
    <rPh sb="54" eb="55">
      <t>ヒク</t>
    </rPh>
    <rPh sb="56" eb="57">
      <t>ホウ</t>
    </rPh>
    <rPh sb="58" eb="59">
      <t>ガク</t>
    </rPh>
    <rPh sb="73" eb="74">
      <t>クワ</t>
    </rPh>
    <rPh sb="78" eb="80">
      <t>キニュウ</t>
    </rPh>
    <phoneticPr fontId="7"/>
  </si>
  <si>
    <t>石川県財務</t>
    <rPh sb="0" eb="3">
      <t>イシカワケン</t>
    </rPh>
    <rPh sb="3" eb="5">
      <t>ザイム</t>
    </rPh>
    <phoneticPr fontId="29"/>
  </si>
  <si>
    <t>債 権 者 登 録 申 出 書</t>
    <rPh sb="0" eb="1">
      <t>サイ</t>
    </rPh>
    <rPh sb="2" eb="3">
      <t>ケン</t>
    </rPh>
    <rPh sb="4" eb="5">
      <t>シャ</t>
    </rPh>
    <rPh sb="6" eb="7">
      <t>ノボル</t>
    </rPh>
    <rPh sb="8" eb="9">
      <t>ロク</t>
    </rPh>
    <rPh sb="10" eb="11">
      <t>サル</t>
    </rPh>
    <rPh sb="12" eb="13">
      <t>デ</t>
    </rPh>
    <rPh sb="14" eb="15">
      <t>ショ</t>
    </rPh>
    <phoneticPr fontId="29"/>
  </si>
  <si>
    <t xml:space="preserve"> 石川県知事　様</t>
    <rPh sb="1" eb="4">
      <t>イシカワケン</t>
    </rPh>
    <rPh sb="4" eb="6">
      <t>チジ</t>
    </rPh>
    <rPh sb="7" eb="8">
      <t>サマ</t>
    </rPh>
    <phoneticPr fontId="29"/>
  </si>
  <si>
    <t>下記の方法により支払い願いたく申し出ます。</t>
    <rPh sb="0" eb="2">
      <t>カキ</t>
    </rPh>
    <rPh sb="3" eb="5">
      <t>ホウホウ</t>
    </rPh>
    <rPh sb="8" eb="10">
      <t>シハライ</t>
    </rPh>
    <rPh sb="11" eb="12">
      <t>ネガ</t>
    </rPh>
    <rPh sb="15" eb="16">
      <t>モウ</t>
    </rPh>
    <rPh sb="17" eb="18">
      <t>デ</t>
    </rPh>
    <phoneticPr fontId="29"/>
  </si>
  <si>
    <t>なお、申出内容に変更が生じた場合は、所定の方法で直ちに申し出ます。</t>
    <rPh sb="3" eb="5">
      <t>モウシデ</t>
    </rPh>
    <rPh sb="5" eb="7">
      <t>ナイヨウ</t>
    </rPh>
    <rPh sb="8" eb="10">
      <t>ヘンコウ</t>
    </rPh>
    <rPh sb="11" eb="12">
      <t>ショウ</t>
    </rPh>
    <rPh sb="14" eb="16">
      <t>バアイ</t>
    </rPh>
    <rPh sb="18" eb="20">
      <t>ショテイ</t>
    </rPh>
    <rPh sb="21" eb="23">
      <t>ホウホウ</t>
    </rPh>
    <phoneticPr fontId="29"/>
  </si>
  <si>
    <r>
      <t>区　分</t>
    </r>
    <r>
      <rPr>
        <sz val="7"/>
        <color theme="1"/>
        <rFont val="ＭＳ Ｐゴシック"/>
        <family val="3"/>
        <charset val="128"/>
        <scheme val="minor"/>
      </rPr>
      <t>（該当番号を○で囲んでください。）</t>
    </r>
    <rPh sb="0" eb="1">
      <t>ク</t>
    </rPh>
    <rPh sb="2" eb="3">
      <t>ブン</t>
    </rPh>
    <rPh sb="4" eb="6">
      <t>ガイトウ</t>
    </rPh>
    <rPh sb="6" eb="8">
      <t>バンゴウ</t>
    </rPh>
    <rPh sb="11" eb="12">
      <t>カコ</t>
    </rPh>
    <phoneticPr fontId="29"/>
  </si>
  <si>
    <r>
      <t>変更･取消理由</t>
    </r>
    <r>
      <rPr>
        <sz val="7"/>
        <color theme="1"/>
        <rFont val="ＭＳ Ｐゴシック"/>
        <family val="3"/>
        <charset val="128"/>
        <scheme val="minor"/>
      </rPr>
      <t>（該当番号を○で囲んでください。）</t>
    </r>
    <rPh sb="0" eb="2">
      <t>ヘンコウ</t>
    </rPh>
    <rPh sb="3" eb="5">
      <t>トリケシ</t>
    </rPh>
    <rPh sb="5" eb="7">
      <t>リユウ</t>
    </rPh>
    <rPh sb="8" eb="10">
      <t>ガイトウ</t>
    </rPh>
    <rPh sb="10" eb="12">
      <t>バンゴウ</t>
    </rPh>
    <rPh sb="15" eb="16">
      <t>カコ</t>
    </rPh>
    <phoneticPr fontId="29"/>
  </si>
  <si>
    <t>債権者コード</t>
    <rPh sb="0" eb="3">
      <t>サイケンシャ</t>
    </rPh>
    <phoneticPr fontId="29"/>
  </si>
  <si>
    <t>新規</t>
    <rPh sb="0" eb="2">
      <t>シンキ</t>
    </rPh>
    <phoneticPr fontId="29"/>
  </si>
  <si>
    <t>変更</t>
    <rPh sb="0" eb="2">
      <t>ヘンコウ</t>
    </rPh>
    <phoneticPr fontId="29"/>
  </si>
  <si>
    <t>取消</t>
    <rPh sb="0" eb="2">
      <t>トリケシ</t>
    </rPh>
    <phoneticPr fontId="29"/>
  </si>
  <si>
    <t>　１　住所の変更
　２　氏名の変更
　３　口座情報の変更
　４　その他（　　　　　　　　　　　　　　　　　　　　　　　　　）</t>
    <rPh sb="3" eb="5">
      <t>ジュウショ</t>
    </rPh>
    <rPh sb="6" eb="8">
      <t>ヘンコウ</t>
    </rPh>
    <rPh sb="12" eb="14">
      <t>シメイ</t>
    </rPh>
    <rPh sb="15" eb="17">
      <t>ヘンコウ</t>
    </rPh>
    <rPh sb="21" eb="23">
      <t>コウザ</t>
    </rPh>
    <rPh sb="23" eb="25">
      <t>ジョウホウ</t>
    </rPh>
    <rPh sb="26" eb="28">
      <t>ヘンコウ</t>
    </rPh>
    <rPh sb="34" eb="35">
      <t>タ</t>
    </rPh>
    <phoneticPr fontId="29"/>
  </si>
  <si>
    <t>債　権　者</t>
    <rPh sb="0" eb="1">
      <t>サイ</t>
    </rPh>
    <rPh sb="2" eb="3">
      <t>ケン</t>
    </rPh>
    <rPh sb="4" eb="5">
      <t>シャ</t>
    </rPh>
    <phoneticPr fontId="29"/>
  </si>
  <si>
    <t>〒</t>
    <phoneticPr fontId="29"/>
  </si>
  <si>
    <t>電話番号</t>
    <rPh sb="0" eb="2">
      <t>デンワ</t>
    </rPh>
    <rPh sb="2" eb="4">
      <t>バンゴウ</t>
    </rPh>
    <phoneticPr fontId="29"/>
  </si>
  <si>
    <t>フリガナ</t>
    <phoneticPr fontId="29"/>
  </si>
  <si>
    <t>住　　所</t>
    <rPh sb="0" eb="1">
      <t>ジュウ</t>
    </rPh>
    <rPh sb="3" eb="4">
      <t>ショ</t>
    </rPh>
    <phoneticPr fontId="29"/>
  </si>
  <si>
    <t>住所コード</t>
    <rPh sb="0" eb="2">
      <t>ジュウショ</t>
    </rPh>
    <phoneticPr fontId="29"/>
  </si>
  <si>
    <t>氏名または
法人名称</t>
    <rPh sb="0" eb="1">
      <t>シ</t>
    </rPh>
    <rPh sb="1" eb="2">
      <t>メイ</t>
    </rPh>
    <rPh sb="6" eb="8">
      <t>ホウジン</t>
    </rPh>
    <rPh sb="8" eb="10">
      <t>メイショウ</t>
    </rPh>
    <phoneticPr fontId="29"/>
  </si>
  <si>
    <t>代表者職・
氏　名</t>
    <rPh sb="0" eb="3">
      <t>ダイヒョウシャ</t>
    </rPh>
    <rPh sb="3" eb="4">
      <t>ショク</t>
    </rPh>
    <rPh sb="6" eb="7">
      <t>シ</t>
    </rPh>
    <rPh sb="8" eb="9">
      <t>メイ</t>
    </rPh>
    <phoneticPr fontId="29"/>
  </si>
  <si>
    <t>担当者氏名</t>
    <rPh sb="0" eb="3">
      <t>タントウシャ</t>
    </rPh>
    <rPh sb="3" eb="5">
      <t>シメイ</t>
    </rPh>
    <phoneticPr fontId="29"/>
  </si>
  <si>
    <t>（連絡先（TEL）　　　　　　　　　　　　　　　　　　　　　　　　　　）</t>
    <rPh sb="1" eb="4">
      <t>レンラクサキ</t>
    </rPh>
    <phoneticPr fontId="29"/>
  </si>
  <si>
    <r>
      <t>支　払　方　法</t>
    </r>
    <r>
      <rPr>
        <sz val="9"/>
        <color theme="1"/>
        <rFont val="ＭＳ Ｐゴシック"/>
        <family val="3"/>
        <charset val="128"/>
        <scheme val="minor"/>
      </rPr>
      <t>（</t>
    </r>
    <r>
      <rPr>
        <sz val="7"/>
        <color theme="1"/>
        <rFont val="ＭＳ Ｐゴシック"/>
        <family val="3"/>
        <charset val="128"/>
        <scheme val="minor"/>
      </rPr>
      <t>該当番号を○で囲んでください。）</t>
    </r>
    <rPh sb="0" eb="1">
      <t>シ</t>
    </rPh>
    <rPh sb="2" eb="3">
      <t>バライ</t>
    </rPh>
    <rPh sb="4" eb="5">
      <t>カタ</t>
    </rPh>
    <rPh sb="6" eb="7">
      <t>ホウ</t>
    </rPh>
    <rPh sb="8" eb="10">
      <t>ガイトウ</t>
    </rPh>
    <rPh sb="10" eb="12">
      <t>バンゴウ</t>
    </rPh>
    <rPh sb="15" eb="16">
      <t>カコ</t>
    </rPh>
    <phoneticPr fontId="29"/>
  </si>
  <si>
    <t>口座振替払</t>
    <rPh sb="0" eb="2">
      <t>コウザ</t>
    </rPh>
    <rPh sb="2" eb="4">
      <t>フリカエ</t>
    </rPh>
    <rPh sb="4" eb="5">
      <t>ハラ</t>
    </rPh>
    <phoneticPr fontId="29"/>
  </si>
  <si>
    <t>その他（　　　　　　　　　　　　　  　）</t>
    <rPh sb="1" eb="2">
      <t>タ</t>
    </rPh>
    <phoneticPr fontId="29"/>
  </si>
  <si>
    <t>←納付書払、現金払、隔地払（送金通知書）から選択</t>
    <rPh sb="1" eb="4">
      <t>ノウフショ</t>
    </rPh>
    <rPh sb="4" eb="5">
      <t>ハラ</t>
    </rPh>
    <rPh sb="6" eb="8">
      <t>ゲンキン</t>
    </rPh>
    <rPh sb="8" eb="9">
      <t>ハラ</t>
    </rPh>
    <rPh sb="10" eb="12">
      <t>カクチ</t>
    </rPh>
    <rPh sb="12" eb="13">
      <t>ハラ</t>
    </rPh>
    <rPh sb="14" eb="16">
      <t>ソウキン</t>
    </rPh>
    <rPh sb="16" eb="19">
      <t>ツウチショ</t>
    </rPh>
    <rPh sb="22" eb="24">
      <t>センタク</t>
    </rPh>
    <phoneticPr fontId="29"/>
  </si>
  <si>
    <r>
      <t>通常払</t>
    </r>
    <r>
      <rPr>
        <sz val="8"/>
        <color theme="1"/>
        <rFont val="ＭＳ Ｐゴシック"/>
        <family val="3"/>
        <charset val="128"/>
        <scheme val="minor"/>
      </rPr>
      <t>の振込口座</t>
    </r>
    <rPh sb="0" eb="1">
      <t>ツウ</t>
    </rPh>
    <rPh sb="1" eb="2">
      <t>ツネ</t>
    </rPh>
    <rPh sb="2" eb="3">
      <t>ハラ</t>
    </rPh>
    <rPh sb="4" eb="6">
      <t>フリコミ</t>
    </rPh>
    <rPh sb="6" eb="8">
      <t>コウザ</t>
    </rPh>
    <phoneticPr fontId="29"/>
  </si>
  <si>
    <t>金融機関コード</t>
    <rPh sb="0" eb="2">
      <t>キンユウ</t>
    </rPh>
    <rPh sb="2" eb="4">
      <t>キカン</t>
    </rPh>
    <phoneticPr fontId="29"/>
  </si>
  <si>
    <t>金融機関名</t>
    <rPh sb="0" eb="2">
      <t>キンユウ</t>
    </rPh>
    <rPh sb="2" eb="4">
      <t>キカン</t>
    </rPh>
    <rPh sb="4" eb="5">
      <t>メイ</t>
    </rPh>
    <phoneticPr fontId="29"/>
  </si>
  <si>
    <t>店 舗 名</t>
    <rPh sb="0" eb="1">
      <t>ミセ</t>
    </rPh>
    <rPh sb="2" eb="3">
      <t>ホ</t>
    </rPh>
    <rPh sb="4" eb="5">
      <t>メイ</t>
    </rPh>
    <phoneticPr fontId="29"/>
  </si>
  <si>
    <r>
      <t>預 金 種 別</t>
    </r>
    <r>
      <rPr>
        <sz val="7"/>
        <color theme="1"/>
        <rFont val="ＭＳ Ｐゴシック"/>
        <family val="3"/>
        <charset val="128"/>
        <scheme val="minor"/>
      </rPr>
      <t>（該当番号を○で囲んでください。）</t>
    </r>
    <rPh sb="0" eb="1">
      <t>アズカリ</t>
    </rPh>
    <rPh sb="2" eb="3">
      <t>キン</t>
    </rPh>
    <rPh sb="4" eb="5">
      <t>タネ</t>
    </rPh>
    <rPh sb="6" eb="7">
      <t>ベツ</t>
    </rPh>
    <rPh sb="8" eb="10">
      <t>ガイトウ</t>
    </rPh>
    <rPh sb="10" eb="12">
      <t>バンゴウ</t>
    </rPh>
    <rPh sb="15" eb="16">
      <t>カコ</t>
    </rPh>
    <phoneticPr fontId="29"/>
  </si>
  <si>
    <t>銀行</t>
  </si>
  <si>
    <t>支店</t>
  </si>
  <si>
    <t>①</t>
  </si>
  <si>
    <t>普通預金</t>
    <rPh sb="0" eb="2">
      <t>フツウ</t>
    </rPh>
    <rPh sb="2" eb="4">
      <t>ヨキン</t>
    </rPh>
    <phoneticPr fontId="29"/>
  </si>
  <si>
    <t>当座預金</t>
    <rPh sb="0" eb="1">
      <t>トウザヨキン</t>
    </rPh>
    <phoneticPr fontId="29"/>
  </si>
  <si>
    <t>貯蓄預金</t>
    <rPh sb="0" eb="2">
      <t>チョチク</t>
    </rPh>
    <rPh sb="2" eb="4">
      <t>ヨキン</t>
    </rPh>
    <phoneticPr fontId="29"/>
  </si>
  <si>
    <t>その他</t>
    <rPh sb="0" eb="1">
      <t>タ</t>
    </rPh>
    <phoneticPr fontId="29"/>
  </si>
  <si>
    <t>口 座 番 号</t>
    <rPh sb="0" eb="1">
      <t>クチ</t>
    </rPh>
    <rPh sb="2" eb="3">
      <t>ザ</t>
    </rPh>
    <rPh sb="4" eb="5">
      <t>バン</t>
    </rPh>
    <rPh sb="6" eb="7">
      <t>ゴウ</t>
    </rPh>
    <phoneticPr fontId="29"/>
  </si>
  <si>
    <r>
      <t>口座名義人</t>
    </r>
    <r>
      <rPr>
        <b/>
        <sz val="9"/>
        <color theme="1"/>
        <rFont val="ＭＳ Ｐゴシック"/>
        <family val="3"/>
        <charset val="128"/>
        <scheme val="minor"/>
      </rPr>
      <t>（カナ）</t>
    </r>
    <rPh sb="0" eb="2">
      <t>コウザ</t>
    </rPh>
    <rPh sb="2" eb="4">
      <t>メイギ</t>
    </rPh>
    <rPh sb="4" eb="5">
      <t>ニン</t>
    </rPh>
    <phoneticPr fontId="29"/>
  </si>
  <si>
    <t>通帳のカナ名義を記入してください。不明の場合は、金融機関に確認してください。</t>
    <rPh sb="0" eb="2">
      <t>ツウチョウ</t>
    </rPh>
    <rPh sb="5" eb="7">
      <t>メイギ</t>
    </rPh>
    <rPh sb="8" eb="10">
      <t>キニュウ</t>
    </rPh>
    <rPh sb="17" eb="19">
      <t>フメイ</t>
    </rPh>
    <rPh sb="20" eb="22">
      <t>バアイ</t>
    </rPh>
    <rPh sb="24" eb="26">
      <t>キンユウ</t>
    </rPh>
    <rPh sb="26" eb="28">
      <t>キカン</t>
    </rPh>
    <rPh sb="29" eb="31">
      <t>カクニン</t>
    </rPh>
    <phoneticPr fontId="29"/>
  </si>
  <si>
    <r>
      <t>前金払</t>
    </r>
    <r>
      <rPr>
        <sz val="8"/>
        <color theme="1"/>
        <rFont val="ＭＳ Ｐゴシック"/>
        <family val="3"/>
        <charset val="128"/>
        <scheme val="minor"/>
      </rPr>
      <t>の振込口座</t>
    </r>
    <rPh sb="0" eb="2">
      <t>マエキン</t>
    </rPh>
    <rPh sb="2" eb="3">
      <t>ハラ</t>
    </rPh>
    <rPh sb="4" eb="6">
      <t>フリコミ</t>
    </rPh>
    <rPh sb="6" eb="8">
      <t>コウザ</t>
    </rPh>
    <phoneticPr fontId="29"/>
  </si>
  <si>
    <t>保証事業会社の保証の基づく、公共工事の前金払を受領する別口口座情報を記入してください。（該当する場合のみ）</t>
    <rPh sb="0" eb="2">
      <t>ホショウ</t>
    </rPh>
    <rPh sb="2" eb="4">
      <t>ジギョウ</t>
    </rPh>
    <rPh sb="4" eb="6">
      <t>カイシャ</t>
    </rPh>
    <rPh sb="7" eb="9">
      <t>ホショウ</t>
    </rPh>
    <rPh sb="10" eb="11">
      <t>モト</t>
    </rPh>
    <rPh sb="14" eb="16">
      <t>コウキョウ</t>
    </rPh>
    <rPh sb="16" eb="18">
      <t>コウジ</t>
    </rPh>
    <rPh sb="19" eb="21">
      <t>マエキン</t>
    </rPh>
    <rPh sb="21" eb="22">
      <t>ハラ</t>
    </rPh>
    <rPh sb="23" eb="25">
      <t>ジュリョウ</t>
    </rPh>
    <rPh sb="27" eb="28">
      <t>ベツ</t>
    </rPh>
    <rPh sb="28" eb="29">
      <t>クチ</t>
    </rPh>
    <rPh sb="29" eb="31">
      <t>コウザ</t>
    </rPh>
    <rPh sb="31" eb="33">
      <t>ジョウホウ</t>
    </rPh>
    <rPh sb="34" eb="36">
      <t>キニュウ</t>
    </rPh>
    <rPh sb="44" eb="46">
      <t>ガイトウ</t>
    </rPh>
    <rPh sb="48" eb="50">
      <t>バアイ</t>
    </rPh>
    <phoneticPr fontId="29"/>
  </si>
  <si>
    <t>預 金 種 別</t>
    <rPh sb="0" eb="1">
      <t>アズカリ</t>
    </rPh>
    <rPh sb="2" eb="3">
      <t>キン</t>
    </rPh>
    <rPh sb="4" eb="5">
      <t>タネ</t>
    </rPh>
    <rPh sb="6" eb="7">
      <t>ベツ</t>
    </rPh>
    <phoneticPr fontId="29"/>
  </si>
  <si>
    <t>銀行
金庫
組合</t>
    <rPh sb="0" eb="2">
      <t>ギンコウ</t>
    </rPh>
    <rPh sb="3" eb="5">
      <t>キンコ</t>
    </rPh>
    <rPh sb="6" eb="8">
      <t>クミアイ</t>
    </rPh>
    <phoneticPr fontId="29"/>
  </si>
  <si>
    <r>
      <t>支</t>
    </r>
    <r>
      <rPr>
        <sz val="8"/>
        <color theme="1"/>
        <rFont val="ＭＳ Ｐゴシック"/>
        <family val="2"/>
        <charset val="128"/>
        <scheme val="minor"/>
      </rPr>
      <t>　店
支　所
出張所</t>
    </r>
    <rPh sb="0" eb="1">
      <t>シ</t>
    </rPh>
    <rPh sb="2" eb="3">
      <t>ミセ</t>
    </rPh>
    <rPh sb="4" eb="5">
      <t>シ</t>
    </rPh>
    <rPh sb="6" eb="7">
      <t>ショ</t>
    </rPh>
    <rPh sb="8" eb="10">
      <t>シュッチョウ</t>
    </rPh>
    <rPh sb="10" eb="11">
      <t>ショ</t>
    </rPh>
    <phoneticPr fontId="29"/>
  </si>
  <si>
    <t>［お知らせ］振込時には通帳に「ｲｼｶﾜｹﾝ+支払所属名」と印字されます。振込についてご不明な点がございましたら、お手数ですが、直接、支払所属へお問い合わせください。
詳しくは石川県ホームページ（http://www.pref.ishikawa.lg.jp/suitou/furikomi.html）をご覧ください。</t>
    <rPh sb="2" eb="3">
      <t>シ</t>
    </rPh>
    <rPh sb="6" eb="8">
      <t>フリコミ</t>
    </rPh>
    <rPh sb="8" eb="9">
      <t>ジ</t>
    </rPh>
    <rPh sb="11" eb="13">
      <t>ツウチョウ</t>
    </rPh>
    <rPh sb="22" eb="24">
      <t>シハライ</t>
    </rPh>
    <rPh sb="24" eb="26">
      <t>ショゾク</t>
    </rPh>
    <rPh sb="26" eb="27">
      <t>メイ</t>
    </rPh>
    <rPh sb="29" eb="31">
      <t>インジ</t>
    </rPh>
    <rPh sb="36" eb="38">
      <t>フリコミ</t>
    </rPh>
    <rPh sb="43" eb="45">
      <t>フメイ</t>
    </rPh>
    <rPh sb="46" eb="47">
      <t>テン</t>
    </rPh>
    <rPh sb="57" eb="59">
      <t>テスウ</t>
    </rPh>
    <rPh sb="63" eb="65">
      <t>チョクセツ</t>
    </rPh>
    <rPh sb="66" eb="68">
      <t>シハライ</t>
    </rPh>
    <rPh sb="68" eb="70">
      <t>ショゾク</t>
    </rPh>
    <rPh sb="72" eb="73">
      <t>ト</t>
    </rPh>
    <rPh sb="74" eb="75">
      <t>ア</t>
    </rPh>
    <rPh sb="83" eb="84">
      <t>クワ</t>
    </rPh>
    <rPh sb="87" eb="90">
      <t>イシカワケン</t>
    </rPh>
    <rPh sb="151" eb="152">
      <t>ラン</t>
    </rPh>
    <phoneticPr fontId="29"/>
  </si>
  <si>
    <t>受付所属名</t>
    <rPh sb="0" eb="2">
      <t>ウケツケ</t>
    </rPh>
    <rPh sb="2" eb="5">
      <t>ショゾクメイ</t>
    </rPh>
    <phoneticPr fontId="29"/>
  </si>
  <si>
    <t>受付担当者名（TEL）</t>
    <rPh sb="0" eb="2">
      <t>ウケツケ</t>
    </rPh>
    <rPh sb="2" eb="5">
      <t>タントウシャ</t>
    </rPh>
    <rPh sb="5" eb="6">
      <t>メイ</t>
    </rPh>
    <phoneticPr fontId="29"/>
  </si>
  <si>
    <t>以下は触らないでください。</t>
    <rPh sb="0" eb="2">
      <t>イカ</t>
    </rPh>
    <rPh sb="3" eb="4">
      <t>サワ</t>
    </rPh>
    <phoneticPr fontId="29"/>
  </si>
  <si>
    <t>日付</t>
    <rPh sb="0" eb="2">
      <t>ヒヅケ</t>
    </rPh>
    <phoneticPr fontId="29"/>
  </si>
  <si>
    <t>コード</t>
    <phoneticPr fontId="29"/>
  </si>
  <si>
    <t>カナ</t>
    <phoneticPr fontId="29"/>
  </si>
  <si>
    <t>漢字</t>
    <rPh sb="0" eb="2">
      <t>カンジ</t>
    </rPh>
    <phoneticPr fontId="29"/>
  </si>
  <si>
    <t>郵便番号</t>
    <rPh sb="0" eb="4">
      <t>ユウビンハ</t>
    </rPh>
    <phoneticPr fontId="29"/>
  </si>
  <si>
    <t>住所</t>
    <rPh sb="0" eb="2">
      <t>ジュウショ</t>
    </rPh>
    <phoneticPr fontId="29"/>
  </si>
  <si>
    <t>県</t>
    <rPh sb="0" eb="1">
      <t>ケン</t>
    </rPh>
    <phoneticPr fontId="29"/>
  </si>
  <si>
    <t>市町</t>
    <rPh sb="0" eb="2">
      <t>シチョウ</t>
    </rPh>
    <phoneticPr fontId="29"/>
  </si>
  <si>
    <t>町名</t>
    <rPh sb="0" eb="2">
      <t>チョウメイ</t>
    </rPh>
    <phoneticPr fontId="29"/>
  </si>
  <si>
    <t>番地</t>
    <rPh sb="0" eb="2">
      <t>バンチ</t>
    </rPh>
    <phoneticPr fontId="29"/>
  </si>
  <si>
    <t>電話番号</t>
    <rPh sb="0" eb="4">
      <t>デンワバンゴウ</t>
    </rPh>
    <phoneticPr fontId="29"/>
  </si>
  <si>
    <t>金融機関コード</t>
    <rPh sb="0" eb="4">
      <t>キンユウキカン</t>
    </rPh>
    <phoneticPr fontId="29"/>
  </si>
  <si>
    <t>金融機関</t>
    <rPh sb="0" eb="4">
      <t>キンユウキカン</t>
    </rPh>
    <phoneticPr fontId="29"/>
  </si>
  <si>
    <t>店舗</t>
    <rPh sb="0" eb="2">
      <t>テンポ</t>
    </rPh>
    <phoneticPr fontId="29"/>
  </si>
  <si>
    <t>預金種別</t>
    <rPh sb="0" eb="2">
      <t>ヨキン</t>
    </rPh>
    <rPh sb="2" eb="4">
      <t>シュベツ</t>
    </rPh>
    <phoneticPr fontId="29"/>
  </si>
  <si>
    <t>口座番号</t>
    <rPh sb="0" eb="4">
      <t>コウザバンゴウ</t>
    </rPh>
    <phoneticPr fontId="29"/>
  </si>
  <si>
    <t>口座名義カナ</t>
    <rPh sb="0" eb="2">
      <t>コウザ</t>
    </rPh>
    <rPh sb="2" eb="4">
      <t>メイギ</t>
    </rPh>
    <phoneticPr fontId="29"/>
  </si>
  <si>
    <t>健康福祉部長寿社会課</t>
    <rPh sb="0" eb="5">
      <t>ケンコウフクシブ</t>
    </rPh>
    <rPh sb="5" eb="10">
      <t>チョウジュシャカイカ</t>
    </rPh>
    <phoneticPr fontId="7"/>
  </si>
  <si>
    <t>　　　　076-225-1416</t>
    <phoneticPr fontId="7"/>
  </si>
  <si>
    <t>施設内療養費を除いた金額が基準単価を上回っており</t>
    <rPh sb="0" eb="6">
      <t>シセツナイリョ</t>
    </rPh>
    <rPh sb="7" eb="8">
      <t>ノゾ</t>
    </rPh>
    <rPh sb="10" eb="12">
      <t>キンガク</t>
    </rPh>
    <rPh sb="13" eb="17">
      <t>キジ</t>
    </rPh>
    <rPh sb="18" eb="20">
      <t>ウワマワ</t>
    </rPh>
    <phoneticPr fontId="7"/>
  </si>
  <si>
    <t>施設内療養1</t>
    <rPh sb="0" eb="5">
      <t>シセツナイリョウヨウ</t>
    </rPh>
    <phoneticPr fontId="7"/>
  </si>
  <si>
    <t>陽性者リスト1</t>
    <phoneticPr fontId="7"/>
  </si>
  <si>
    <t>自費検査を申請する場合に記入</t>
    <rPh sb="0" eb="4">
      <t>ジヒケンサ</t>
    </rPh>
    <rPh sb="5" eb="7">
      <t>シンセイ</t>
    </rPh>
    <rPh sb="9" eb="11">
      <t>バアイ</t>
    </rPh>
    <rPh sb="12" eb="14">
      <t>キニュウ</t>
    </rPh>
    <phoneticPr fontId="7"/>
  </si>
  <si>
    <t>自費検査1</t>
    <rPh sb="0" eb="4">
      <t>ジヒケンサ</t>
    </rPh>
    <phoneticPr fontId="7"/>
  </si>
  <si>
    <t>※色付きのセルのみ記入</t>
    <rPh sb="9" eb="11">
      <t>キニュウ</t>
    </rPh>
    <phoneticPr fontId="7"/>
  </si>
  <si>
    <r>
      <rPr>
        <b/>
        <sz val="11"/>
        <color rgb="FFFF0000"/>
        <rFont val="ＭＳ ゴシック"/>
        <family val="3"/>
        <charset val="128"/>
      </rPr>
      <t>税抜</t>
    </r>
    <r>
      <rPr>
        <sz val="11"/>
        <color theme="1"/>
        <rFont val="ＭＳ ゴシック"/>
        <family val="3"/>
        <charset val="128"/>
      </rPr>
      <t>金額</t>
    </r>
    <rPh sb="0" eb="2">
      <t>ゼイヌ</t>
    </rPh>
    <rPh sb="2" eb="4">
      <t>キンガク</t>
    </rPh>
    <phoneticPr fontId="7"/>
  </si>
  <si>
    <r>
      <t>　※領収書記載の金額が税込の場合、下の例のように</t>
    </r>
    <r>
      <rPr>
        <u/>
        <sz val="11"/>
        <rFont val="ＭＳ Ｐゴシック"/>
        <family val="3"/>
        <charset val="128"/>
      </rPr>
      <t>税抜金額を手書きで記入</t>
    </r>
    <rPh sb="5" eb="7">
      <t>キサイ</t>
    </rPh>
    <rPh sb="8" eb="10">
      <t>キンガク</t>
    </rPh>
    <rPh sb="11" eb="13">
      <t>ゼイコ</t>
    </rPh>
    <rPh sb="14" eb="16">
      <t>バアイ</t>
    </rPh>
    <rPh sb="17" eb="18">
      <t>シタ</t>
    </rPh>
    <rPh sb="19" eb="20">
      <t>レイ</t>
    </rPh>
    <rPh sb="24" eb="26">
      <t>ゼイヌ</t>
    </rPh>
    <rPh sb="26" eb="28">
      <t>キンガク</t>
    </rPh>
    <rPh sb="29" eb="31">
      <t>テガ</t>
    </rPh>
    <rPh sb="33" eb="35">
      <t>キニュウ</t>
    </rPh>
    <phoneticPr fontId="7"/>
  </si>
  <si>
    <t>1施設目</t>
    <rPh sb="1" eb="3">
      <t>シセツ</t>
    </rPh>
    <rPh sb="3" eb="4">
      <t>メ</t>
    </rPh>
    <phoneticPr fontId="7"/>
  </si>
  <si>
    <t>↓</t>
    <phoneticPr fontId="7"/>
  </si>
  <si>
    <t>施設内療養2</t>
    <rPh sb="0" eb="5">
      <t>シセツナイリョウヨウ</t>
    </rPh>
    <phoneticPr fontId="7"/>
  </si>
  <si>
    <t>陽性者リスト2</t>
    <phoneticPr fontId="7"/>
  </si>
  <si>
    <t>自費検査2</t>
    <rPh sb="0" eb="4">
      <t>ジヒケンサ</t>
    </rPh>
    <phoneticPr fontId="7"/>
  </si>
  <si>
    <t>過去に補助金申請したことが</t>
    <rPh sb="0" eb="2">
      <t>カコ</t>
    </rPh>
    <rPh sb="3" eb="6">
      <t>ホジョキン</t>
    </rPh>
    <rPh sb="6" eb="8">
      <t>シンセイ</t>
    </rPh>
    <phoneticPr fontId="7"/>
  </si>
  <si>
    <t>債権者登録</t>
    <rPh sb="0" eb="5">
      <t>サイケンシャトウロク</t>
    </rPh>
    <phoneticPr fontId="7"/>
  </si>
  <si>
    <t>サービス提供体制確保事業費補助金申請書類について</t>
    <rPh sb="16" eb="18">
      <t>シンセイ</t>
    </rPh>
    <rPh sb="18" eb="20">
      <t>ショルイ</t>
    </rPh>
    <phoneticPr fontId="7"/>
  </si>
  <si>
    <t>石川県新型コロナウイルス感染症流行下における介護サービス事業所等の</t>
    <phoneticPr fontId="7"/>
  </si>
  <si>
    <t>※条件が細かいので注意</t>
    <rPh sb="1" eb="3">
      <t>ジョウケン</t>
    </rPh>
    <rPh sb="4" eb="5">
      <t>コマ</t>
    </rPh>
    <rPh sb="9" eb="11">
      <t>チュウイ</t>
    </rPh>
    <phoneticPr fontId="7"/>
  </si>
  <si>
    <t>一人１回２万円を超える場合、２万円で申請</t>
    <rPh sb="5" eb="7">
      <t>マンエン</t>
    </rPh>
    <rPh sb="8" eb="9">
      <t>コ</t>
    </rPh>
    <rPh sb="11" eb="13">
      <t>バアイ</t>
    </rPh>
    <rPh sb="15" eb="17">
      <t>マンエン</t>
    </rPh>
    <rPh sb="18" eb="20">
      <t>シンセイ</t>
    </rPh>
    <phoneticPr fontId="7"/>
  </si>
  <si>
    <t>一人１回２万円を超えない</t>
    <rPh sb="5" eb="7">
      <t>マンエン</t>
    </rPh>
    <rPh sb="8" eb="9">
      <t>コ</t>
    </rPh>
    <phoneticPr fontId="7"/>
  </si>
  <si>
    <t>７　検査の条件②（どちらかに該当すること）</t>
    <rPh sb="2" eb="4">
      <t>ケンサ</t>
    </rPh>
    <rPh sb="5" eb="7">
      <t>ジョウケン</t>
    </rPh>
    <phoneticPr fontId="7"/>
  </si>
  <si>
    <t>（補助は検査１回分のみ、以下の６・７は確認不要）</t>
    <rPh sb="12" eb="14">
      <t>イカ</t>
    </rPh>
    <rPh sb="19" eb="23">
      <t>カクニンフヨウ</t>
    </rPh>
    <phoneticPr fontId="7"/>
  </si>
  <si>
    <t>４　対象経費確認①（どちらかに該当すること）</t>
    <rPh sb="2" eb="4">
      <t>タイショウ</t>
    </rPh>
    <rPh sb="4" eb="6">
      <t>ケイヒ</t>
    </rPh>
    <rPh sb="6" eb="8">
      <t>カクニン</t>
    </rPh>
    <phoneticPr fontId="7"/>
  </si>
  <si>
    <t>５　対象経費確認②（どちらかに該当すること）</t>
    <rPh sb="2" eb="4">
      <t>タイショウ</t>
    </rPh>
    <rPh sb="4" eb="6">
      <t>ケイヒ</t>
    </rPh>
    <rPh sb="6" eb="8">
      <t>カクニン</t>
    </rPh>
    <phoneticPr fontId="7"/>
  </si>
  <si>
    <t>６　検査の条件①（必須）</t>
    <rPh sb="2" eb="4">
      <t>ケンサ</t>
    </rPh>
    <rPh sb="5" eb="7">
      <t>ジョウケン</t>
    </rPh>
    <rPh sb="9" eb="11">
      <t>ヒッス</t>
    </rPh>
    <phoneticPr fontId="7"/>
  </si>
  <si>
    <t>１　対象施設確認（必須）</t>
    <rPh sb="2" eb="4">
      <t>タイショウ</t>
    </rPh>
    <rPh sb="4" eb="6">
      <t>シセツ</t>
    </rPh>
    <rPh sb="6" eb="8">
      <t>カクニン</t>
    </rPh>
    <phoneticPr fontId="7"/>
  </si>
  <si>
    <t>2施設目</t>
    <rPh sb="1" eb="3">
      <t>シセツ</t>
    </rPh>
    <rPh sb="3" eb="4">
      <t>メ</t>
    </rPh>
    <phoneticPr fontId="7"/>
  </si>
  <si>
    <t>3施設目以降も同様</t>
    <rPh sb="1" eb="3">
      <t>シセツ</t>
    </rPh>
    <rPh sb="3" eb="4">
      <t>メ</t>
    </rPh>
    <rPh sb="4" eb="6">
      <t>イコウ</t>
    </rPh>
    <phoneticPr fontId="7"/>
  </si>
  <si>
    <t>　　　 　年　　月　　　日</t>
    <phoneticPr fontId="7"/>
  </si>
  <si>
    <t>　石川県知事　　馳　浩　様</t>
    <phoneticPr fontId="7"/>
  </si>
  <si>
    <t>←実績報告の入力データが自動入力　変更がある場合は直接修正</t>
    <rPh sb="1" eb="3">
      <t>ジッセキ</t>
    </rPh>
    <rPh sb="3" eb="5">
      <t>ホウコク</t>
    </rPh>
    <rPh sb="6" eb="8">
      <t>ニュウリョク</t>
    </rPh>
    <rPh sb="12" eb="14">
      <t>ジドウ</t>
    </rPh>
    <rPh sb="14" eb="16">
      <t>ニュウリョク</t>
    </rPh>
    <rPh sb="17" eb="19">
      <t>ヘンコウ</t>
    </rPh>
    <rPh sb="22" eb="24">
      <t>バアイ</t>
    </rPh>
    <rPh sb="25" eb="27">
      <t>チョクセツ</t>
    </rPh>
    <rPh sb="27" eb="29">
      <t>シュウセイ</t>
    </rPh>
    <phoneticPr fontId="7"/>
  </si>
  <si>
    <t>所　在　地</t>
    <phoneticPr fontId="7"/>
  </si>
  <si>
    <t>名　　　称</t>
    <phoneticPr fontId="7"/>
  </si>
  <si>
    <t>代表者職氏名</t>
    <rPh sb="3" eb="4">
      <t>ショク</t>
    </rPh>
    <phoneticPr fontId="7"/>
  </si>
  <si>
    <t>年度石川県新型コロナウイルス感染症流行下における介護サービス</t>
    <phoneticPr fontId="7"/>
  </si>
  <si>
    <t>←実績報告書の年度が自動入力</t>
    <rPh sb="1" eb="6">
      <t>ジッセキホウコクショ</t>
    </rPh>
    <rPh sb="7" eb="9">
      <t>ネンド</t>
    </rPh>
    <rPh sb="10" eb="12">
      <t>ジドウ</t>
    </rPh>
    <rPh sb="12" eb="14">
      <t>ニュウリョク</t>
    </rPh>
    <phoneticPr fontId="7"/>
  </si>
  <si>
    <t>事業所等のサービス提供体制確保事業費補助金（精算）請求書</t>
    <rPh sb="9" eb="11">
      <t>テイキョウ</t>
    </rPh>
    <rPh sb="11" eb="13">
      <t>タイセイ</t>
    </rPh>
    <rPh sb="13" eb="15">
      <t>カクホ</t>
    </rPh>
    <rPh sb="15" eb="17">
      <t>ジギョウ</t>
    </rPh>
    <rPh sb="17" eb="18">
      <t>ヒ</t>
    </rPh>
    <rPh sb="18" eb="21">
      <t>ホジョキン</t>
    </rPh>
    <rPh sb="22" eb="24">
      <t>セイサン</t>
    </rPh>
    <rPh sb="25" eb="28">
      <t>セイキュウショ</t>
    </rPh>
    <phoneticPr fontId="7"/>
  </si>
  <si>
    <t>月</t>
    <rPh sb="0" eb="1">
      <t>ツキ</t>
    </rPh>
    <phoneticPr fontId="7"/>
  </si>
  <si>
    <t>日付け長第</t>
    <rPh sb="0" eb="1">
      <t>ヒ</t>
    </rPh>
    <rPh sb="1" eb="2">
      <t>ヅケ</t>
    </rPh>
    <rPh sb="3" eb="4">
      <t>チョウ</t>
    </rPh>
    <rPh sb="4" eb="5">
      <t>ダイ</t>
    </rPh>
    <phoneticPr fontId="7"/>
  </si>
  <si>
    <t>号により補助金の額の確定通知があった標記</t>
    <rPh sb="8" eb="9">
      <t>ガク</t>
    </rPh>
    <rPh sb="10" eb="12">
      <t>カクテイ</t>
    </rPh>
    <phoneticPr fontId="7"/>
  </si>
  <si>
    <t>補助金のうち、下記金額を交付されるよう石川県補助金交付規則及び石川県新型コロナ</t>
    <phoneticPr fontId="7"/>
  </si>
  <si>
    <t>ウイルス感染症流行下における介護サービス事業所等のサービス提供体制確保事業費補</t>
    <phoneticPr fontId="7"/>
  </si>
  <si>
    <t>助金交付要綱の規定により請求いたします。</t>
    <phoneticPr fontId="7"/>
  </si>
  <si>
    <t>記</t>
    <phoneticPr fontId="7"/>
  </si>
  <si>
    <t>１　請　求　額</t>
    <rPh sb="2" eb="3">
      <t>ショウ</t>
    </rPh>
    <rPh sb="4" eb="5">
      <t>モトム</t>
    </rPh>
    <rPh sb="6" eb="7">
      <t>ガク</t>
    </rPh>
    <phoneticPr fontId="7"/>
  </si>
  <si>
    <t>円</t>
    <rPh sb="0" eb="1">
      <t>エン</t>
    </rPh>
    <phoneticPr fontId="7"/>
  </si>
  <si>
    <t>（内訳）</t>
    <rPh sb="1" eb="3">
      <t>ウチワケ</t>
    </rPh>
    <phoneticPr fontId="7"/>
  </si>
  <si>
    <t>交付決定額</t>
    <rPh sb="0" eb="2">
      <t>コウフ</t>
    </rPh>
    <rPh sb="2" eb="5">
      <t>ケッテイガク</t>
    </rPh>
    <phoneticPr fontId="7"/>
  </si>
  <si>
    <t>交付確定額</t>
    <rPh sb="0" eb="2">
      <t>コウフ</t>
    </rPh>
    <rPh sb="2" eb="4">
      <t>カクテイ</t>
    </rPh>
    <rPh sb="4" eb="5">
      <t>ガク</t>
    </rPh>
    <phoneticPr fontId="7"/>
  </si>
  <si>
    <t>（交付済額</t>
    <rPh sb="1" eb="3">
      <t>コウフ</t>
    </rPh>
    <rPh sb="3" eb="4">
      <t>ズ</t>
    </rPh>
    <rPh sb="4" eb="5">
      <t>ガク</t>
    </rPh>
    <phoneticPr fontId="7"/>
  </si>
  <si>
    <t>円）</t>
    <rPh sb="0" eb="1">
      <t>エン</t>
    </rPh>
    <phoneticPr fontId="7"/>
  </si>
  <si>
    <t>今回請求額</t>
    <rPh sb="0" eb="2">
      <t>コンカイ</t>
    </rPh>
    <rPh sb="2" eb="5">
      <t>セイキュウガク</t>
    </rPh>
    <phoneticPr fontId="7"/>
  </si>
  <si>
    <t>残額</t>
    <rPh sb="0" eb="2">
      <t>ザンガク</t>
    </rPh>
    <phoneticPr fontId="7"/>
  </si>
  <si>
    <t>２　振　込　先</t>
    <rPh sb="2" eb="3">
      <t>オサム</t>
    </rPh>
    <rPh sb="4" eb="5">
      <t>コミ</t>
    </rPh>
    <rPh sb="6" eb="7">
      <t>サキ</t>
    </rPh>
    <phoneticPr fontId="7"/>
  </si>
  <si>
    <t>（金融機関名・支店名）</t>
    <rPh sb="1" eb="3">
      <t>キンユウ</t>
    </rPh>
    <rPh sb="3" eb="6">
      <t>キカンメイ</t>
    </rPh>
    <rPh sb="7" eb="10">
      <t>シテンメイ</t>
    </rPh>
    <phoneticPr fontId="7"/>
  </si>
  <si>
    <t>（口座種別・口座番号）</t>
    <rPh sb="1" eb="3">
      <t>コウザ</t>
    </rPh>
    <rPh sb="3" eb="5">
      <t>シュベツ</t>
    </rPh>
    <rPh sb="6" eb="8">
      <t>コウザ</t>
    </rPh>
    <rPh sb="8" eb="10">
      <t>バンゴウ</t>
    </rPh>
    <phoneticPr fontId="7"/>
  </si>
  <si>
    <t>（口座名義）</t>
    <rPh sb="1" eb="3">
      <t>コウザ</t>
    </rPh>
    <rPh sb="3" eb="5">
      <t>メイギ</t>
    </rPh>
    <phoneticPr fontId="7"/>
  </si>
  <si>
    <t>（カナ）</t>
    <phoneticPr fontId="7"/>
  </si>
  <si>
    <t>請求書発行責任者氏名</t>
    <rPh sb="0" eb="2">
      <t>セイキュウ</t>
    </rPh>
    <rPh sb="2" eb="3">
      <t>ショ</t>
    </rPh>
    <rPh sb="3" eb="5">
      <t>ハッコウ</t>
    </rPh>
    <rPh sb="5" eb="8">
      <t>セキニンシャ</t>
    </rPh>
    <rPh sb="8" eb="10">
      <t>シメイ</t>
    </rPh>
    <phoneticPr fontId="7"/>
  </si>
  <si>
    <t>連絡先電話番号</t>
    <rPh sb="0" eb="3">
      <t>レンラクサキ</t>
    </rPh>
    <rPh sb="3" eb="5">
      <t>デンワ</t>
    </rPh>
    <rPh sb="5" eb="7">
      <t>バンゴウ</t>
    </rPh>
    <phoneticPr fontId="7"/>
  </si>
  <si>
    <t>担当者氏名</t>
    <rPh sb="0" eb="2">
      <t>タントウ</t>
    </rPh>
    <rPh sb="2" eb="3">
      <t>シャ</t>
    </rPh>
    <rPh sb="3" eb="5">
      <t>シメイ</t>
    </rPh>
    <phoneticPr fontId="7"/>
  </si>
  <si>
    <t>（〒</t>
    <phoneticPr fontId="7"/>
  </si>
  <si>
    <t>普通</t>
  </si>
  <si>
    <t>請求書</t>
    <rPh sb="0" eb="3">
      <t>セイキュウショ</t>
    </rPh>
    <phoneticPr fontId="7"/>
  </si>
  <si>
    <t>（様式第２号）</t>
    <rPh sb="1" eb="3">
      <t>ヨウシキ</t>
    </rPh>
    <rPh sb="3" eb="4">
      <t>ダイ</t>
    </rPh>
    <rPh sb="5" eb="6">
      <t>ゴウ</t>
    </rPh>
    <phoneticPr fontId="7"/>
  </si>
  <si>
    <t>必ず記入するシート</t>
    <rPh sb="0" eb="1">
      <t>カナラ</t>
    </rPh>
    <rPh sb="2" eb="4">
      <t>キニュウ</t>
    </rPh>
    <phoneticPr fontId="7"/>
  </si>
  <si>
    <t>ない場合に記入するシート</t>
    <rPh sb="2" eb="4">
      <t>バアイ</t>
    </rPh>
    <rPh sb="5" eb="7">
      <t>キニュウ</t>
    </rPh>
    <phoneticPr fontId="7"/>
  </si>
  <si>
    <r>
      <t>②内訳１（２、３…）に記載した、</t>
    </r>
    <r>
      <rPr>
        <u/>
        <sz val="11"/>
        <rFont val="ＭＳ Ｐゴシック"/>
        <family val="3"/>
        <charset val="128"/>
      </rPr>
      <t>申請書の個表番号と連番を、下の例のように領収書等に記入</t>
    </r>
    <rPh sb="1" eb="3">
      <t>ウチワケ</t>
    </rPh>
    <rPh sb="11" eb="13">
      <t>キサイ</t>
    </rPh>
    <rPh sb="25" eb="27">
      <t>レンバン</t>
    </rPh>
    <rPh sb="29" eb="30">
      <t>シタ</t>
    </rPh>
    <rPh sb="31" eb="32">
      <t>レイ</t>
    </rPh>
    <rPh sb="36" eb="39">
      <t>リョウシュウショ</t>
    </rPh>
    <rPh sb="39" eb="40">
      <t>ナド</t>
    </rPh>
    <rPh sb="41" eb="43">
      <t>キニュウ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</si>
</sst>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Red]\-#,##0\ "/>
    <numFmt numFmtId="178" formatCode="#,##0;\-#,##0;&quot;&quot;"/>
    <numFmt numFmtId="179" formatCode="[$-411]ggge&quot;年&quot;m&quot;月&quot;d&quot;日&quot;;@"/>
    <numFmt numFmtId="180" formatCode="m/d"/>
    <numFmt numFmtId="181" formatCode="[$-411]ge\.m\.d;@"/>
    <numFmt numFmtId="182" formatCode="[DBNum3]ggge&quot;年&quot;m&quot;月&quot;d&quot;日&quot;"/>
  </numFmts>
  <fonts count="10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7.5"/>
      <color theme="1"/>
      <name val="ＭＳ Ｐ明朝"/>
      <family val="1"/>
      <charset val="128"/>
    </font>
    <font>
      <sz val="7"/>
      <color theme="1"/>
      <name val="ＭＳ Ｐ明朝"/>
      <family val="1"/>
      <charset val="128"/>
    </font>
    <font>
      <sz val="11"/>
      <color theme="1"/>
      <name val="ＭＳ Ｐゴシック"/>
      <family val="3"/>
      <charset val="128"/>
    </font>
    <font>
      <sz val="8"/>
      <color theme="1"/>
      <name val="ＭＳ 明朝"/>
      <family val="1"/>
      <charset val="128"/>
    </font>
    <font>
      <sz val="3"/>
      <color theme="1"/>
      <name val="ＭＳ Ｐ明朝"/>
      <family val="1"/>
      <charset val="128"/>
    </font>
    <font>
      <sz val="9"/>
      <color indexed="8"/>
      <name val="MS P ゴシック"/>
      <family val="3"/>
      <charset val="128"/>
    </font>
    <font>
      <b/>
      <sz val="11"/>
      <color rgb="FFFA7D00"/>
      <name val="ＭＳ Ｐゴシック"/>
      <family val="2"/>
      <charset val="128"/>
      <scheme val="minor"/>
    </font>
    <font>
      <sz val="11"/>
      <color indexed="81"/>
      <name val="MS P ゴシック"/>
      <family val="3"/>
      <charset val="128"/>
    </font>
    <font>
      <sz val="18"/>
      <color indexed="81"/>
      <name val="MS P ゴシック"/>
      <family val="3"/>
      <charset val="128"/>
    </font>
    <font>
      <b/>
      <sz val="11"/>
      <name val="ＭＳ Ｐゴシック"/>
      <family val="3"/>
      <charset val="128"/>
    </font>
    <font>
      <sz val="14"/>
      <name val="ＭＳ Ｐゴシック"/>
      <family val="3"/>
      <charset val="128"/>
    </font>
    <font>
      <sz val="6"/>
      <name val="ＭＳ Ｐゴシック"/>
      <family val="2"/>
      <charset val="128"/>
      <scheme val="minor"/>
    </font>
    <font>
      <sz val="12"/>
      <color theme="1"/>
      <name val="ＭＳ Ｐ明朝"/>
      <family val="1"/>
      <charset val="128"/>
    </font>
    <font>
      <b/>
      <sz val="12"/>
      <color theme="1"/>
      <name val="ＭＳ Ｐ明朝"/>
      <family val="1"/>
      <charset val="128"/>
    </font>
    <font>
      <sz val="10"/>
      <name val="ＭＳ Ｐゴシック"/>
      <family val="3"/>
      <charset val="128"/>
      <scheme val="minor"/>
    </font>
    <font>
      <b/>
      <sz val="11"/>
      <color theme="1"/>
      <name val="ＭＳ Ｐ明朝"/>
      <family val="1"/>
      <charset val="128"/>
    </font>
    <font>
      <b/>
      <sz val="9"/>
      <color theme="1"/>
      <name val="ＭＳ Ｐゴシック"/>
      <family val="3"/>
      <charset val="128"/>
      <scheme val="minor"/>
    </font>
    <font>
      <b/>
      <sz val="10.5"/>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b/>
      <sz val="10.5"/>
      <color theme="1"/>
      <name val="ＭＳ Ｐ明朝"/>
      <family val="1"/>
      <charset val="128"/>
    </font>
    <font>
      <sz val="9"/>
      <color theme="1"/>
      <name val="ＭＳ Ｐゴシック"/>
      <family val="2"/>
      <charset val="128"/>
      <scheme val="minor"/>
    </font>
    <font>
      <sz val="10"/>
      <name val="ＭＳ Ｐゴシック"/>
      <family val="2"/>
      <charset val="128"/>
      <scheme val="minor"/>
    </font>
    <font>
      <b/>
      <sz val="12"/>
      <name val="ＭＳ Ｐ明朝"/>
      <family val="1"/>
      <charset val="128"/>
    </font>
    <font>
      <sz val="10.5"/>
      <name val="ＭＳ Ｐ明朝"/>
      <family val="1"/>
      <charset val="128"/>
    </font>
    <font>
      <b/>
      <sz val="10.5"/>
      <name val="ＭＳ Ｐ明朝"/>
      <family val="1"/>
      <charset val="128"/>
    </font>
    <font>
      <b/>
      <sz val="10.5"/>
      <color indexed="60"/>
      <name val="ＭＳ Ｐ明朝"/>
      <family val="1"/>
      <charset val="128"/>
    </font>
    <font>
      <sz val="8"/>
      <color theme="1"/>
      <name val="ＭＳ Ｐゴシック"/>
      <family val="3"/>
      <charset val="128"/>
      <scheme val="minor"/>
    </font>
    <font>
      <sz val="9"/>
      <color theme="1"/>
      <name val="ＭＳ Ｐゴシック"/>
      <family val="3"/>
      <charset val="128"/>
      <scheme val="minor"/>
    </font>
    <font>
      <sz val="14"/>
      <color theme="1"/>
      <name val="ＭＳ ゴシック"/>
      <family val="3"/>
      <charset val="128"/>
    </font>
    <font>
      <sz val="11"/>
      <color theme="1"/>
      <name val="ＭＳ ゴシック"/>
      <family val="3"/>
      <charset val="128"/>
    </font>
    <font>
      <sz val="6"/>
      <name val="游ゴシック"/>
      <family val="3"/>
      <charset val="128"/>
    </font>
    <font>
      <sz val="11"/>
      <name val="ＭＳ ゴシック"/>
      <family val="3"/>
      <charset val="128"/>
    </font>
    <font>
      <b/>
      <sz val="11"/>
      <color theme="1"/>
      <name val="ＭＳ ゴシック"/>
      <family val="3"/>
      <charset val="128"/>
    </font>
    <font>
      <sz val="11"/>
      <color rgb="FFFF0000"/>
      <name val="ＭＳ ゴシック"/>
      <family val="3"/>
      <charset val="128"/>
    </font>
    <font>
      <sz val="11"/>
      <color theme="1"/>
      <name val="ＭＳ Ｐゴシック"/>
      <family val="2"/>
      <scheme val="minor"/>
    </font>
    <font>
      <sz val="6"/>
      <name val="ＭＳ Ｐゴシック"/>
      <family val="3"/>
      <charset val="128"/>
      <scheme val="minor"/>
    </font>
    <font>
      <b/>
      <sz val="9"/>
      <color indexed="81"/>
      <name val="MS P ゴシック"/>
      <family val="3"/>
      <charset val="128"/>
    </font>
    <font>
      <u/>
      <sz val="11"/>
      <color theme="10"/>
      <name val="ＭＳ Ｐゴシック"/>
      <family val="3"/>
      <charset val="128"/>
    </font>
    <font>
      <sz val="6"/>
      <color theme="1"/>
      <name val="ＭＳ 明朝"/>
      <family val="1"/>
      <charset val="128"/>
    </font>
    <font>
      <b/>
      <sz val="11"/>
      <color rgb="FFFF0000"/>
      <name val="ＭＳ ゴシック"/>
      <family val="3"/>
      <charset val="128"/>
    </font>
    <font>
      <b/>
      <sz val="11"/>
      <color rgb="FFFF0000"/>
      <name val="ＭＳ Ｐゴシック"/>
      <family val="3"/>
      <charset val="128"/>
    </font>
    <font>
      <u/>
      <sz val="11"/>
      <name val="ＭＳ Ｐゴシック"/>
      <family val="3"/>
      <charset val="128"/>
    </font>
    <font>
      <u/>
      <sz val="11"/>
      <color theme="1"/>
      <name val="ＭＳ ゴシック"/>
      <family val="3"/>
      <charset val="128"/>
    </font>
    <font>
      <b/>
      <sz val="18"/>
      <color theme="1"/>
      <name val="メイリオ"/>
      <family val="3"/>
      <charset val="128"/>
    </font>
    <font>
      <b/>
      <sz val="18"/>
      <color rgb="FFFF0000"/>
      <name val="メイリオ"/>
      <family val="3"/>
      <charset val="128"/>
    </font>
    <font>
      <sz val="14"/>
      <color theme="1"/>
      <name val="メイリオ"/>
      <family val="3"/>
      <charset val="128"/>
    </font>
    <font>
      <sz val="10"/>
      <color theme="1"/>
      <name val="メイリオ"/>
      <family val="3"/>
      <charset val="128"/>
    </font>
    <font>
      <sz val="14"/>
      <color rgb="FFFF0000"/>
      <name val="メイリオ"/>
      <family val="3"/>
      <charset val="128"/>
    </font>
    <font>
      <sz val="11"/>
      <color theme="1"/>
      <name val="メイリオ"/>
      <family val="3"/>
      <charset val="128"/>
    </font>
    <font>
      <sz val="12"/>
      <color theme="1"/>
      <name val="メイリオ"/>
      <family val="3"/>
      <charset val="128"/>
    </font>
    <font>
      <b/>
      <sz val="12"/>
      <color theme="1"/>
      <name val="メイリオ"/>
      <family val="3"/>
      <charset val="128"/>
    </font>
    <font>
      <sz val="10"/>
      <color rgb="FFFF0000"/>
      <name val="メイリオ"/>
      <family val="3"/>
      <charset val="128"/>
    </font>
    <font>
      <sz val="13"/>
      <color theme="1"/>
      <name val="メイリオ"/>
      <family val="3"/>
      <charset val="128"/>
    </font>
    <font>
      <sz val="14"/>
      <name val="メイリオ"/>
      <family val="3"/>
      <charset val="128"/>
    </font>
    <font>
      <sz val="12"/>
      <name val="メイリオ"/>
      <family val="3"/>
      <charset val="128"/>
    </font>
    <font>
      <sz val="10"/>
      <name val="メイリオ"/>
      <family val="3"/>
      <charset val="128"/>
    </font>
    <font>
      <sz val="18"/>
      <color theme="1"/>
      <name val="メイリオ"/>
      <family val="3"/>
      <charset val="128"/>
    </font>
    <font>
      <sz val="11"/>
      <color theme="1"/>
      <name val="ＭＳ 明朝"/>
      <family val="1"/>
      <charset val="128"/>
    </font>
    <font>
      <sz val="16"/>
      <color theme="1"/>
      <name val="メイリオ"/>
      <family val="3"/>
      <charset val="128"/>
    </font>
    <font>
      <sz val="12"/>
      <color rgb="FFFF0000"/>
      <name val="メイリオ"/>
      <family val="3"/>
      <charset val="128"/>
    </font>
    <font>
      <u/>
      <sz val="12"/>
      <color rgb="FFFF0000"/>
      <name val="メイリオ"/>
      <family val="3"/>
      <charset val="128"/>
    </font>
    <font>
      <sz val="11"/>
      <color rgb="FFFF0000"/>
      <name val="メイリオ"/>
      <family val="3"/>
      <charset val="128"/>
    </font>
    <font>
      <sz val="13"/>
      <color rgb="FFFF0000"/>
      <name val="メイリオ"/>
      <family val="3"/>
      <charset val="128"/>
    </font>
    <font>
      <u/>
      <sz val="13"/>
      <color rgb="FFFF0000"/>
      <name val="メイリオ"/>
      <family val="3"/>
      <charset val="128"/>
    </font>
    <font>
      <b/>
      <u/>
      <sz val="11"/>
      <color rgb="FFFF0000"/>
      <name val="ＭＳ ゴシック"/>
      <family val="3"/>
      <charset val="128"/>
    </font>
    <font>
      <sz val="10"/>
      <name val="ＭＳ Ｐゴシック"/>
      <family val="3"/>
      <charset val="128"/>
    </font>
    <font>
      <b/>
      <sz val="16"/>
      <color theme="1"/>
      <name val="メイリオ"/>
      <family val="3"/>
      <charset val="128"/>
    </font>
    <font>
      <b/>
      <sz val="10"/>
      <name val="ＭＳ Ｐ明朝"/>
      <family val="1"/>
      <charset val="128"/>
    </font>
    <font>
      <sz val="10"/>
      <name val="ＭＳ Ｐ明朝"/>
      <family val="1"/>
      <charset val="128"/>
    </font>
    <font>
      <sz val="10"/>
      <color theme="1"/>
      <name val="ＭＳ Ｐゴシック"/>
      <family val="2"/>
      <charset val="128"/>
      <scheme val="minor"/>
    </font>
    <font>
      <sz val="20"/>
      <color theme="1"/>
      <name val="ＭＳ Ｐゴシック"/>
      <family val="3"/>
      <charset val="128"/>
      <scheme val="minor"/>
    </font>
    <font>
      <sz val="14"/>
      <color theme="1"/>
      <name val="ＭＳ Ｐゴシック"/>
      <family val="2"/>
      <charset val="128"/>
      <scheme val="minor"/>
    </font>
    <font>
      <sz val="12"/>
      <name val="ＭＳ 明朝"/>
      <family val="1"/>
      <charset val="128"/>
    </font>
    <font>
      <sz val="10"/>
      <color theme="1"/>
      <name val="ＭＳ Ｐゴシック"/>
      <family val="3"/>
      <charset val="128"/>
      <scheme val="minor"/>
    </font>
    <font>
      <sz val="8"/>
      <color theme="1"/>
      <name val="ＭＳ Ｐゴシック"/>
      <family val="2"/>
      <charset val="128"/>
      <scheme val="minor"/>
    </font>
    <font>
      <sz val="7"/>
      <color theme="1"/>
      <name val="ＭＳ Ｐゴシック"/>
      <family val="3"/>
      <charset val="128"/>
      <scheme val="minor"/>
    </font>
    <font>
      <sz val="13"/>
      <color theme="1"/>
      <name val="ＭＳ Ｐ明朝"/>
      <family val="1"/>
      <charset val="128"/>
    </font>
    <font>
      <sz val="15"/>
      <color theme="1"/>
      <name val="ＭＳ Ｐ明朝"/>
      <family val="1"/>
      <charset val="128"/>
    </font>
    <font>
      <sz val="9"/>
      <color theme="1"/>
      <name val="ＭＳ Ｐゴシック"/>
      <family val="3"/>
      <charset val="128"/>
    </font>
    <font>
      <sz val="7"/>
      <color theme="1"/>
      <name val="ＭＳ Ｐゴシック"/>
      <family val="2"/>
      <charset val="128"/>
      <scheme val="minor"/>
    </font>
    <font>
      <sz val="14"/>
      <color theme="1"/>
      <name val="ＭＳ Ｐ明朝"/>
      <family val="1"/>
      <charset val="128"/>
    </font>
    <font>
      <u/>
      <sz val="11"/>
      <color theme="1"/>
      <name val="ＭＳ Ｐゴシック"/>
      <family val="3"/>
      <charset val="128"/>
      <scheme val="minor"/>
    </font>
    <font>
      <sz val="12"/>
      <color theme="1"/>
      <name val="ＭＳ 明朝"/>
      <family val="1"/>
      <charset val="128"/>
    </font>
    <font>
      <b/>
      <sz val="12"/>
      <color theme="1"/>
      <name val="ＭＳ 明朝"/>
      <family val="1"/>
      <charset val="128"/>
    </font>
    <font>
      <sz val="12"/>
      <color rgb="FFFF0000"/>
      <name val="ＭＳ 明朝"/>
      <family val="1"/>
      <charset val="128"/>
    </font>
    <font>
      <b/>
      <sz val="11"/>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C000"/>
        <bgColor indexed="64"/>
      </patternFill>
    </fill>
    <fill>
      <patternFill patternType="solid">
        <fgColor rgb="FF0066FF"/>
        <bgColor indexed="64"/>
      </patternFill>
    </fill>
    <fill>
      <patternFill patternType="solid">
        <fgColor rgb="FFEAEAEA"/>
        <bgColor indexed="64"/>
      </patternFill>
    </fill>
  </fills>
  <borders count="18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hair">
        <color indexed="64"/>
      </left>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hair">
        <color indexed="64"/>
      </left>
      <right/>
      <top/>
      <bottom style="hair">
        <color indexed="64"/>
      </bottom>
      <diagonal/>
    </border>
    <border>
      <left style="dotted">
        <color indexed="64"/>
      </left>
      <right/>
      <top style="thin">
        <color indexed="64"/>
      </top>
      <bottom style="hair">
        <color indexed="64"/>
      </bottom>
      <diagonal/>
    </border>
    <border>
      <left/>
      <right/>
      <top style="hair">
        <color indexed="64"/>
      </top>
      <bottom style="dotted">
        <color indexed="64"/>
      </bottom>
      <diagonal/>
    </border>
    <border>
      <left style="dotted">
        <color indexed="64"/>
      </left>
      <right/>
      <top style="dotted">
        <color indexed="64"/>
      </top>
      <bottom style="hair">
        <color indexed="64"/>
      </bottom>
      <diagonal/>
    </border>
    <border>
      <left/>
      <right/>
      <top style="dotted">
        <color indexed="64"/>
      </top>
      <bottom style="hair">
        <color indexed="64"/>
      </bottom>
      <diagonal/>
    </border>
    <border>
      <left/>
      <right/>
      <top style="dotted">
        <color indexed="64"/>
      </top>
      <bottom/>
      <diagonal/>
    </border>
    <border>
      <left/>
      <right style="thin">
        <color indexed="64"/>
      </right>
      <top style="dotted">
        <color indexed="64"/>
      </top>
      <bottom/>
      <diagonal/>
    </border>
    <border>
      <left style="dotted">
        <color indexed="64"/>
      </left>
      <right/>
      <top style="hair">
        <color indexed="64"/>
      </top>
      <bottom/>
      <diagonal/>
    </border>
    <border>
      <left style="hair">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right/>
      <top/>
      <bottom style="dotted">
        <color indexed="64"/>
      </bottom>
      <diagonal/>
    </border>
    <border>
      <left style="dotted">
        <color indexed="64"/>
      </left>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style="dotted">
        <color indexed="64"/>
      </bottom>
      <diagonal/>
    </border>
    <border>
      <left style="hair">
        <color indexed="64"/>
      </left>
      <right/>
      <top style="dotted">
        <color indexed="64"/>
      </top>
      <bottom/>
      <diagonal/>
    </border>
    <border>
      <left style="hair">
        <color indexed="64"/>
      </left>
      <right style="dotted">
        <color indexed="64"/>
      </right>
      <top style="dotted">
        <color indexed="64"/>
      </top>
      <bottom/>
      <diagonal/>
    </border>
    <border>
      <left/>
      <right style="hair">
        <color indexed="64"/>
      </right>
      <top style="dotted">
        <color indexed="64"/>
      </top>
      <bottom style="hair">
        <color indexed="64"/>
      </bottom>
      <diagonal/>
    </border>
    <border>
      <left style="hair">
        <color indexed="64"/>
      </left>
      <right style="hair">
        <color indexed="64"/>
      </right>
      <top style="dotted">
        <color indexed="64"/>
      </top>
      <bottom style="hair">
        <color indexed="64"/>
      </bottom>
      <diagonal/>
    </border>
    <border>
      <left style="hair">
        <color indexed="64"/>
      </left>
      <right/>
      <top style="dotted">
        <color indexed="64"/>
      </top>
      <bottom style="hair">
        <color indexed="64"/>
      </bottom>
      <diagonal/>
    </border>
    <border>
      <left/>
      <right style="dotted">
        <color indexed="64"/>
      </right>
      <top style="dotted">
        <color indexed="64"/>
      </top>
      <bottom/>
      <diagonal/>
    </border>
    <border>
      <left style="dotted">
        <color indexed="64"/>
      </left>
      <right style="hair">
        <color indexed="64"/>
      </right>
      <top style="dotted">
        <color indexed="64"/>
      </top>
      <bottom style="hair">
        <color indexed="64"/>
      </bottom>
      <diagonal/>
    </border>
    <border>
      <left style="dotted">
        <color indexed="64"/>
      </left>
      <right/>
      <top/>
      <bottom/>
      <diagonal/>
    </border>
    <border>
      <left style="hair">
        <color indexed="64"/>
      </left>
      <right/>
      <top/>
      <bottom/>
      <diagonal/>
    </border>
    <border>
      <left style="hair">
        <color indexed="64"/>
      </left>
      <right style="dotted">
        <color indexed="64"/>
      </right>
      <top/>
      <bottom/>
      <diagonal/>
    </border>
    <border>
      <left style="hair">
        <color indexed="64"/>
      </left>
      <right style="hair">
        <color indexed="64"/>
      </right>
      <top style="hair">
        <color indexed="64"/>
      </top>
      <bottom style="hair">
        <color indexed="64"/>
      </bottom>
      <diagonal/>
    </border>
    <border>
      <left/>
      <right style="dotted">
        <color indexed="64"/>
      </right>
      <top/>
      <bottom/>
      <diagonal/>
    </border>
    <border>
      <left style="dotted">
        <color indexed="64"/>
      </left>
      <right style="hair">
        <color indexed="64"/>
      </right>
      <top style="hair">
        <color indexed="64"/>
      </top>
      <bottom style="hair">
        <color indexed="64"/>
      </bottom>
      <diagonal/>
    </border>
    <border>
      <left style="hair">
        <color indexed="64"/>
      </left>
      <right/>
      <top/>
      <bottom style="dotted">
        <color indexed="64"/>
      </bottom>
      <diagonal/>
    </border>
    <border>
      <left style="hair">
        <color indexed="64"/>
      </left>
      <right style="dotted">
        <color indexed="64"/>
      </right>
      <top/>
      <bottom style="dotted">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dotted">
        <color indexed="64"/>
      </left>
      <right style="hair">
        <color indexed="64"/>
      </right>
      <top style="hair">
        <color indexed="64"/>
      </top>
      <bottom/>
      <diagonal/>
    </border>
    <border>
      <left/>
      <right style="dotted">
        <color indexed="64"/>
      </right>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hair">
        <color indexed="64"/>
      </left>
      <right style="dotted">
        <color indexed="64"/>
      </right>
      <top style="dotted">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style="dotted">
        <color indexed="64"/>
      </bottom>
      <diagonal/>
    </border>
    <border>
      <left style="thin">
        <color indexed="64"/>
      </left>
      <right style="dotted">
        <color indexed="64"/>
      </right>
      <top/>
      <bottom style="thin">
        <color indexed="64"/>
      </bottom>
      <diagonal/>
    </border>
    <border>
      <left style="dotted">
        <color indexed="64"/>
      </left>
      <right style="hair">
        <color indexed="64"/>
      </right>
      <top style="dotted">
        <color indexed="64"/>
      </top>
      <bottom style="thin">
        <color indexed="64"/>
      </bottom>
      <diagonal/>
    </border>
    <border>
      <left/>
      <right style="hair">
        <color indexed="64"/>
      </right>
      <top/>
      <bottom/>
      <diagonal/>
    </border>
    <border>
      <left/>
      <right style="hair">
        <color indexed="64"/>
      </right>
      <top/>
      <bottom style="hair">
        <color indexed="64"/>
      </bottom>
      <diagonal/>
    </border>
  </borders>
  <cellStyleXfs count="14">
    <xf numFmtId="0" fontId="0"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6" fillId="0" borderId="0">
      <alignment vertical="center"/>
    </xf>
    <xf numFmtId="38" fontId="8" fillId="0" borderId="0" applyFont="0" applyFill="0" applyBorder="0" applyAlignment="0" applyProtection="0">
      <alignment vertical="center"/>
    </xf>
    <xf numFmtId="0" fontId="5" fillId="0" borderId="0">
      <alignment vertical="center"/>
    </xf>
    <xf numFmtId="0" fontId="53" fillId="0" borderId="0"/>
    <xf numFmtId="0" fontId="56" fillId="0" borderId="0" applyNumberForma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1" fillId="0" borderId="0">
      <alignment vertical="center"/>
    </xf>
  </cellStyleXfs>
  <cellXfs count="1097">
    <xf numFmtId="0" fontId="0" fillId="0" borderId="0" xfId="0">
      <alignment vertical="center"/>
    </xf>
    <xf numFmtId="0" fontId="10" fillId="0" borderId="5" xfId="0" applyFont="1" applyFill="1" applyBorder="1" applyAlignment="1" applyProtection="1">
      <alignment vertical="center"/>
      <protection locked="0"/>
    </xf>
    <xf numFmtId="0" fontId="11" fillId="0" borderId="0" xfId="0" applyFont="1" applyFill="1" applyBorder="1" applyAlignment="1">
      <alignment vertical="center" wrapText="1"/>
    </xf>
    <xf numFmtId="0" fontId="10" fillId="0" borderId="0" xfId="0" applyFont="1" applyFill="1" applyBorder="1">
      <alignment vertical="center"/>
    </xf>
    <xf numFmtId="0" fontId="12" fillId="0" borderId="8" xfId="0" applyFont="1" applyFill="1" applyBorder="1" applyAlignment="1">
      <alignment vertical="center"/>
    </xf>
    <xf numFmtId="0" fontId="11" fillId="0" borderId="8" xfId="0" applyFont="1" applyFill="1" applyBorder="1" applyAlignment="1">
      <alignment vertical="center" wrapText="1"/>
    </xf>
    <xf numFmtId="0" fontId="11" fillId="0" borderId="8" xfId="0" applyFont="1" applyFill="1" applyBorder="1" applyAlignment="1">
      <alignment vertical="center"/>
    </xf>
    <xf numFmtId="0" fontId="10" fillId="0" borderId="5" xfId="0" applyFont="1" applyFill="1" applyBorder="1" applyAlignment="1">
      <alignment vertical="center"/>
    </xf>
    <xf numFmtId="0" fontId="10" fillId="0" borderId="5" xfId="0" applyFont="1" applyFill="1" applyBorder="1" applyAlignment="1">
      <alignment horizontal="left" vertical="center"/>
    </xf>
    <xf numFmtId="0" fontId="10" fillId="0" borderId="2" xfId="0" applyFont="1" applyFill="1" applyBorder="1" applyAlignment="1">
      <alignment vertical="center"/>
    </xf>
    <xf numFmtId="0" fontId="10" fillId="0" borderId="2" xfId="0" applyFont="1" applyFill="1" applyBorder="1">
      <alignment vertical="center"/>
    </xf>
    <xf numFmtId="0" fontId="10" fillId="0" borderId="0" xfId="0" applyFont="1" applyFill="1" applyBorder="1" applyAlignment="1">
      <alignment vertical="center"/>
    </xf>
    <xf numFmtId="0" fontId="10" fillId="0" borderId="8" xfId="0" applyFont="1" applyFill="1" applyBorder="1" applyAlignment="1">
      <alignment vertical="center"/>
    </xf>
    <xf numFmtId="0" fontId="13" fillId="0" borderId="0" xfId="0" applyFont="1" applyFill="1" applyBorder="1">
      <alignment vertical="center"/>
    </xf>
    <xf numFmtId="0" fontId="10" fillId="0" borderId="8" xfId="0" applyFont="1" applyFill="1" applyBorder="1">
      <alignment vertical="center"/>
    </xf>
    <xf numFmtId="0" fontId="13" fillId="0" borderId="0" xfId="0" applyFont="1" applyFill="1">
      <alignment vertical="center"/>
    </xf>
    <xf numFmtId="0" fontId="14" fillId="0" borderId="13" xfId="0" applyFont="1" applyFill="1" applyBorder="1">
      <alignment vertical="center"/>
    </xf>
    <xf numFmtId="0" fontId="14" fillId="0" borderId="14" xfId="0" applyFont="1" applyFill="1" applyBorder="1" applyAlignment="1">
      <alignment horizontal="center" vertical="center"/>
    </xf>
    <xf numFmtId="0" fontId="14" fillId="0" borderId="14" xfId="0" applyFont="1" applyFill="1" applyBorder="1">
      <alignment vertical="center"/>
    </xf>
    <xf numFmtId="0" fontId="14" fillId="0" borderId="16" xfId="0" applyFont="1" applyFill="1" applyBorder="1">
      <alignment vertical="center"/>
    </xf>
    <xf numFmtId="0" fontId="10" fillId="0" borderId="0" xfId="0" applyFont="1" applyFill="1">
      <alignment vertical="center"/>
    </xf>
    <xf numFmtId="0" fontId="14" fillId="0" borderId="11" xfId="0" applyFont="1" applyFill="1" applyBorder="1">
      <alignment vertical="center"/>
    </xf>
    <xf numFmtId="0" fontId="14" fillId="0" borderId="8" xfId="0" applyFont="1" applyFill="1" applyBorder="1" applyAlignment="1">
      <alignment horizontal="center" vertical="center"/>
    </xf>
    <xf numFmtId="0" fontId="14" fillId="0" borderId="8" xfId="0" applyFont="1" applyFill="1" applyBorder="1">
      <alignment vertical="center"/>
    </xf>
    <xf numFmtId="0" fontId="14" fillId="0" borderId="12" xfId="0" applyFont="1" applyFill="1" applyBorder="1">
      <alignment vertical="center"/>
    </xf>
    <xf numFmtId="0" fontId="14" fillId="0" borderId="0" xfId="0" applyFont="1" applyFill="1" applyBorder="1">
      <alignment vertical="center"/>
    </xf>
    <xf numFmtId="0" fontId="14" fillId="0" borderId="10" xfId="0" applyFont="1" applyFill="1" applyBorder="1">
      <alignment vertical="center"/>
    </xf>
    <xf numFmtId="0" fontId="14" fillId="0" borderId="5" xfId="0" applyFont="1" applyFill="1" applyBorder="1">
      <alignment vertical="center"/>
    </xf>
    <xf numFmtId="0" fontId="16" fillId="0" borderId="0" xfId="0" applyFont="1" applyFill="1" applyBorder="1" applyAlignment="1">
      <alignment vertical="top"/>
    </xf>
    <xf numFmtId="0" fontId="14" fillId="0" borderId="6" xfId="0" applyFont="1" applyFill="1" applyBorder="1">
      <alignment vertical="center"/>
    </xf>
    <xf numFmtId="0" fontId="14" fillId="0" borderId="1" xfId="0" applyFont="1" applyFill="1" applyBorder="1">
      <alignment vertical="center"/>
    </xf>
    <xf numFmtId="0" fontId="14" fillId="0" borderId="2" xfId="0" applyFont="1" applyFill="1" applyBorder="1">
      <alignment vertical="center"/>
    </xf>
    <xf numFmtId="0" fontId="14" fillId="0" borderId="3" xfId="0" applyFont="1" applyFill="1" applyBorder="1">
      <alignment vertical="center"/>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10" fillId="0" borderId="8" xfId="0" applyFont="1" applyFill="1" applyBorder="1" applyAlignment="1" applyProtection="1">
      <alignment horizontal="left" vertical="center"/>
      <protection locked="0"/>
    </xf>
    <xf numFmtId="0" fontId="14" fillId="0" borderId="12" xfId="0" applyFont="1" applyFill="1" applyBorder="1" applyAlignment="1">
      <alignment horizontal="center" vertical="center"/>
    </xf>
    <xf numFmtId="0" fontId="17" fillId="0" borderId="8" xfId="0" applyFont="1" applyFill="1" applyBorder="1" applyAlignment="1">
      <alignment horizontal="left" vertical="center"/>
    </xf>
    <xf numFmtId="0" fontId="10" fillId="0" borderId="4" xfId="0" applyFont="1" applyFill="1" applyBorder="1" applyAlignment="1">
      <alignment horizontal="left" vertical="center"/>
    </xf>
    <xf numFmtId="0" fontId="16" fillId="0" borderId="2" xfId="0" applyFont="1" applyFill="1" applyBorder="1" applyAlignment="1" applyProtection="1">
      <alignment vertical="center"/>
      <protection locked="0"/>
    </xf>
    <xf numFmtId="0" fontId="10" fillId="0" borderId="2" xfId="0" applyFont="1" applyFill="1" applyBorder="1" applyAlignment="1" applyProtection="1">
      <alignment vertical="center" wrapText="1"/>
      <protection locked="0"/>
    </xf>
    <xf numFmtId="0" fontId="10" fillId="0" borderId="3" xfId="0" applyFont="1" applyFill="1" applyBorder="1">
      <alignment vertical="center"/>
    </xf>
    <xf numFmtId="0" fontId="10" fillId="0" borderId="19" xfId="0" applyFont="1" applyFill="1" applyBorder="1">
      <alignment vertical="center"/>
    </xf>
    <xf numFmtId="0" fontId="11" fillId="0" borderId="19" xfId="0" applyFont="1" applyFill="1" applyBorder="1" applyAlignment="1">
      <alignment vertical="center" wrapText="1"/>
    </xf>
    <xf numFmtId="0" fontId="11" fillId="0" borderId="20" xfId="0" applyFont="1" applyFill="1" applyBorder="1" applyAlignment="1">
      <alignment vertical="center" wrapText="1"/>
    </xf>
    <xf numFmtId="0" fontId="17" fillId="0" borderId="8" xfId="0" applyFont="1" applyFill="1" applyBorder="1">
      <alignment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9" fillId="2" borderId="60" xfId="0" applyFont="1" applyFill="1" applyBorder="1" applyAlignment="1">
      <alignment horizontal="left" vertical="center"/>
    </xf>
    <xf numFmtId="0" fontId="13" fillId="2" borderId="61" xfId="0" applyFont="1" applyFill="1" applyBorder="1" applyAlignment="1">
      <alignment vertical="center"/>
    </xf>
    <xf numFmtId="0" fontId="13" fillId="2" borderId="61" xfId="0" applyFont="1" applyFill="1" applyBorder="1" applyAlignment="1">
      <alignment horizontal="center" vertical="center"/>
    </xf>
    <xf numFmtId="0" fontId="13" fillId="0" borderId="61" xfId="0" applyFont="1" applyFill="1" applyBorder="1">
      <alignment vertical="center"/>
    </xf>
    <xf numFmtId="0" fontId="13" fillId="0" borderId="62" xfId="0" applyFont="1" applyFill="1" applyBorder="1">
      <alignment vertical="center"/>
    </xf>
    <xf numFmtId="0" fontId="13" fillId="0" borderId="0" xfId="0" applyFont="1">
      <alignment vertical="center"/>
    </xf>
    <xf numFmtId="0" fontId="17" fillId="0" borderId="0" xfId="0" applyFont="1" applyFill="1" applyBorder="1" applyAlignment="1">
      <alignment horizontal="left" vertical="center"/>
    </xf>
    <xf numFmtId="0" fontId="10" fillId="3" borderId="51" xfId="0" applyFont="1" applyFill="1" applyBorder="1" applyAlignment="1">
      <alignment horizontal="center" vertical="center"/>
    </xf>
    <xf numFmtId="0" fontId="10" fillId="3" borderId="3" xfId="0" applyFont="1" applyFill="1" applyBorder="1" applyAlignment="1">
      <alignment horizontal="center" vertical="center"/>
    </xf>
    <xf numFmtId="178" fontId="13" fillId="0" borderId="36" xfId="0" applyNumberFormat="1" applyFont="1" applyBorder="1" applyAlignment="1">
      <alignment horizontal="center" vertical="center" shrinkToFit="1"/>
    </xf>
    <xf numFmtId="178" fontId="13" fillId="0" borderId="1" xfId="0" applyNumberFormat="1" applyFont="1" applyBorder="1" applyAlignment="1">
      <alignment horizontal="center" vertical="center" shrinkToFit="1"/>
    </xf>
    <xf numFmtId="178" fontId="13" fillId="0" borderId="36" xfId="4" applyNumberFormat="1" applyFont="1" applyBorder="1" applyAlignment="1">
      <alignment horizontal="right" vertical="center" shrinkToFit="1"/>
    </xf>
    <xf numFmtId="178" fontId="13" fillId="0" borderId="49" xfId="4" applyNumberFormat="1" applyFont="1" applyBorder="1" applyAlignment="1">
      <alignment horizontal="right" vertical="center" shrinkToFit="1"/>
    </xf>
    <xf numFmtId="178" fontId="13" fillId="0" borderId="3" xfId="4" applyNumberFormat="1" applyFont="1" applyBorder="1" applyAlignment="1">
      <alignment horizontal="right" vertical="center" shrinkToFit="1"/>
    </xf>
    <xf numFmtId="178" fontId="13" fillId="0" borderId="38" xfId="4" applyNumberFormat="1" applyFont="1" applyBorder="1" applyAlignment="1">
      <alignment horizontal="right" vertical="center" shrinkToFit="1"/>
    </xf>
    <xf numFmtId="178" fontId="13" fillId="0" borderId="38" xfId="4" applyNumberFormat="1" applyFont="1" applyFill="1" applyBorder="1" applyAlignment="1">
      <alignment horizontal="right" vertical="center" shrinkToFit="1"/>
    </xf>
    <xf numFmtId="178" fontId="13" fillId="0" borderId="39" xfId="0" applyNumberFormat="1" applyFont="1" applyBorder="1" applyAlignment="1">
      <alignment horizontal="center" vertical="center" shrinkToFit="1"/>
    </xf>
    <xf numFmtId="178" fontId="13" fillId="0" borderId="44" xfId="0" applyNumberFormat="1" applyFont="1" applyBorder="1" applyAlignment="1">
      <alignment horizontal="center" vertical="center" shrinkToFit="1"/>
    </xf>
    <xf numFmtId="178" fontId="13" fillId="0" borderId="52" xfId="4" applyNumberFormat="1" applyFont="1" applyBorder="1" applyAlignment="1">
      <alignment horizontal="right" vertical="center" shrinkToFit="1"/>
    </xf>
    <xf numFmtId="178" fontId="13" fillId="0" borderId="50" xfId="4" applyNumberFormat="1" applyFont="1" applyBorder="1" applyAlignment="1">
      <alignment horizontal="right" vertical="center" shrinkToFit="1"/>
    </xf>
    <xf numFmtId="178" fontId="13" fillId="0" borderId="45" xfId="4" applyNumberFormat="1" applyFont="1" applyBorder="1" applyAlignment="1">
      <alignment horizontal="right" vertical="center" shrinkToFit="1"/>
    </xf>
    <xf numFmtId="178" fontId="13" fillId="0" borderId="45" xfId="4" applyNumberFormat="1" applyFont="1" applyFill="1" applyBorder="1" applyAlignment="1">
      <alignment horizontal="right" vertical="center" shrinkToFit="1"/>
    </xf>
    <xf numFmtId="178" fontId="13" fillId="0" borderId="46" xfId="4" applyNumberFormat="1" applyFont="1" applyBorder="1" applyAlignment="1">
      <alignment horizontal="right" vertical="center" shrinkToFit="1"/>
    </xf>
    <xf numFmtId="178" fontId="13" fillId="0" borderId="53" xfId="4" applyNumberFormat="1" applyFont="1" applyBorder="1" applyAlignment="1">
      <alignment horizontal="right" vertical="center" shrinkToFit="1"/>
    </xf>
    <xf numFmtId="178" fontId="13" fillId="0" borderId="47" xfId="4" applyNumberFormat="1" applyFont="1" applyBorder="1" applyAlignment="1">
      <alignment horizontal="right" vertical="center" shrinkToFit="1"/>
    </xf>
    <xf numFmtId="178" fontId="13" fillId="0" borderId="43" xfId="4" applyNumberFormat="1" applyFont="1" applyBorder="1" applyAlignment="1">
      <alignment horizontal="right" vertical="center" shrinkToFit="1"/>
    </xf>
    <xf numFmtId="178" fontId="13" fillId="0" borderId="48" xfId="4" applyNumberFormat="1" applyFont="1" applyBorder="1" applyAlignment="1">
      <alignment horizontal="right" vertical="center" shrinkToFit="1"/>
    </xf>
    <xf numFmtId="0" fontId="20" fillId="0" borderId="0" xfId="0" applyFont="1">
      <alignment vertical="center"/>
    </xf>
    <xf numFmtId="0" fontId="10" fillId="0" borderId="0" xfId="0" applyFont="1" applyAlignment="1">
      <alignment horizontal="center" vertical="center" shrinkToFit="1"/>
    </xf>
    <xf numFmtId="0" fontId="10" fillId="0" borderId="0" xfId="0" applyFont="1">
      <alignment vertical="center"/>
    </xf>
    <xf numFmtId="0" fontId="15" fillId="0" borderId="0" xfId="0" applyFont="1">
      <alignment vertical="center"/>
    </xf>
    <xf numFmtId="0" fontId="14" fillId="0" borderId="0" xfId="0" applyFont="1" applyBorder="1">
      <alignment vertical="center"/>
    </xf>
    <xf numFmtId="0" fontId="14" fillId="0" borderId="0" xfId="0" applyFont="1" applyBorder="1" applyAlignment="1">
      <alignment horizontal="center" vertical="center"/>
    </xf>
    <xf numFmtId="0" fontId="14" fillId="0" borderId="0" xfId="0" applyFont="1">
      <alignment vertical="center"/>
    </xf>
    <xf numFmtId="0" fontId="14" fillId="0" borderId="13" xfId="0" applyFont="1" applyBorder="1">
      <alignment vertical="center"/>
    </xf>
    <xf numFmtId="0" fontId="14" fillId="0" borderId="14" xfId="0" applyFont="1" applyBorder="1" applyAlignment="1">
      <alignment horizontal="center" vertical="center"/>
    </xf>
    <xf numFmtId="0" fontId="14" fillId="0" borderId="14" xfId="0" applyFont="1" applyBorder="1">
      <alignment vertical="center"/>
    </xf>
    <xf numFmtId="0" fontId="14" fillId="0" borderId="16" xfId="0" applyFont="1" applyBorder="1">
      <alignment vertical="center"/>
    </xf>
    <xf numFmtId="0" fontId="14" fillId="0" borderId="11" xfId="0" applyFont="1" applyBorder="1">
      <alignment vertical="center"/>
    </xf>
    <xf numFmtId="0" fontId="14" fillId="0" borderId="8" xfId="0" applyFont="1" applyBorder="1" applyAlignment="1">
      <alignment horizontal="center" vertical="center"/>
    </xf>
    <xf numFmtId="0" fontId="14" fillId="0" borderId="8" xfId="0" applyFont="1" applyBorder="1">
      <alignment vertical="center"/>
    </xf>
    <xf numFmtId="0" fontId="14" fillId="0" borderId="12" xfId="0" applyFont="1" applyBorder="1">
      <alignment vertical="center"/>
    </xf>
    <xf numFmtId="0" fontId="14" fillId="0" borderId="5" xfId="0" applyFont="1" applyBorder="1">
      <alignment vertical="center"/>
    </xf>
    <xf numFmtId="0" fontId="14" fillId="0" borderId="6" xfId="0" applyFont="1" applyBorder="1">
      <alignment vertical="center"/>
    </xf>
    <xf numFmtId="0" fontId="14" fillId="0" borderId="1" xfId="0" applyFont="1" applyBorder="1">
      <alignment vertical="center"/>
    </xf>
    <xf numFmtId="0" fontId="14" fillId="0" borderId="2" xfId="0" applyFont="1" applyBorder="1">
      <alignment vertical="center"/>
    </xf>
    <xf numFmtId="0" fontId="14" fillId="0" borderId="3" xfId="0" applyFont="1" applyBorder="1">
      <alignment vertical="center"/>
    </xf>
    <xf numFmtId="0" fontId="21" fillId="0" borderId="2" xfId="0" applyFont="1" applyBorder="1">
      <alignment vertical="center"/>
    </xf>
    <xf numFmtId="0" fontId="15" fillId="0" borderId="14" xfId="0" applyFont="1" applyBorder="1" applyAlignment="1">
      <alignment vertical="center"/>
    </xf>
    <xf numFmtId="0" fontId="15" fillId="0" borderId="16" xfId="0" applyFont="1" applyBorder="1" applyAlignment="1">
      <alignment vertical="center"/>
    </xf>
    <xf numFmtId="0" fontId="14" fillId="0" borderId="21" xfId="0" applyFont="1" applyBorder="1">
      <alignment vertical="center"/>
    </xf>
    <xf numFmtId="0" fontId="14" fillId="0" borderId="22" xfId="0" applyFont="1" applyBorder="1">
      <alignment vertical="center"/>
    </xf>
    <xf numFmtId="0" fontId="14" fillId="0" borderId="23" xfId="0" applyFont="1" applyBorder="1">
      <alignment vertical="center"/>
    </xf>
    <xf numFmtId="176" fontId="15" fillId="0" borderId="22" xfId="0" applyNumberFormat="1" applyFont="1" applyBorder="1" applyAlignment="1">
      <alignment vertical="center"/>
    </xf>
    <xf numFmtId="0" fontId="15" fillId="0" borderId="23" xfId="0" applyFont="1" applyBorder="1" applyAlignment="1">
      <alignment vertical="center"/>
    </xf>
    <xf numFmtId="0" fontId="21" fillId="0" borderId="21" xfId="0" applyFont="1" applyBorder="1">
      <alignment vertical="center"/>
    </xf>
    <xf numFmtId="0" fontId="15" fillId="0" borderId="22" xfId="0" applyFont="1" applyBorder="1" applyAlignment="1">
      <alignment vertical="center"/>
    </xf>
    <xf numFmtId="0" fontId="14" fillId="0" borderId="15" xfId="0" applyFont="1" applyBorder="1">
      <alignment vertical="center"/>
    </xf>
    <xf numFmtId="0" fontId="14" fillId="0" borderId="7" xfId="0" applyFont="1" applyBorder="1">
      <alignment vertical="center"/>
    </xf>
    <xf numFmtId="176" fontId="15" fillId="0" borderId="25" xfId="0" applyNumberFormat="1" applyFont="1" applyBorder="1" applyAlignment="1">
      <alignment vertical="center"/>
    </xf>
    <xf numFmtId="0" fontId="15" fillId="0" borderId="26" xfId="0" applyFont="1" applyBorder="1" applyAlignment="1">
      <alignment vertical="center"/>
    </xf>
    <xf numFmtId="176" fontId="15" fillId="0" borderId="14" xfId="0" applyNumberFormat="1" applyFont="1" applyBorder="1" applyAlignment="1">
      <alignment vertical="center"/>
    </xf>
    <xf numFmtId="176" fontId="15" fillId="0" borderId="8" xfId="0" applyNumberFormat="1" applyFont="1" applyBorder="1" applyAlignment="1">
      <alignment vertical="center"/>
    </xf>
    <xf numFmtId="0" fontId="15" fillId="0" borderId="12" xfId="0" applyFont="1" applyBorder="1" applyAlignment="1">
      <alignment vertical="center"/>
    </xf>
    <xf numFmtId="176" fontId="15" fillId="0" borderId="28" xfId="0" applyNumberFormat="1" applyFont="1" applyBorder="1" applyAlignment="1">
      <alignment vertical="center"/>
    </xf>
    <xf numFmtId="0" fontId="15" fillId="0" borderId="29" xfId="0" applyFont="1" applyBorder="1" applyAlignment="1">
      <alignment vertical="center"/>
    </xf>
    <xf numFmtId="0" fontId="14" fillId="0" borderId="25" xfId="0" applyFont="1" applyBorder="1">
      <alignment vertical="center"/>
    </xf>
    <xf numFmtId="0" fontId="14" fillId="0" borderId="24" xfId="0" applyFont="1" applyBorder="1">
      <alignment vertical="center"/>
    </xf>
    <xf numFmtId="0" fontId="15" fillId="0" borderId="3" xfId="0" applyFont="1" applyBorder="1" applyAlignment="1">
      <alignment vertical="center"/>
    </xf>
    <xf numFmtId="0" fontId="21" fillId="0" borderId="0" xfId="0" applyFont="1">
      <alignment vertical="center"/>
    </xf>
    <xf numFmtId="0" fontId="21" fillId="0" borderId="0" xfId="0" applyFont="1" applyAlignment="1">
      <alignment horizontal="left" vertical="center"/>
    </xf>
    <xf numFmtId="0" fontId="22" fillId="0" borderId="0" xfId="0" applyFont="1" applyFill="1">
      <alignment vertical="center"/>
    </xf>
    <xf numFmtId="176" fontId="22" fillId="0" borderId="0" xfId="0" applyNumberFormat="1" applyFont="1" applyFill="1">
      <alignment vertical="center"/>
    </xf>
    <xf numFmtId="0" fontId="13" fillId="0" borderId="0" xfId="0" applyFont="1" applyFill="1" applyAlignment="1">
      <alignment horizontal="right" vertical="center"/>
    </xf>
    <xf numFmtId="0" fontId="20" fillId="0" borderId="0" xfId="0" applyFont="1" applyFill="1">
      <alignment vertical="center"/>
    </xf>
    <xf numFmtId="0" fontId="10" fillId="0" borderId="0" xfId="0" applyFont="1" applyFill="1" applyAlignment="1">
      <alignment horizontal="left" vertical="center"/>
    </xf>
    <xf numFmtId="0" fontId="12" fillId="0" borderId="0" xfId="0" applyFont="1" applyFill="1">
      <alignment vertical="center"/>
    </xf>
    <xf numFmtId="0" fontId="14" fillId="0" borderId="0" xfId="0" applyFont="1" applyFill="1" applyBorder="1" applyAlignment="1">
      <alignment horizontal="center" vertical="center"/>
    </xf>
    <xf numFmtId="0" fontId="14" fillId="0" borderId="9" xfId="0" applyFont="1" applyFill="1" applyBorder="1">
      <alignment vertical="center"/>
    </xf>
    <xf numFmtId="0" fontId="13" fillId="0" borderId="5" xfId="0" applyFont="1" applyFill="1" applyBorder="1">
      <alignment vertical="center"/>
    </xf>
    <xf numFmtId="0" fontId="11" fillId="0" borderId="5" xfId="0" applyFont="1" applyFill="1" applyBorder="1" applyAlignment="1">
      <alignment vertical="center" wrapText="1"/>
    </xf>
    <xf numFmtId="0" fontId="12" fillId="0" borderId="5" xfId="0" applyFont="1" applyFill="1" applyBorder="1" applyAlignment="1">
      <alignment vertical="center"/>
    </xf>
    <xf numFmtId="0" fontId="11" fillId="0" borderId="5" xfId="0" applyFont="1" applyFill="1" applyBorder="1" applyAlignment="1">
      <alignment vertical="center"/>
    </xf>
    <xf numFmtId="0" fontId="10" fillId="0" borderId="5" xfId="0" applyFont="1" applyFill="1" applyBorder="1" applyAlignment="1" applyProtection="1">
      <alignment vertical="center" shrinkToFit="1"/>
      <protection locked="0"/>
    </xf>
    <xf numFmtId="0" fontId="12" fillId="0" borderId="5" xfId="0" applyFont="1" applyFill="1" applyBorder="1">
      <alignment vertical="center"/>
    </xf>
    <xf numFmtId="176" fontId="10" fillId="0" borderId="5" xfId="0" applyNumberFormat="1" applyFont="1" applyFill="1" applyBorder="1" applyAlignment="1">
      <alignment vertical="center"/>
    </xf>
    <xf numFmtId="0" fontId="14" fillId="0" borderId="2" xfId="0" applyFont="1" applyBorder="1" applyAlignment="1">
      <alignment horizontal="center" vertical="center"/>
    </xf>
    <xf numFmtId="0" fontId="14" fillId="0" borderId="0" xfId="0" applyFont="1" applyAlignment="1">
      <alignment horizontal="center" vertical="center"/>
    </xf>
    <xf numFmtId="176" fontId="15" fillId="0" borderId="2" xfId="0" applyNumberFormat="1" applyFont="1" applyBorder="1" applyAlignment="1">
      <alignment vertical="center"/>
    </xf>
    <xf numFmtId="0" fontId="10" fillId="3" borderId="37" xfId="0" applyFont="1" applyFill="1" applyBorder="1" applyAlignment="1">
      <alignment horizontal="center" vertical="center"/>
    </xf>
    <xf numFmtId="0" fontId="10" fillId="3" borderId="36" xfId="0" applyFont="1" applyFill="1" applyBorder="1" applyAlignment="1">
      <alignment horizontal="center" vertical="center"/>
    </xf>
    <xf numFmtId="0" fontId="10" fillId="0" borderId="2" xfId="0" applyFont="1" applyFill="1" applyBorder="1" applyAlignment="1">
      <alignment horizontal="center" vertical="center"/>
    </xf>
    <xf numFmtId="0" fontId="14" fillId="0" borderId="2" xfId="0" applyFont="1" applyFill="1" applyBorder="1" applyAlignment="1">
      <alignment horizontal="center" vertical="center"/>
    </xf>
    <xf numFmtId="0" fontId="18" fillId="0" borderId="8"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4" fillId="0" borderId="0" xfId="0" applyFont="1" applyFill="1">
      <alignment vertical="center"/>
    </xf>
    <xf numFmtId="0" fontId="14" fillId="0" borderId="0" xfId="0" applyFont="1" applyFill="1" applyAlignment="1">
      <alignment vertical="center"/>
    </xf>
    <xf numFmtId="0" fontId="28" fillId="0" borderId="0" xfId="0" applyFont="1">
      <alignment vertical="center"/>
    </xf>
    <xf numFmtId="0" fontId="5" fillId="0" borderId="0" xfId="5">
      <alignment vertical="center"/>
    </xf>
    <xf numFmtId="0" fontId="47" fillId="0" borderId="0" xfId="5" applyFont="1">
      <alignment vertical="center"/>
    </xf>
    <xf numFmtId="0" fontId="48" fillId="0" borderId="0" xfId="5" applyFont="1" applyAlignment="1">
      <alignment horizontal="center" vertical="center"/>
    </xf>
    <xf numFmtId="0" fontId="48" fillId="0" borderId="0" xfId="5" applyFont="1">
      <alignment vertical="center"/>
    </xf>
    <xf numFmtId="0" fontId="47" fillId="0" borderId="0" xfId="5" applyFont="1" applyAlignment="1">
      <alignment vertical="center"/>
    </xf>
    <xf numFmtId="0" fontId="48" fillId="0" borderId="1" xfId="5" applyFont="1" applyBorder="1">
      <alignment vertical="center"/>
    </xf>
    <xf numFmtId="0" fontId="48" fillId="0" borderId="3" xfId="5" applyFont="1" applyBorder="1">
      <alignment vertical="center"/>
    </xf>
    <xf numFmtId="0" fontId="48" fillId="0" borderId="0" xfId="5" applyFont="1" applyAlignment="1">
      <alignment horizontal="right" vertical="center"/>
    </xf>
    <xf numFmtId="0" fontId="48" fillId="0" borderId="36" xfId="5" applyFont="1" applyBorder="1" applyAlignment="1">
      <alignment horizontal="left" vertical="center"/>
    </xf>
    <xf numFmtId="0" fontId="50" fillId="0" borderId="36" xfId="5" applyFont="1" applyFill="1" applyBorder="1" applyAlignment="1">
      <alignment horizontal="center" vertical="center" wrapText="1"/>
    </xf>
    <xf numFmtId="0" fontId="48" fillId="0" borderId="84" xfId="5" applyFont="1" applyBorder="1">
      <alignment vertical="center"/>
    </xf>
    <xf numFmtId="0" fontId="50" fillId="0" borderId="36" xfId="5" applyFont="1" applyFill="1" applyBorder="1" applyAlignment="1">
      <alignment horizontal="center" vertical="center"/>
    </xf>
    <xf numFmtId="0" fontId="48" fillId="0" borderId="36" xfId="5" applyFont="1" applyBorder="1" applyAlignment="1">
      <alignment horizontal="center" vertical="center"/>
    </xf>
    <xf numFmtId="0" fontId="48" fillId="0" borderId="84" xfId="5" applyFont="1" applyBorder="1" applyAlignment="1">
      <alignment horizontal="center" vertical="center"/>
    </xf>
    <xf numFmtId="0" fontId="48" fillId="0" borderId="0" xfId="5" applyFont="1" applyBorder="1" applyAlignment="1">
      <alignment horizontal="center" vertical="center"/>
    </xf>
    <xf numFmtId="0" fontId="48" fillId="0" borderId="0" xfId="5" applyFont="1" applyBorder="1">
      <alignment vertical="center"/>
    </xf>
    <xf numFmtId="0" fontId="48" fillId="0" borderId="0" xfId="5" applyFont="1" applyBorder="1" applyAlignment="1">
      <alignment horizontal="left" vertical="center"/>
    </xf>
    <xf numFmtId="0" fontId="51" fillId="0" borderId="0" xfId="5" applyFont="1" applyAlignment="1">
      <alignment horizontal="right" vertical="center"/>
    </xf>
    <xf numFmtId="0" fontId="48" fillId="4" borderId="36" xfId="5" applyFont="1" applyFill="1" applyBorder="1" applyAlignment="1">
      <alignment horizontal="center" vertical="center"/>
    </xf>
    <xf numFmtId="0" fontId="48" fillId="4" borderId="36" xfId="5" applyFont="1" applyFill="1" applyBorder="1" applyAlignment="1">
      <alignment horizontal="center" vertical="center" wrapText="1"/>
    </xf>
    <xf numFmtId="180" fontId="48" fillId="4" borderId="36" xfId="5" applyNumberFormat="1" applyFont="1" applyFill="1" applyBorder="1" applyAlignment="1">
      <alignment horizontal="center" vertical="center"/>
    </xf>
    <xf numFmtId="0" fontId="48" fillId="4" borderId="1" xfId="5" applyFont="1" applyFill="1" applyBorder="1" applyAlignment="1">
      <alignment horizontal="center" vertical="center" wrapText="1"/>
    </xf>
    <xf numFmtId="0" fontId="50" fillId="6" borderId="36" xfId="5" applyFont="1" applyFill="1" applyBorder="1" applyAlignment="1">
      <alignment horizontal="center" vertical="center" wrapText="1"/>
    </xf>
    <xf numFmtId="180" fontId="52" fillId="6" borderId="36" xfId="5" applyNumberFormat="1" applyFont="1" applyFill="1" applyBorder="1" applyAlignment="1">
      <alignment horizontal="center" vertical="center"/>
    </xf>
    <xf numFmtId="0" fontId="52" fillId="0" borderId="0" xfId="5" applyFont="1">
      <alignment vertical="center"/>
    </xf>
    <xf numFmtId="0" fontId="47" fillId="0" borderId="0" xfId="5" applyFont="1" applyAlignment="1">
      <alignment horizontal="center" vertical="center"/>
    </xf>
    <xf numFmtId="0" fontId="48" fillId="0" borderId="0" xfId="6" applyFont="1" applyAlignment="1">
      <alignment vertical="center"/>
    </xf>
    <xf numFmtId="0" fontId="14" fillId="0" borderId="2" xfId="0" applyFont="1" applyBorder="1" applyAlignment="1">
      <alignment horizontal="center" vertical="center"/>
    </xf>
    <xf numFmtId="0" fontId="48" fillId="0" borderId="18" xfId="5" applyFont="1" applyBorder="1" applyAlignment="1">
      <alignment horizontal="center" vertical="center"/>
    </xf>
    <xf numFmtId="0" fontId="51" fillId="0" borderId="0" xfId="6" applyFont="1" applyAlignment="1">
      <alignment vertical="center"/>
    </xf>
    <xf numFmtId="0" fontId="48" fillId="0" borderId="4" xfId="6" applyFont="1" applyBorder="1" applyAlignment="1">
      <alignment horizontal="center" vertical="center"/>
    </xf>
    <xf numFmtId="0" fontId="48" fillId="0" borderId="6" xfId="6" applyFont="1" applyBorder="1" applyAlignment="1">
      <alignment horizontal="center" vertical="center"/>
    </xf>
    <xf numFmtId="0" fontId="48" fillId="0" borderId="5" xfId="6" applyFont="1" applyBorder="1" applyAlignment="1">
      <alignment horizontal="center" vertical="center"/>
    </xf>
    <xf numFmtId="38" fontId="48" fillId="0" borderId="0" xfId="4" applyFont="1" applyAlignment="1">
      <alignment vertical="center"/>
    </xf>
    <xf numFmtId="38" fontId="48" fillId="0" borderId="36" xfId="4" applyFont="1" applyBorder="1" applyAlignment="1">
      <alignment horizontal="center" vertical="center"/>
    </xf>
    <xf numFmtId="38" fontId="48" fillId="0" borderId="0" xfId="4" applyFont="1" applyAlignment="1">
      <alignment vertical="center" shrinkToFit="1"/>
    </xf>
    <xf numFmtId="181" fontId="48" fillId="0" borderId="0" xfId="6" applyNumberFormat="1" applyFont="1" applyAlignment="1">
      <alignment vertical="center" shrinkToFit="1"/>
    </xf>
    <xf numFmtId="181" fontId="48" fillId="0" borderId="36" xfId="6" applyNumberFormat="1" applyFont="1" applyBorder="1" applyAlignment="1">
      <alignment horizontal="center" vertical="center" shrinkToFit="1"/>
    </xf>
    <xf numFmtId="0" fontId="48" fillId="0" borderId="0" xfId="6" applyNumberFormat="1" applyFont="1" applyAlignment="1">
      <alignment vertical="center" shrinkToFit="1"/>
    </xf>
    <xf numFmtId="0" fontId="48" fillId="0" borderId="36" xfId="6" applyNumberFormat="1" applyFont="1" applyBorder="1" applyAlignment="1">
      <alignment horizontal="center" vertical="center" shrinkToFit="1"/>
    </xf>
    <xf numFmtId="38" fontId="48" fillId="0" borderId="36" xfId="4" applyFont="1" applyBorder="1" applyAlignment="1">
      <alignment horizontal="center" vertical="center" shrinkToFit="1"/>
    </xf>
    <xf numFmtId="38" fontId="48" fillId="0" borderId="0" xfId="4" applyFont="1" applyAlignment="1">
      <alignment vertical="center" wrapText="1"/>
    </xf>
    <xf numFmtId="0" fontId="51" fillId="4" borderId="36" xfId="5" applyFont="1" applyFill="1" applyBorder="1" applyAlignment="1">
      <alignment horizontal="center" vertical="center" wrapText="1"/>
    </xf>
    <xf numFmtId="0" fontId="12" fillId="0" borderId="0" xfId="0" applyFont="1" applyFill="1" applyBorder="1" applyAlignment="1">
      <alignment vertical="center"/>
    </xf>
    <xf numFmtId="0" fontId="12" fillId="0" borderId="0" xfId="0" applyFont="1" applyFill="1" applyBorder="1">
      <alignment vertical="center"/>
    </xf>
    <xf numFmtId="0" fontId="11" fillId="0" borderId="0" xfId="0" applyFont="1" applyFill="1" applyBorder="1" applyAlignment="1">
      <alignment vertical="center"/>
    </xf>
    <xf numFmtId="0" fontId="48" fillId="0" borderId="1" xfId="6" applyFont="1" applyBorder="1" applyAlignment="1">
      <alignment vertical="center"/>
    </xf>
    <xf numFmtId="181" fontId="48" fillId="0" borderId="3" xfId="6" applyNumberFormat="1" applyFont="1" applyBorder="1" applyAlignment="1">
      <alignment vertical="center" shrinkToFit="1"/>
    </xf>
    <xf numFmtId="181" fontId="48" fillId="6" borderId="36" xfId="6" applyNumberFormat="1" applyFont="1" applyFill="1" applyBorder="1" applyAlignment="1">
      <alignment horizontal="left" vertical="center" shrinkToFit="1"/>
    </xf>
    <xf numFmtId="0" fontId="48" fillId="6" borderId="36" xfId="6" applyNumberFormat="1" applyFont="1" applyFill="1" applyBorder="1" applyAlignment="1">
      <alignment horizontal="left" vertical="center" shrinkToFit="1"/>
    </xf>
    <xf numFmtId="0" fontId="48" fillId="6" borderId="36" xfId="6" applyNumberFormat="1" applyFont="1" applyFill="1" applyBorder="1" applyAlignment="1">
      <alignment vertical="center" shrinkToFit="1"/>
    </xf>
    <xf numFmtId="38" fontId="48" fillId="6" borderId="36" xfId="4" applyFont="1" applyFill="1" applyBorder="1" applyAlignment="1">
      <alignment vertical="center" shrinkToFit="1"/>
    </xf>
    <xf numFmtId="0" fontId="48" fillId="0" borderId="0" xfId="6" applyFont="1" applyAlignment="1">
      <alignment vertical="center" shrinkToFit="1"/>
    </xf>
    <xf numFmtId="0" fontId="48" fillId="0" borderId="0" xfId="6" applyFont="1" applyAlignment="1">
      <alignment horizontal="right" vertical="center" shrinkToFit="1"/>
    </xf>
    <xf numFmtId="0" fontId="48" fillId="0" borderId="2" xfId="6" applyFont="1" applyBorder="1" applyAlignment="1">
      <alignment vertical="center"/>
    </xf>
    <xf numFmtId="0" fontId="48" fillId="0" borderId="1" xfId="6" applyFont="1" applyBorder="1" applyAlignment="1">
      <alignment horizontal="center" vertical="center"/>
    </xf>
    <xf numFmtId="0" fontId="48" fillId="0" borderId="2" xfId="6" applyFont="1" applyBorder="1" applyAlignment="1">
      <alignment horizontal="center" vertical="center"/>
    </xf>
    <xf numFmtId="0" fontId="48" fillId="6" borderId="3" xfId="6" applyFont="1" applyFill="1" applyBorder="1" applyAlignment="1">
      <alignment horizontal="center" vertical="center"/>
    </xf>
    <xf numFmtId="38" fontId="48" fillId="0" borderId="36" xfId="4" applyFont="1" applyBorder="1" applyAlignment="1">
      <alignment vertical="center" wrapText="1"/>
    </xf>
    <xf numFmtId="0" fontId="48" fillId="0" borderId="3" xfId="6" applyFont="1" applyFill="1" applyBorder="1" applyAlignment="1">
      <alignment horizontal="center" vertical="center"/>
    </xf>
    <xf numFmtId="38" fontId="48" fillId="0" borderId="36" xfId="4" applyFont="1" applyFill="1" applyBorder="1" applyAlignment="1">
      <alignment vertical="center" shrinkToFit="1"/>
    </xf>
    <xf numFmtId="181" fontId="48" fillId="0" borderId="36" xfId="6" applyNumberFormat="1" applyFont="1" applyFill="1" applyBorder="1" applyAlignment="1">
      <alignment horizontal="left" vertical="center" shrinkToFit="1"/>
    </xf>
    <xf numFmtId="0" fontId="48" fillId="0" borderId="36" xfId="6" applyNumberFormat="1" applyFont="1" applyFill="1" applyBorder="1" applyAlignment="1">
      <alignment horizontal="left" vertical="center" shrinkToFit="1"/>
    </xf>
    <xf numFmtId="0" fontId="48" fillId="0" borderId="36" xfId="6" applyNumberFormat="1" applyFont="1" applyFill="1" applyBorder="1" applyAlignment="1">
      <alignment vertical="center" shrinkToFit="1"/>
    </xf>
    <xf numFmtId="181" fontId="48" fillId="0" borderId="36" xfId="6" applyNumberFormat="1" applyFont="1" applyBorder="1" applyAlignment="1">
      <alignment vertical="center" shrinkToFit="1"/>
    </xf>
    <xf numFmtId="0" fontId="10" fillId="0" borderId="0" xfId="0" applyFont="1" applyFill="1" applyBorder="1" applyAlignment="1" applyProtection="1">
      <alignment vertical="center" shrinkToFit="1"/>
      <protection locked="0"/>
    </xf>
    <xf numFmtId="0" fontId="10" fillId="0" borderId="0" xfId="0" applyFont="1" applyFill="1" applyBorder="1" applyAlignment="1" applyProtection="1">
      <alignment vertical="center"/>
      <protection locked="0"/>
    </xf>
    <xf numFmtId="176" fontId="10" fillId="0" borderId="0" xfId="0" applyNumberFormat="1" applyFont="1" applyFill="1" applyBorder="1" applyAlignment="1">
      <alignment vertical="center"/>
    </xf>
    <xf numFmtId="0" fontId="58" fillId="0" borderId="0" xfId="6" applyFont="1" applyAlignment="1">
      <alignment vertical="center"/>
    </xf>
    <xf numFmtId="0" fontId="15" fillId="0" borderId="0" xfId="0" applyFont="1" applyAlignment="1">
      <alignment vertical="center"/>
    </xf>
    <xf numFmtId="0" fontId="15" fillId="0" borderId="0" xfId="0" applyFont="1" applyAlignment="1">
      <alignment horizontal="left" vertical="center"/>
    </xf>
    <xf numFmtId="0" fontId="59" fillId="0" borderId="0" xfId="0" applyFont="1">
      <alignment vertical="center"/>
    </xf>
    <xf numFmtId="0" fontId="56" fillId="0" borderId="0" xfId="7">
      <alignment vertical="center"/>
    </xf>
    <xf numFmtId="0" fontId="60" fillId="0" borderId="0" xfId="0" applyFont="1">
      <alignment vertical="center"/>
    </xf>
    <xf numFmtId="178" fontId="10" fillId="0" borderId="0" xfId="0" applyNumberFormat="1" applyFont="1" applyFill="1">
      <alignment vertical="center"/>
    </xf>
    <xf numFmtId="0" fontId="48" fillId="8" borderId="0" xfId="6" applyFont="1" applyFill="1" applyAlignment="1">
      <alignment vertical="center"/>
    </xf>
    <xf numFmtId="0" fontId="10" fillId="8" borderId="0" xfId="0" applyFont="1" applyFill="1">
      <alignment vertical="center"/>
    </xf>
    <xf numFmtId="38" fontId="74" fillId="0" borderId="92" xfId="9" applyFont="1" applyFill="1" applyBorder="1" applyAlignment="1">
      <alignment horizontal="right" vertical="center" shrinkToFit="1"/>
    </xf>
    <xf numFmtId="38" fontId="74" fillId="0" borderId="1" xfId="9" applyFont="1" applyFill="1" applyBorder="1" applyAlignment="1">
      <alignment horizontal="right" vertical="center" shrinkToFit="1"/>
    </xf>
    <xf numFmtId="38" fontId="74" fillId="0" borderId="80" xfId="9" applyFont="1" applyFill="1" applyBorder="1" applyAlignment="1">
      <alignment horizontal="right" vertical="center" shrinkToFit="1"/>
    </xf>
    <xf numFmtId="0" fontId="0" fillId="6" borderId="0" xfId="0" applyFill="1">
      <alignment vertical="center"/>
    </xf>
    <xf numFmtId="0" fontId="0" fillId="7" borderId="0" xfId="0" applyFill="1">
      <alignment vertical="center"/>
    </xf>
    <xf numFmtId="178" fontId="13" fillId="0" borderId="0" xfId="0" applyNumberFormat="1" applyFont="1">
      <alignment vertical="center"/>
    </xf>
    <xf numFmtId="0" fontId="76" fillId="0" borderId="0" xfId="0" applyFont="1" applyAlignment="1">
      <alignment horizontal="left" vertical="center"/>
    </xf>
    <xf numFmtId="0" fontId="76" fillId="0" borderId="0" xfId="0" applyFont="1" applyAlignment="1">
      <alignment vertical="center"/>
    </xf>
    <xf numFmtId="0" fontId="48" fillId="0" borderId="98" xfId="0" applyFont="1" applyFill="1" applyBorder="1" applyAlignment="1">
      <alignment horizontal="center" vertical="center"/>
    </xf>
    <xf numFmtId="0" fontId="48" fillId="0" borderId="99" xfId="0" applyFont="1" applyFill="1" applyBorder="1" applyAlignment="1">
      <alignment horizontal="center" vertical="center"/>
    </xf>
    <xf numFmtId="0" fontId="48" fillId="0" borderId="36" xfId="0" applyFont="1" applyBorder="1" applyAlignment="1">
      <alignment horizontal="center" vertical="center"/>
    </xf>
    <xf numFmtId="0" fontId="48" fillId="0" borderId="82" xfId="0" applyFont="1" applyBorder="1" applyAlignment="1">
      <alignment horizontal="center" vertical="center"/>
    </xf>
    <xf numFmtId="0" fontId="50" fillId="6" borderId="38" xfId="0" applyFont="1" applyFill="1" applyBorder="1" applyAlignment="1">
      <alignment horizontal="right" vertical="center" shrinkToFit="1"/>
    </xf>
    <xf numFmtId="0" fontId="50" fillId="6" borderId="100" xfId="0" applyFont="1" applyFill="1" applyBorder="1" applyAlignment="1">
      <alignment horizontal="right" vertical="center" shrinkToFit="1"/>
    </xf>
    <xf numFmtId="14" fontId="50" fillId="6" borderId="36" xfId="0" applyNumberFormat="1" applyFont="1" applyFill="1" applyBorder="1" applyAlignment="1">
      <alignment vertical="center" shrinkToFit="1"/>
    </xf>
    <xf numFmtId="14" fontId="50" fillId="6" borderId="80" xfId="0" applyNumberFormat="1" applyFont="1" applyFill="1" applyBorder="1" applyAlignment="1">
      <alignment vertical="center" shrinkToFit="1"/>
    </xf>
    <xf numFmtId="14" fontId="50" fillId="6" borderId="82" xfId="0" applyNumberFormat="1" applyFont="1" applyFill="1" applyBorder="1" applyAlignment="1">
      <alignment vertical="center" shrinkToFit="1"/>
    </xf>
    <xf numFmtId="14" fontId="50" fillId="6" borderId="83" xfId="0" applyNumberFormat="1" applyFont="1" applyFill="1" applyBorder="1" applyAlignment="1">
      <alignment vertical="center" shrinkToFit="1"/>
    </xf>
    <xf numFmtId="0" fontId="62" fillId="0" borderId="0" xfId="10" applyFont="1" applyFill="1" applyAlignment="1">
      <alignment vertical="center"/>
    </xf>
    <xf numFmtId="0" fontId="62" fillId="0" borderId="0" xfId="10" applyFont="1">
      <alignment vertical="center"/>
    </xf>
    <xf numFmtId="0" fontId="64" fillId="0" borderId="0" xfId="10" applyFont="1">
      <alignment vertical="center"/>
    </xf>
    <xf numFmtId="0" fontId="65" fillId="0" borderId="0" xfId="10" applyFont="1" applyFill="1">
      <alignment vertical="center"/>
    </xf>
    <xf numFmtId="0" fontId="65" fillId="0" borderId="0" xfId="10" applyFont="1">
      <alignment vertical="center"/>
    </xf>
    <xf numFmtId="38" fontId="65" fillId="0" borderId="0" xfId="10" applyNumberFormat="1" applyFont="1">
      <alignment vertical="center"/>
    </xf>
    <xf numFmtId="0" fontId="65" fillId="0" borderId="0" xfId="10" applyFont="1" applyBorder="1" applyAlignment="1">
      <alignment horizontal="right" vertical="center"/>
    </xf>
    <xf numFmtId="38" fontId="65" fillId="0" borderId="0" xfId="11" applyFont="1" applyBorder="1">
      <alignment vertical="center"/>
    </xf>
    <xf numFmtId="0" fontId="67" fillId="0" borderId="0" xfId="10" applyFont="1" applyAlignment="1">
      <alignment vertical="center"/>
    </xf>
    <xf numFmtId="0" fontId="68" fillId="0" borderId="0" xfId="10" applyFont="1" applyBorder="1" applyAlignment="1">
      <alignment vertical="center"/>
    </xf>
    <xf numFmtId="0" fontId="68" fillId="0" borderId="0" xfId="10" applyFont="1">
      <alignment vertical="center"/>
    </xf>
    <xf numFmtId="0" fontId="65" fillId="0" borderId="0" xfId="10" applyFont="1" applyFill="1" applyAlignment="1">
      <alignment horizontal="right" vertical="center"/>
    </xf>
    <xf numFmtId="0" fontId="67" fillId="0" borderId="0" xfId="10" applyFont="1" applyFill="1" applyBorder="1" applyAlignment="1">
      <alignment vertical="center"/>
    </xf>
    <xf numFmtId="38" fontId="67" fillId="0" borderId="0" xfId="11" applyFont="1">
      <alignment vertical="center"/>
    </xf>
    <xf numFmtId="0" fontId="67" fillId="0" borderId="0" xfId="10" applyFont="1">
      <alignment vertical="center"/>
    </xf>
    <xf numFmtId="0" fontId="67" fillId="0" borderId="0" xfId="10" applyFont="1" applyAlignment="1">
      <alignment vertical="top"/>
    </xf>
    <xf numFmtId="0" fontId="68" fillId="0" borderId="98" xfId="10" applyFont="1" applyFill="1" applyBorder="1" applyAlignment="1">
      <alignment horizontal="center" vertical="center"/>
    </xf>
    <xf numFmtId="0" fontId="68" fillId="0" borderId="99" xfId="10" applyFont="1" applyFill="1" applyBorder="1" applyAlignment="1">
      <alignment horizontal="center" vertical="center"/>
    </xf>
    <xf numFmtId="0" fontId="68" fillId="0" borderId="0" xfId="10" applyFont="1" applyFill="1">
      <alignment vertical="center"/>
    </xf>
    <xf numFmtId="0" fontId="67" fillId="0" borderId="0" xfId="10" applyFont="1" applyBorder="1">
      <alignment vertical="center"/>
    </xf>
    <xf numFmtId="0" fontId="67" fillId="0" borderId="0" xfId="10" applyFont="1" applyFill="1">
      <alignment vertical="center"/>
    </xf>
    <xf numFmtId="0" fontId="64" fillId="0" borderId="0" xfId="10" applyFont="1" applyFill="1">
      <alignment vertical="center"/>
    </xf>
    <xf numFmtId="0" fontId="68" fillId="0" borderId="0" xfId="10" applyFont="1" applyFill="1" applyAlignment="1">
      <alignment horizontal="center" vertical="center"/>
    </xf>
    <xf numFmtId="0" fontId="64" fillId="0" borderId="1" xfId="10" applyFont="1" applyFill="1" applyBorder="1">
      <alignment vertical="center"/>
    </xf>
    <xf numFmtId="0" fontId="77" fillId="0" borderId="36" xfId="10" applyFont="1" applyFill="1" applyBorder="1" applyAlignment="1">
      <alignment horizontal="center" vertical="center"/>
    </xf>
    <xf numFmtId="38" fontId="74" fillId="0" borderId="1" xfId="11" applyFont="1" applyFill="1" applyBorder="1" applyAlignment="1">
      <alignment horizontal="right" vertical="center" shrinkToFit="1"/>
    </xf>
    <xf numFmtId="38" fontId="74" fillId="0" borderId="96" xfId="11" applyFont="1" applyFill="1" applyBorder="1" applyAlignment="1">
      <alignment horizontal="right" vertical="center" shrinkToFit="1"/>
    </xf>
    <xf numFmtId="0" fontId="72" fillId="0" borderId="38" xfId="10" applyFont="1" applyFill="1" applyBorder="1" applyAlignment="1">
      <alignment horizontal="right" vertical="center" shrinkToFit="1"/>
    </xf>
    <xf numFmtId="0" fontId="64" fillId="0" borderId="36" xfId="10" applyFont="1" applyFill="1" applyBorder="1" applyAlignment="1">
      <alignment horizontal="center" vertical="center"/>
    </xf>
    <xf numFmtId="14" fontId="72" fillId="0" borderId="36" xfId="10" applyNumberFormat="1" applyFont="1" applyFill="1" applyBorder="1" applyAlignment="1">
      <alignment vertical="center" shrinkToFit="1"/>
    </xf>
    <xf numFmtId="14" fontId="72" fillId="0" borderId="80" xfId="10" applyNumberFormat="1" applyFont="1" applyFill="1" applyBorder="1" applyAlignment="1">
      <alignment vertical="center" shrinkToFit="1"/>
    </xf>
    <xf numFmtId="0" fontId="72" fillId="0" borderId="100" xfId="10" applyFont="1" applyFill="1" applyBorder="1" applyAlignment="1">
      <alignment horizontal="right" vertical="center" shrinkToFit="1"/>
    </xf>
    <xf numFmtId="0" fontId="64" fillId="0" borderId="82" xfId="10" applyFont="1" applyFill="1" applyBorder="1" applyAlignment="1">
      <alignment horizontal="center" vertical="center"/>
    </xf>
    <xf numFmtId="14" fontId="72" fillId="0" borderId="82" xfId="10" applyNumberFormat="1" applyFont="1" applyFill="1" applyBorder="1" applyAlignment="1">
      <alignment vertical="center" shrinkToFit="1"/>
    </xf>
    <xf numFmtId="14" fontId="72" fillId="0" borderId="83" xfId="10" applyNumberFormat="1" applyFont="1" applyFill="1" applyBorder="1" applyAlignment="1">
      <alignment vertical="center" shrinkToFit="1"/>
    </xf>
    <xf numFmtId="38" fontId="67" fillId="0" borderId="20" xfId="11" applyFont="1" applyFill="1" applyBorder="1" applyAlignment="1">
      <alignment horizontal="center" vertical="center" wrapText="1"/>
    </xf>
    <xf numFmtId="38" fontId="67" fillId="0" borderId="11" xfId="11" applyFont="1" applyFill="1" applyBorder="1" applyAlignment="1">
      <alignment horizontal="center" vertical="center" wrapText="1"/>
    </xf>
    <xf numFmtId="38" fontId="67" fillId="0" borderId="91" xfId="11" applyFont="1" applyFill="1" applyBorder="1" applyAlignment="1">
      <alignment horizontal="center" vertical="center" wrapText="1"/>
    </xf>
    <xf numFmtId="0" fontId="75" fillId="7" borderId="36" xfId="8" applyFont="1" applyFill="1" applyBorder="1" applyAlignment="1">
      <alignment horizontal="center" vertical="center"/>
    </xf>
    <xf numFmtId="38" fontId="74" fillId="0" borderId="92" xfId="11" applyFont="1" applyFill="1" applyBorder="1" applyAlignment="1">
      <alignment horizontal="right" vertical="center" shrinkToFit="1"/>
    </xf>
    <xf numFmtId="38" fontId="74" fillId="0" borderId="80" xfId="11" applyFont="1" applyFill="1" applyBorder="1" applyAlignment="1">
      <alignment horizontal="right" vertical="center" shrinkToFit="1"/>
    </xf>
    <xf numFmtId="38" fontId="74" fillId="0" borderId="73" xfId="11" applyFont="1" applyFill="1" applyBorder="1" applyAlignment="1">
      <alignment horizontal="right" vertical="center" shrinkToFit="1"/>
    </xf>
    <xf numFmtId="38" fontId="74" fillId="0" borderId="97" xfId="11" applyFont="1" applyFill="1" applyBorder="1" applyAlignment="1">
      <alignment horizontal="right" vertical="center" shrinkToFit="1"/>
    </xf>
    <xf numFmtId="38" fontId="67" fillId="0" borderId="37" xfId="11" applyFont="1" applyFill="1" applyBorder="1" applyAlignment="1">
      <alignment horizontal="center" vertical="center" wrapText="1"/>
    </xf>
    <xf numFmtId="38" fontId="67" fillId="0" borderId="98" xfId="11" applyFont="1" applyFill="1" applyBorder="1" applyAlignment="1">
      <alignment horizontal="center" vertical="center" wrapText="1"/>
    </xf>
    <xf numFmtId="38" fontId="67" fillId="0" borderId="99" xfId="11" applyFont="1" applyFill="1" applyBorder="1" applyAlignment="1">
      <alignment horizontal="center" vertical="center" wrapText="1"/>
    </xf>
    <xf numFmtId="0" fontId="52" fillId="0" borderId="0" xfId="6" applyFont="1" applyAlignment="1">
      <alignment vertical="center"/>
    </xf>
    <xf numFmtId="0" fontId="50" fillId="0" borderId="0" xfId="6" applyFont="1" applyAlignment="1">
      <alignment vertical="center"/>
    </xf>
    <xf numFmtId="0" fontId="10" fillId="3" borderId="36" xfId="0" applyFont="1" applyFill="1" applyBorder="1" applyAlignment="1">
      <alignment horizontal="center" vertical="center" wrapText="1"/>
    </xf>
    <xf numFmtId="0" fontId="10" fillId="3" borderId="36" xfId="0" applyFont="1" applyFill="1" applyBorder="1" applyAlignment="1">
      <alignment horizontal="center" vertical="center"/>
    </xf>
    <xf numFmtId="0" fontId="10" fillId="0" borderId="2" xfId="0" applyFont="1" applyFill="1" applyBorder="1" applyAlignment="1">
      <alignment horizontal="center" vertical="center"/>
    </xf>
    <xf numFmtId="0" fontId="14" fillId="0" borderId="2" xfId="0" applyFont="1" applyFill="1" applyBorder="1" applyAlignment="1">
      <alignment horizontal="center" vertical="center"/>
    </xf>
    <xf numFmtId="0" fontId="48" fillId="0" borderId="36" xfId="0" applyFont="1" applyBorder="1" applyAlignment="1">
      <alignment horizontal="center" vertical="center"/>
    </xf>
    <xf numFmtId="0" fontId="68" fillId="0" borderId="98" xfId="10" applyFont="1" applyFill="1" applyBorder="1" applyAlignment="1">
      <alignment horizontal="center" vertical="center"/>
    </xf>
    <xf numFmtId="0" fontId="64" fillId="0" borderId="36" xfId="10" applyFont="1" applyFill="1" applyBorder="1" applyAlignment="1">
      <alignment horizontal="center" vertical="center"/>
    </xf>
    <xf numFmtId="0" fontId="48" fillId="0" borderId="18" xfId="5" applyFont="1" applyBorder="1" applyAlignment="1">
      <alignment horizontal="center" vertical="center"/>
    </xf>
    <xf numFmtId="0" fontId="16" fillId="0" borderId="0" xfId="0" applyFont="1" applyFill="1" applyAlignment="1">
      <alignment vertical="center"/>
    </xf>
    <xf numFmtId="0" fontId="16" fillId="0" borderId="0" xfId="0" applyFont="1" applyFill="1">
      <alignment vertical="center"/>
    </xf>
    <xf numFmtId="0" fontId="13" fillId="0" borderId="0" xfId="12" applyFont="1">
      <alignment vertical="center"/>
    </xf>
    <xf numFmtId="0" fontId="2" fillId="0" borderId="0" xfId="12">
      <alignment vertical="center"/>
    </xf>
    <xf numFmtId="0" fontId="33" fillId="0" borderId="0" xfId="12" applyFont="1">
      <alignment vertical="center"/>
    </xf>
    <xf numFmtId="0" fontId="35" fillId="0" borderId="0" xfId="12" applyFont="1" applyAlignment="1">
      <alignment vertical="center" wrapText="1"/>
    </xf>
    <xf numFmtId="0" fontId="38" fillId="0" borderId="0" xfId="12" applyFont="1" applyAlignment="1">
      <alignment vertical="center" wrapText="1"/>
    </xf>
    <xf numFmtId="0" fontId="12" fillId="0" borderId="0" xfId="12" applyFont="1" applyAlignment="1">
      <alignment horizontal="left" vertical="center" wrapText="1"/>
    </xf>
    <xf numFmtId="0" fontId="39" fillId="0" borderId="0" xfId="12" applyFont="1" applyAlignment="1">
      <alignment vertical="top"/>
    </xf>
    <xf numFmtId="0" fontId="40" fillId="0" borderId="0" xfId="12" applyFont="1" applyAlignment="1">
      <alignment vertical="top"/>
    </xf>
    <xf numFmtId="0" fontId="31" fillId="0" borderId="0" xfId="12" applyFont="1">
      <alignment vertical="center"/>
    </xf>
    <xf numFmtId="0" fontId="31" fillId="0" borderId="0" xfId="12" applyFont="1" applyAlignment="1">
      <alignment vertical="center" wrapText="1"/>
    </xf>
    <xf numFmtId="0" fontId="30" fillId="2" borderId="0" xfId="12" applyFont="1" applyFill="1">
      <alignment vertical="center"/>
    </xf>
    <xf numFmtId="0" fontId="31" fillId="2" borderId="0" xfId="12" applyFont="1" applyFill="1">
      <alignment vertical="center"/>
    </xf>
    <xf numFmtId="0" fontId="42" fillId="0" borderId="0" xfId="12" applyFont="1">
      <alignment vertical="center"/>
    </xf>
    <xf numFmtId="0" fontId="43" fillId="0" borderId="0" xfId="12" applyFont="1">
      <alignment vertical="center"/>
    </xf>
    <xf numFmtId="0" fontId="43" fillId="0" borderId="0" xfId="12" applyFont="1" applyAlignment="1">
      <alignment horizontal="center" vertical="center"/>
    </xf>
    <xf numFmtId="0" fontId="44" fillId="0" borderId="0" xfId="12" applyFont="1" applyAlignment="1" applyProtection="1">
      <alignment vertical="center" shrinkToFit="1"/>
      <protection locked="0"/>
    </xf>
    <xf numFmtId="0" fontId="42" fillId="0" borderId="0" xfId="12" applyFont="1" applyAlignment="1">
      <alignment horizontal="center" vertical="center"/>
    </xf>
    <xf numFmtId="0" fontId="11" fillId="2" borderId="0" xfId="12" applyFont="1" applyFill="1" applyAlignment="1">
      <alignment horizontal="right" vertical="top"/>
    </xf>
    <xf numFmtId="0" fontId="45" fillId="2" borderId="0" xfId="12" applyFont="1" applyFill="1" applyAlignment="1">
      <alignment vertical="top"/>
    </xf>
    <xf numFmtId="0" fontId="35" fillId="2" borderId="0" xfId="12" applyFont="1" applyFill="1" applyAlignment="1">
      <alignment vertical="center" wrapText="1"/>
    </xf>
    <xf numFmtId="0" fontId="46" fillId="2" borderId="0" xfId="12" applyFont="1" applyFill="1">
      <alignment vertical="center"/>
    </xf>
    <xf numFmtId="0" fontId="11" fillId="2" borderId="0" xfId="12" applyFont="1" applyFill="1" applyAlignment="1">
      <alignment horizontal="right" vertical="top" wrapText="1"/>
    </xf>
    <xf numFmtId="0" fontId="48" fillId="0" borderId="36" xfId="5" applyFont="1" applyFill="1" applyBorder="1" applyAlignment="1">
      <alignment horizontal="center" vertical="center"/>
    </xf>
    <xf numFmtId="0" fontId="48" fillId="0" borderId="0" xfId="5" applyFont="1" applyFill="1" applyAlignment="1">
      <alignment horizontal="left" vertical="center"/>
    </xf>
    <xf numFmtId="0" fontId="48" fillId="0" borderId="0" xfId="5" applyFont="1" applyFill="1" applyAlignment="1">
      <alignment horizontal="center"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27" fillId="0" borderId="0" xfId="0" applyFont="1">
      <alignment vertical="center"/>
    </xf>
    <xf numFmtId="0" fontId="0" fillId="0" borderId="0" xfId="0" applyAlignment="1">
      <alignment horizontal="right" vertical="center"/>
    </xf>
    <xf numFmtId="0" fontId="84" fillId="0" borderId="0" xfId="0" applyFont="1">
      <alignment vertical="center"/>
    </xf>
    <xf numFmtId="0" fontId="0" fillId="0" borderId="0" xfId="0" applyFont="1">
      <alignment vertical="center"/>
    </xf>
    <xf numFmtId="0" fontId="0" fillId="0" borderId="9" xfId="0" applyBorder="1">
      <alignment vertical="center"/>
    </xf>
    <xf numFmtId="0" fontId="0" fillId="0" borderId="0" xfId="0" applyBorder="1">
      <alignment vertical="center"/>
    </xf>
    <xf numFmtId="0" fontId="0" fillId="0" borderId="10" xfId="0" applyBorder="1">
      <alignment vertical="center"/>
    </xf>
    <xf numFmtId="0" fontId="86" fillId="0" borderId="2" xfId="0" applyFont="1" applyFill="1" applyBorder="1">
      <alignment vertical="center"/>
    </xf>
    <xf numFmtId="0" fontId="86" fillId="0" borderId="3" xfId="0" applyFont="1" applyFill="1" applyBorder="1">
      <alignment vertical="center"/>
    </xf>
    <xf numFmtId="38" fontId="67" fillId="0" borderId="108" xfId="11" applyFont="1" applyFill="1" applyBorder="1" applyAlignment="1">
      <alignment horizontal="center" vertical="center" wrapText="1"/>
    </xf>
    <xf numFmtId="0" fontId="14" fillId="0" borderId="0" xfId="0" applyFont="1" applyFill="1" applyAlignment="1">
      <alignment horizontal="center" vertical="center"/>
    </xf>
    <xf numFmtId="0" fontId="15" fillId="0" borderId="5" xfId="0" applyFont="1" applyBorder="1">
      <alignment vertical="center"/>
    </xf>
    <xf numFmtId="0" fontId="87" fillId="7" borderId="1" xfId="0" applyFont="1" applyFill="1" applyBorder="1">
      <alignment vertical="center"/>
    </xf>
    <xf numFmtId="0" fontId="10" fillId="7" borderId="4" xfId="0" applyFont="1" applyFill="1" applyBorder="1">
      <alignment vertical="center"/>
    </xf>
    <xf numFmtId="0" fontId="10" fillId="7" borderId="11" xfId="0" applyFont="1" applyFill="1" applyBorder="1">
      <alignment vertical="center"/>
    </xf>
    <xf numFmtId="0" fontId="56" fillId="0" borderId="0" xfId="7" applyAlignment="1">
      <alignment vertical="center"/>
    </xf>
    <xf numFmtId="0" fontId="35" fillId="7" borderId="51" xfId="5" applyFont="1" applyFill="1" applyBorder="1" applyAlignment="1">
      <alignment vertical="center" wrapText="1"/>
    </xf>
    <xf numFmtId="0" fontId="35" fillId="7" borderId="49" xfId="5" applyFont="1" applyFill="1" applyBorder="1" applyAlignment="1">
      <alignment vertical="center" wrapText="1"/>
    </xf>
    <xf numFmtId="0" fontId="50" fillId="7" borderId="36" xfId="5" applyFont="1" applyFill="1" applyBorder="1" applyAlignment="1">
      <alignment horizontal="center" vertical="center" wrapText="1"/>
    </xf>
    <xf numFmtId="0" fontId="50" fillId="7" borderId="36" xfId="5" applyFont="1" applyFill="1" applyBorder="1" applyAlignment="1">
      <alignment horizontal="center" vertical="center"/>
    </xf>
    <xf numFmtId="0" fontId="0" fillId="6" borderId="8" xfId="0" applyFill="1" applyBorder="1" applyAlignment="1">
      <alignment vertical="center"/>
    </xf>
    <xf numFmtId="0" fontId="0" fillId="6" borderId="9" xfId="0" applyFill="1" applyBorder="1">
      <alignment vertical="center"/>
    </xf>
    <xf numFmtId="0" fontId="0" fillId="6" borderId="0" xfId="0" applyFill="1" applyBorder="1">
      <alignment vertical="center"/>
    </xf>
    <xf numFmtId="0" fontId="0" fillId="6" borderId="10" xfId="0" applyFill="1" applyBorder="1">
      <alignment vertical="center"/>
    </xf>
    <xf numFmtId="0" fontId="0" fillId="6" borderId="11" xfId="0" applyFill="1" applyBorder="1">
      <alignment vertical="center"/>
    </xf>
    <xf numFmtId="0" fontId="0" fillId="6" borderId="8" xfId="0" applyFill="1" applyBorder="1">
      <alignment vertical="center"/>
    </xf>
    <xf numFmtId="0" fontId="0" fillId="6" borderId="12" xfId="0" applyFill="1" applyBorder="1">
      <alignment vertical="center"/>
    </xf>
    <xf numFmtId="0" fontId="12" fillId="3" borderId="36" xfId="0" applyFont="1" applyFill="1" applyBorder="1" applyAlignment="1">
      <alignment horizontal="center" vertical="center" wrapText="1"/>
    </xf>
    <xf numFmtId="0" fontId="1" fillId="0" borderId="0" xfId="13">
      <alignment vertical="center"/>
    </xf>
    <xf numFmtId="0" fontId="89" fillId="0" borderId="0" xfId="13" applyFont="1" applyAlignment="1">
      <alignment horizontal="center" vertical="center"/>
    </xf>
    <xf numFmtId="0" fontId="90" fillId="0" borderId="0" xfId="13" applyFont="1">
      <alignment vertical="center"/>
    </xf>
    <xf numFmtId="182" fontId="91" fillId="0" borderId="0" xfId="0" applyNumberFormat="1" applyFont="1">
      <alignment vertical="center"/>
    </xf>
    <xf numFmtId="0" fontId="92" fillId="0" borderId="0" xfId="13" applyFont="1">
      <alignment vertical="center"/>
    </xf>
    <xf numFmtId="0" fontId="93" fillId="0" borderId="0" xfId="13" applyFont="1" applyAlignment="1">
      <alignment vertical="top"/>
    </xf>
    <xf numFmtId="0" fontId="39" fillId="0" borderId="0" xfId="13" applyFont="1" applyAlignment="1"/>
    <xf numFmtId="0" fontId="46" fillId="0" borderId="0" xfId="13" applyFont="1" applyAlignment="1"/>
    <xf numFmtId="0" fontId="88" fillId="0" borderId="119" xfId="0" applyFont="1" applyBorder="1">
      <alignment vertical="center"/>
    </xf>
    <xf numFmtId="0" fontId="92" fillId="0" borderId="120" xfId="0" applyFont="1" applyBorder="1">
      <alignment vertical="center"/>
    </xf>
    <xf numFmtId="0" fontId="92" fillId="0" borderId="121" xfId="0" applyFont="1" applyBorder="1">
      <alignment vertical="center"/>
    </xf>
    <xf numFmtId="0" fontId="30" fillId="0" borderId="119" xfId="13" applyFont="1" applyBorder="1" applyAlignment="1">
      <alignment horizontal="center" vertical="center"/>
    </xf>
    <xf numFmtId="0" fontId="30" fillId="0" borderId="122" xfId="13" applyFont="1" applyBorder="1" applyAlignment="1">
      <alignment horizontal="center" vertical="center"/>
    </xf>
    <xf numFmtId="0" fontId="30" fillId="0" borderId="123" xfId="13" applyFont="1" applyBorder="1" applyAlignment="1">
      <alignment horizontal="center" vertical="center"/>
    </xf>
    <xf numFmtId="0" fontId="1" fillId="0" borderId="6" xfId="13" applyBorder="1">
      <alignment vertical="center"/>
    </xf>
    <xf numFmtId="0" fontId="1" fillId="0" borderId="5" xfId="13" applyBorder="1">
      <alignment vertical="center"/>
    </xf>
    <xf numFmtId="0" fontId="1" fillId="0" borderId="10" xfId="13" applyBorder="1">
      <alignment vertical="center"/>
    </xf>
    <xf numFmtId="0" fontId="46" fillId="5" borderId="0" xfId="13" applyFont="1" applyFill="1" applyAlignment="1">
      <alignment horizontal="center" vertical="center"/>
    </xf>
    <xf numFmtId="0" fontId="46" fillId="5" borderId="8" xfId="13" applyFont="1" applyFill="1" applyBorder="1" applyAlignment="1">
      <alignment horizontal="center" vertical="center"/>
    </xf>
    <xf numFmtId="0" fontId="30" fillId="0" borderId="138" xfId="13" applyFont="1" applyBorder="1" applyAlignment="1">
      <alignment horizontal="center" vertical="center"/>
    </xf>
    <xf numFmtId="0" fontId="30" fillId="0" borderId="139" xfId="13" applyFont="1" applyBorder="1" applyAlignment="1">
      <alignment horizontal="center" vertical="center"/>
    </xf>
    <xf numFmtId="0" fontId="96" fillId="0" borderId="2" xfId="13" applyFont="1" applyBorder="1">
      <alignment vertical="center"/>
    </xf>
    <xf numFmtId="0" fontId="97" fillId="2" borderId="2" xfId="13" applyFont="1" applyFill="1" applyBorder="1">
      <alignment vertical="center"/>
    </xf>
    <xf numFmtId="0" fontId="1" fillId="0" borderId="0" xfId="13" applyAlignment="1">
      <alignment horizontal="center" vertical="center"/>
    </xf>
    <xf numFmtId="0" fontId="39" fillId="0" borderId="0" xfId="13" applyFont="1" applyAlignment="1">
      <alignment horizontal="center" vertical="center"/>
    </xf>
    <xf numFmtId="0" fontId="46" fillId="0" borderId="9" xfId="13" applyFont="1" applyBorder="1" applyAlignment="1">
      <alignment horizontal="center" vertical="center"/>
    </xf>
    <xf numFmtId="0" fontId="88" fillId="0" borderId="143" xfId="0" applyFont="1" applyBorder="1" applyAlignment="1">
      <alignment horizontal="left" vertical="center"/>
    </xf>
    <xf numFmtId="0" fontId="88" fillId="0" borderId="144" xfId="0" quotePrefix="1" applyFont="1" applyBorder="1" applyAlignment="1">
      <alignment horizontal="left" vertical="center"/>
    </xf>
    <xf numFmtId="0" fontId="88" fillId="0" borderId="144" xfId="0" applyFont="1" applyBorder="1" applyAlignment="1">
      <alignment horizontal="left" vertical="center"/>
    </xf>
    <xf numFmtId="0" fontId="88" fillId="0" borderId="144" xfId="13" applyFont="1" applyBorder="1" applyAlignment="1">
      <alignment horizontal="left" vertical="center"/>
    </xf>
    <xf numFmtId="0" fontId="88" fillId="0" borderId="144" xfId="13" quotePrefix="1" applyFont="1" applyBorder="1" applyAlignment="1">
      <alignment horizontal="left" vertical="center"/>
    </xf>
    <xf numFmtId="0" fontId="88" fillId="0" borderId="144" xfId="13" applyFont="1" applyBorder="1" applyAlignment="1">
      <alignment horizontal="right" vertical="center"/>
    </xf>
    <xf numFmtId="0" fontId="98" fillId="0" borderId="144" xfId="13" applyFont="1" applyBorder="1" applyAlignment="1">
      <alignment horizontal="left" vertical="center"/>
    </xf>
    <xf numFmtId="0" fontId="92" fillId="0" borderId="144" xfId="13" applyFont="1" applyBorder="1">
      <alignment vertical="center"/>
    </xf>
    <xf numFmtId="0" fontId="1" fillId="0" borderId="11" xfId="13" applyBorder="1" applyAlignment="1">
      <alignment horizontal="left" vertical="center"/>
    </xf>
    <xf numFmtId="0" fontId="1" fillId="0" borderId="8" xfId="13" applyBorder="1">
      <alignment vertical="center"/>
    </xf>
    <xf numFmtId="0" fontId="1" fillId="0" borderId="9" xfId="13" applyBorder="1">
      <alignment vertical="center"/>
    </xf>
    <xf numFmtId="0" fontId="88" fillId="0" borderId="142" xfId="0" applyFont="1" applyBorder="1" applyAlignment="1">
      <alignment horizontal="left"/>
    </xf>
    <xf numFmtId="0" fontId="88" fillId="0" borderId="131" xfId="0" applyFont="1" applyBorder="1" applyAlignment="1">
      <alignment horizontal="left"/>
    </xf>
    <xf numFmtId="0" fontId="88" fillId="0" borderId="131" xfId="0" quotePrefix="1" applyFont="1" applyBorder="1" applyAlignment="1">
      <alignment horizontal="left"/>
    </xf>
    <xf numFmtId="0" fontId="92" fillId="0" borderId="132" xfId="0" applyFont="1" applyBorder="1" applyAlignment="1">
      <alignment horizontal="left"/>
    </xf>
    <xf numFmtId="0" fontId="92" fillId="0" borderId="159" xfId="0" applyFont="1" applyBorder="1" applyAlignment="1">
      <alignment horizontal="left" vertical="center"/>
    </xf>
    <xf numFmtId="0" fontId="92" fillId="0" borderId="0" xfId="0" applyFont="1" applyAlignment="1">
      <alignment horizontal="left" vertical="center"/>
    </xf>
    <xf numFmtId="0" fontId="92" fillId="0" borderId="0" xfId="0" quotePrefix="1" applyFont="1" applyAlignment="1">
      <alignment horizontal="left" vertical="center"/>
    </xf>
    <xf numFmtId="0" fontId="92" fillId="0" borderId="10" xfId="0" applyFont="1" applyBorder="1" applyAlignment="1">
      <alignment horizontal="left" vertical="center"/>
    </xf>
    <xf numFmtId="0" fontId="92" fillId="0" borderId="159" xfId="0" applyFont="1" applyBorder="1" applyAlignment="1">
      <alignment horizontal="left" vertical="top"/>
    </xf>
    <xf numFmtId="0" fontId="92" fillId="0" borderId="0" xfId="0" applyFont="1" applyAlignment="1">
      <alignment horizontal="left" vertical="top"/>
    </xf>
    <xf numFmtId="0" fontId="92" fillId="0" borderId="0" xfId="0" quotePrefix="1" applyFont="1" applyAlignment="1">
      <alignment horizontal="left" vertical="top"/>
    </xf>
    <xf numFmtId="0" fontId="92" fillId="0" borderId="10" xfId="0" applyFont="1" applyBorder="1" applyAlignment="1">
      <alignment horizontal="left" vertical="top"/>
    </xf>
    <xf numFmtId="0" fontId="46" fillId="0" borderId="0" xfId="13" applyFont="1" applyAlignment="1">
      <alignment vertical="center" textRotation="255"/>
    </xf>
    <xf numFmtId="0" fontId="95" fillId="0" borderId="0" xfId="13" applyFont="1" applyAlignment="1">
      <alignment horizontal="center" vertical="center"/>
    </xf>
    <xf numFmtId="0" fontId="92" fillId="0" borderId="4" xfId="13" applyFont="1" applyBorder="1" applyAlignment="1">
      <alignment horizontal="center" vertical="center"/>
    </xf>
    <xf numFmtId="0" fontId="92" fillId="0" borderId="5" xfId="13" applyFont="1" applyBorder="1" applyAlignment="1">
      <alignment horizontal="center" vertical="center"/>
    </xf>
    <xf numFmtId="0" fontId="92" fillId="0" borderId="0" xfId="13" applyFont="1" applyAlignment="1">
      <alignment horizontal="center" vertical="center"/>
    </xf>
    <xf numFmtId="0" fontId="1" fillId="0" borderId="0" xfId="13" applyAlignment="1">
      <alignment horizontal="right" vertical="center"/>
    </xf>
    <xf numFmtId="0" fontId="1" fillId="0" borderId="0" xfId="13" quotePrefix="1">
      <alignment vertical="center"/>
    </xf>
    <xf numFmtId="0" fontId="1" fillId="0" borderId="11" xfId="13" applyBorder="1">
      <alignment vertical="center"/>
    </xf>
    <xf numFmtId="0" fontId="1" fillId="0" borderId="8" xfId="13" applyBorder="1" applyAlignment="1">
      <alignment horizontal="right" vertical="center"/>
    </xf>
    <xf numFmtId="0" fontId="1" fillId="0" borderId="8" xfId="13" quotePrefix="1" applyBorder="1">
      <alignment vertical="center"/>
    </xf>
    <xf numFmtId="0" fontId="95" fillId="0" borderId="174" xfId="13" applyFont="1" applyBorder="1" applyAlignment="1">
      <alignment horizontal="center" vertical="center"/>
    </xf>
    <xf numFmtId="0" fontId="95" fillId="0" borderId="122" xfId="13" applyFont="1" applyBorder="1" applyAlignment="1">
      <alignment horizontal="center" vertical="center"/>
    </xf>
    <xf numFmtId="0" fontId="95" fillId="0" borderId="180" xfId="13" applyFont="1" applyBorder="1" applyAlignment="1">
      <alignment horizontal="center" vertical="center"/>
    </xf>
    <xf numFmtId="0" fontId="95" fillId="0" borderId="138" xfId="13" applyFont="1" applyBorder="1" applyAlignment="1">
      <alignment horizontal="center" vertical="center"/>
    </xf>
    <xf numFmtId="0" fontId="95" fillId="0" borderId="139" xfId="13" applyFont="1" applyBorder="1" applyAlignment="1">
      <alignment horizontal="center" vertical="center"/>
    </xf>
    <xf numFmtId="0" fontId="45" fillId="0" borderId="0" xfId="13" applyFont="1" applyAlignment="1">
      <alignment vertical="center" wrapText="1"/>
    </xf>
    <xf numFmtId="0" fontId="46" fillId="0" borderId="0" xfId="13" applyFont="1">
      <alignment vertical="center"/>
    </xf>
    <xf numFmtId="0" fontId="45" fillId="0" borderId="28" xfId="13" applyFont="1" applyBorder="1" applyAlignment="1">
      <alignment vertical="center" wrapText="1"/>
    </xf>
    <xf numFmtId="0" fontId="88" fillId="0" borderId="0" xfId="13" applyFont="1" applyAlignment="1"/>
    <xf numFmtId="0" fontId="100" fillId="0" borderId="22" xfId="13" applyFont="1" applyBorder="1">
      <alignment vertical="center"/>
    </xf>
    <xf numFmtId="182" fontId="0" fillId="0" borderId="0" xfId="0" applyNumberFormat="1">
      <alignment vertical="center"/>
    </xf>
    <xf numFmtId="0" fontId="48" fillId="0" borderId="0" xfId="0" applyFont="1">
      <alignment vertical="center"/>
    </xf>
    <xf numFmtId="0" fontId="48" fillId="0" borderId="0" xfId="0" applyFont="1" applyAlignment="1">
      <alignment horizontal="left" vertical="center"/>
    </xf>
    <xf numFmtId="0" fontId="45" fillId="0" borderId="28" xfId="13" applyFont="1" applyBorder="1" applyAlignment="1">
      <alignment vertical="center"/>
    </xf>
    <xf numFmtId="0" fontId="45" fillId="0" borderId="22" xfId="13" applyFont="1" applyBorder="1" applyAlignment="1">
      <alignment vertical="center"/>
    </xf>
    <xf numFmtId="0" fontId="100" fillId="0" borderId="22" xfId="13" applyFont="1" applyBorder="1" applyAlignment="1">
      <alignment vertical="center"/>
    </xf>
    <xf numFmtId="0" fontId="95" fillId="6" borderId="174" xfId="13" applyFont="1" applyFill="1" applyBorder="1" applyAlignment="1">
      <alignment horizontal="center" vertical="center"/>
    </xf>
    <xf numFmtId="0" fontId="95" fillId="6" borderId="122" xfId="13" applyFont="1" applyFill="1" applyBorder="1" applyAlignment="1">
      <alignment horizontal="center" vertical="center"/>
    </xf>
    <xf numFmtId="0" fontId="95" fillId="6" borderId="175" xfId="13" applyFont="1" applyFill="1" applyBorder="1" applyAlignment="1">
      <alignment horizontal="center" vertical="center"/>
    </xf>
    <xf numFmtId="0" fontId="95" fillId="6" borderId="137" xfId="13" applyFont="1" applyFill="1" applyBorder="1" applyAlignment="1">
      <alignment horizontal="center" vertical="center"/>
    </xf>
    <xf numFmtId="0" fontId="95" fillId="6" borderId="138" xfId="13" applyFont="1" applyFill="1" applyBorder="1" applyAlignment="1">
      <alignment horizontal="center" vertical="center"/>
    </xf>
    <xf numFmtId="0" fontId="95" fillId="6" borderId="139" xfId="13" applyFont="1" applyFill="1" applyBorder="1" applyAlignment="1">
      <alignment horizontal="center" vertical="center"/>
    </xf>
    <xf numFmtId="0" fontId="92" fillId="0" borderId="0" xfId="0" quotePrefix="1" applyFont="1" applyFill="1" applyAlignment="1">
      <alignment horizontal="center" vertical="center"/>
    </xf>
    <xf numFmtId="0" fontId="92" fillId="0" borderId="0" xfId="0" applyFont="1" applyFill="1" applyAlignment="1">
      <alignment horizontal="left" vertical="center"/>
    </xf>
    <xf numFmtId="0" fontId="92" fillId="0" borderId="0" xfId="0" applyFont="1" applyFill="1" applyAlignment="1">
      <alignment horizontal="center" vertical="center"/>
    </xf>
    <xf numFmtId="0" fontId="88" fillId="7" borderId="131" xfId="0" quotePrefix="1" applyFont="1" applyFill="1" applyBorder="1" applyAlignment="1">
      <alignment horizontal="center"/>
    </xf>
    <xf numFmtId="0" fontId="92" fillId="7" borderId="0" xfId="0" quotePrefix="1" applyFont="1" applyFill="1" applyAlignment="1">
      <alignment horizontal="center" vertical="top"/>
    </xf>
    <xf numFmtId="0" fontId="92" fillId="7" borderId="131" xfId="0" applyFont="1" applyFill="1" applyBorder="1" applyAlignment="1">
      <alignment horizontal="center"/>
    </xf>
    <xf numFmtId="0" fontId="92" fillId="7" borderId="0" xfId="0" applyFont="1" applyFill="1" applyAlignment="1">
      <alignment horizontal="center" vertical="top"/>
    </xf>
    <xf numFmtId="0" fontId="0" fillId="0" borderId="159" xfId="0" applyBorder="1">
      <alignment vertical="center"/>
    </xf>
    <xf numFmtId="0" fontId="56" fillId="0" borderId="159" xfId="7" applyBorder="1">
      <alignment vertical="center"/>
    </xf>
    <xf numFmtId="0" fontId="101" fillId="0" borderId="0" xfId="0" applyFont="1">
      <alignment vertical="center"/>
    </xf>
    <xf numFmtId="0" fontId="91" fillId="0" borderId="0" xfId="0" applyFont="1" applyAlignment="1">
      <alignment horizontal="right" vertical="center"/>
    </xf>
    <xf numFmtId="0" fontId="101" fillId="0" borderId="0" xfId="0" applyFont="1" applyAlignment="1">
      <alignment horizontal="distributed" vertical="center"/>
    </xf>
    <xf numFmtId="0" fontId="91" fillId="0" borderId="0" xfId="0" applyFont="1">
      <alignment vertical="center"/>
    </xf>
    <xf numFmtId="0" fontId="102" fillId="0" borderId="0" xfId="0" applyFont="1">
      <alignment vertical="center"/>
    </xf>
    <xf numFmtId="0" fontId="102" fillId="0" borderId="0" xfId="0" applyFont="1" applyAlignment="1">
      <alignment horizontal="center" vertical="center" shrinkToFit="1"/>
    </xf>
    <xf numFmtId="0" fontId="101" fillId="0" borderId="0" xfId="0" applyFont="1" applyAlignment="1">
      <alignment horizontal="center" vertical="center"/>
    </xf>
    <xf numFmtId="0" fontId="103" fillId="0" borderId="0" xfId="0" applyFont="1">
      <alignment vertical="center"/>
    </xf>
    <xf numFmtId="0" fontId="103" fillId="0" borderId="0" xfId="0" applyFont="1" applyAlignment="1">
      <alignment horizontal="left" vertical="center"/>
    </xf>
    <xf numFmtId="0" fontId="101" fillId="0" borderId="8" xfId="0" applyFont="1" applyBorder="1">
      <alignment vertical="center"/>
    </xf>
    <xf numFmtId="0" fontId="101" fillId="0" borderId="8" xfId="0" applyFont="1" applyBorder="1" applyAlignment="1">
      <alignment horizontal="right" vertical="center"/>
    </xf>
    <xf numFmtId="0" fontId="91" fillId="0" borderId="8" xfId="0" applyFont="1" applyBorder="1" applyAlignment="1">
      <alignment horizontal="right" vertical="center"/>
    </xf>
    <xf numFmtId="0" fontId="101" fillId="0" borderId="0" xfId="0" applyFont="1" applyFill="1" applyAlignment="1">
      <alignment vertical="center" shrinkToFit="1"/>
    </xf>
    <xf numFmtId="0" fontId="101" fillId="0" borderId="0" xfId="0" applyFont="1" applyFill="1" applyAlignment="1">
      <alignment vertical="center"/>
    </xf>
    <xf numFmtId="0" fontId="101" fillId="0" borderId="0" xfId="0" applyFont="1" applyFill="1" applyAlignment="1">
      <alignment horizontal="center" vertical="center" shrinkToFit="1"/>
    </xf>
    <xf numFmtId="0" fontId="0" fillId="0" borderId="0" xfId="0" applyAlignment="1">
      <alignment vertical="center" wrapText="1"/>
    </xf>
    <xf numFmtId="0" fontId="14" fillId="0" borderId="27" xfId="0" applyFont="1" applyBorder="1" applyAlignment="1">
      <alignment vertical="center"/>
    </xf>
    <xf numFmtId="0" fontId="14" fillId="0" borderId="28" xfId="0" applyFont="1" applyBorder="1" applyAlignment="1">
      <alignment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176" fontId="14" fillId="0" borderId="15" xfId="0" applyNumberFormat="1" applyFont="1" applyBorder="1" applyAlignment="1">
      <alignment vertical="center"/>
    </xf>
    <xf numFmtId="176" fontId="14" fillId="0" borderId="7" xfId="0" applyNumberFormat="1" applyFont="1" applyBorder="1" applyAlignment="1">
      <alignment vertical="center"/>
    </xf>
    <xf numFmtId="176" fontId="14" fillId="0" borderId="21" xfId="0" applyNumberFormat="1" applyFont="1" applyBorder="1" applyAlignment="1">
      <alignment vertical="center"/>
    </xf>
    <xf numFmtId="176" fontId="14" fillId="0" borderId="22" xfId="0" applyNumberFormat="1" applyFont="1" applyBorder="1" applyAlignment="1">
      <alignment vertical="center"/>
    </xf>
    <xf numFmtId="0" fontId="14" fillId="0" borderId="21" xfId="0" applyFont="1" applyBorder="1" applyAlignment="1">
      <alignment vertical="center"/>
    </xf>
    <xf numFmtId="0" fontId="14" fillId="0" borderId="22" xfId="0" applyFont="1" applyBorder="1" applyAlignment="1">
      <alignment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4" fillId="0" borderId="18" xfId="0" applyFont="1" applyBorder="1" applyAlignment="1">
      <alignment horizontal="center" vertical="center" textRotation="255" shrinkToFit="1"/>
    </xf>
    <xf numFmtId="0" fontId="14" fillId="0" borderId="20" xfId="0" applyFont="1" applyBorder="1" applyAlignment="1">
      <alignment horizontal="center" vertical="center" textRotation="255" shrinkToFit="1"/>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21" fillId="0" borderId="30" xfId="0" applyFont="1" applyBorder="1" applyAlignment="1">
      <alignment horizontal="left" vertical="center" wrapText="1"/>
    </xf>
    <xf numFmtId="0" fontId="21" fillId="0" borderId="31" xfId="0" applyFont="1" applyBorder="1" applyAlignment="1">
      <alignment horizontal="left" vertical="center"/>
    </xf>
    <xf numFmtId="0" fontId="21" fillId="0" borderId="32" xfId="0" applyFont="1" applyBorder="1" applyAlignment="1">
      <alignment horizontal="left" vertical="center"/>
    </xf>
    <xf numFmtId="0" fontId="21" fillId="0" borderId="54" xfId="0" applyFont="1" applyBorder="1" applyAlignment="1">
      <alignment horizontal="left" vertical="center" wrapText="1"/>
    </xf>
    <xf numFmtId="0" fontId="21" fillId="0" borderId="55" xfId="0" applyFont="1" applyBorder="1" applyAlignment="1">
      <alignment horizontal="left" vertical="center"/>
    </xf>
    <xf numFmtId="0" fontId="21" fillId="0" borderId="56" xfId="0" applyFont="1" applyBorder="1" applyAlignment="1">
      <alignment horizontal="left" vertical="center"/>
    </xf>
    <xf numFmtId="0" fontId="21" fillId="0" borderId="33" xfId="0" applyFont="1" applyBorder="1" applyAlignment="1">
      <alignment horizontal="left" vertical="center"/>
    </xf>
    <xf numFmtId="0" fontId="21" fillId="0" borderId="34" xfId="0" applyFont="1" applyBorder="1" applyAlignment="1">
      <alignment horizontal="left" vertical="center"/>
    </xf>
    <xf numFmtId="0" fontId="21" fillId="0" borderId="35" xfId="0" applyFont="1" applyBorder="1" applyAlignment="1">
      <alignment horizontal="left" vertical="center"/>
    </xf>
    <xf numFmtId="0" fontId="14" fillId="0" borderId="1" xfId="0" applyFont="1" applyBorder="1" applyAlignment="1">
      <alignment vertical="center"/>
    </xf>
    <xf numFmtId="0" fontId="14" fillId="0" borderId="2" xfId="0" applyFont="1" applyBorder="1" applyAlignment="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4" fillId="0" borderId="24" xfId="0" applyFont="1" applyBorder="1" applyAlignment="1">
      <alignment vertical="center"/>
    </xf>
    <xf numFmtId="0" fontId="14" fillId="0" borderId="25" xfId="0" applyFont="1" applyBorder="1" applyAlignment="1">
      <alignment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4" fillId="0" borderId="15" xfId="0" applyFont="1" applyBorder="1" applyAlignment="1">
      <alignment vertical="center"/>
    </xf>
    <xf numFmtId="0" fontId="14" fillId="0" borderId="7" xfId="0" applyFont="1" applyBorder="1" applyAlignment="1">
      <alignment vertical="center"/>
    </xf>
    <xf numFmtId="0" fontId="15" fillId="0" borderId="7" xfId="0" applyFont="1" applyBorder="1" applyAlignment="1">
      <alignment horizontal="center" vertical="center"/>
    </xf>
    <xf numFmtId="0" fontId="15" fillId="0" borderId="17" xfId="0" applyFont="1" applyBorder="1" applyAlignment="1">
      <alignment horizontal="center" vertical="center"/>
    </xf>
    <xf numFmtId="176" fontId="14" fillId="0" borderId="24" xfId="0" applyNumberFormat="1" applyFont="1" applyBorder="1" applyAlignment="1">
      <alignment vertical="center"/>
    </xf>
    <xf numFmtId="176" fontId="14" fillId="0" borderId="25" xfId="0" applyNumberFormat="1" applyFont="1" applyBorder="1" applyAlignment="1">
      <alignment vertical="center"/>
    </xf>
    <xf numFmtId="176" fontId="14" fillId="0" borderId="13" xfId="0" applyNumberFormat="1" applyFont="1" applyBorder="1" applyAlignment="1">
      <alignment vertical="center"/>
    </xf>
    <xf numFmtId="176" fontId="14" fillId="0" borderId="14" xfId="0" applyNumberFormat="1" applyFont="1" applyBorder="1" applyAlignment="1">
      <alignment vertical="center"/>
    </xf>
    <xf numFmtId="176" fontId="14" fillId="0" borderId="11" xfId="0" applyNumberFormat="1" applyFont="1" applyBorder="1" applyAlignment="1">
      <alignment vertical="center"/>
    </xf>
    <xf numFmtId="176" fontId="14" fillId="0" borderId="8" xfId="0" applyNumberFormat="1" applyFont="1" applyBorder="1" applyAlignment="1">
      <alignment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176" fontId="14" fillId="0" borderId="21" xfId="0" applyNumberFormat="1" applyFont="1" applyBorder="1" applyAlignment="1">
      <alignment horizontal="center" vertical="center"/>
    </xf>
    <xf numFmtId="176" fontId="14" fillId="0" borderId="22" xfId="0" applyNumberFormat="1" applyFont="1" applyBorder="1" applyAlignment="1">
      <alignment horizontal="center" vertical="center"/>
    </xf>
    <xf numFmtId="0" fontId="14" fillId="0" borderId="11" xfId="0" applyFont="1" applyBorder="1" applyAlignment="1">
      <alignment vertical="center"/>
    </xf>
    <xf numFmtId="0" fontId="14" fillId="0" borderId="8" xfId="0" applyFont="1" applyBorder="1" applyAlignment="1">
      <alignment vertical="center"/>
    </xf>
    <xf numFmtId="0" fontId="15" fillId="0" borderId="8" xfId="0" applyFont="1" applyBorder="1" applyAlignment="1">
      <alignment horizontal="center" vertical="center"/>
    </xf>
    <xf numFmtId="0" fontId="15" fillId="0" borderId="12" xfId="0" applyFont="1" applyBorder="1" applyAlignment="1">
      <alignment horizontal="center" vertical="center"/>
    </xf>
    <xf numFmtId="0" fontId="14" fillId="0" borderId="13" xfId="0" applyFont="1" applyBorder="1" applyAlignment="1">
      <alignment vertical="center"/>
    </xf>
    <xf numFmtId="0" fontId="14" fillId="0" borderId="14" xfId="0" applyFont="1" applyBorder="1" applyAlignment="1">
      <alignment vertical="center"/>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0" xfId="0" applyFont="1" applyBorder="1" applyAlignment="1">
      <alignment horizontal="center" vertical="center"/>
    </xf>
    <xf numFmtId="0" fontId="15" fillId="0" borderId="10" xfId="0" applyFont="1" applyBorder="1" applyAlignment="1">
      <alignment horizontal="center" vertical="center"/>
    </xf>
    <xf numFmtId="176" fontId="14" fillId="0" borderId="27" xfId="0" applyNumberFormat="1" applyFont="1" applyBorder="1" applyAlignment="1">
      <alignment vertical="center"/>
    </xf>
    <xf numFmtId="176" fontId="14" fillId="0" borderId="28" xfId="0" applyNumberFormat="1" applyFont="1" applyBorder="1" applyAlignment="1">
      <alignment vertical="center"/>
    </xf>
    <xf numFmtId="0" fontId="14" fillId="0" borderId="18" xfId="0" applyFont="1" applyBorder="1" applyAlignment="1">
      <alignment horizontal="center" vertical="center" textRotation="255"/>
    </xf>
    <xf numFmtId="0" fontId="14" fillId="0" borderId="19" xfId="0" applyFont="1" applyBorder="1" applyAlignment="1">
      <alignment horizontal="center" vertical="center" textRotation="255"/>
    </xf>
    <xf numFmtId="0" fontId="14" fillId="0" borderId="20" xfId="0" applyFont="1" applyBorder="1" applyAlignment="1">
      <alignment horizontal="center" vertical="center" textRotation="255"/>
    </xf>
    <xf numFmtId="0" fontId="14" fillId="0" borderId="9" xfId="0" applyFont="1" applyBorder="1" applyAlignment="1">
      <alignment vertical="center"/>
    </xf>
    <xf numFmtId="0" fontId="14" fillId="0" borderId="0" xfId="0" applyFont="1" applyBorder="1" applyAlignment="1">
      <alignment vertical="center"/>
    </xf>
    <xf numFmtId="0" fontId="14" fillId="0" borderId="4" xfId="0" applyFont="1" applyBorder="1" applyAlignment="1">
      <alignment vertical="center"/>
    </xf>
    <xf numFmtId="0" fontId="14" fillId="0" borderId="5" xfId="0" applyFont="1" applyBorder="1" applyAlignment="1">
      <alignment vertical="center"/>
    </xf>
    <xf numFmtId="0" fontId="14" fillId="0" borderId="6" xfId="0" applyFont="1" applyBorder="1" applyAlignment="1">
      <alignment vertical="center"/>
    </xf>
    <xf numFmtId="0" fontId="14" fillId="0" borderId="10" xfId="0" applyFont="1" applyBorder="1" applyAlignment="1">
      <alignment vertical="center"/>
    </xf>
    <xf numFmtId="0" fontId="14" fillId="0" borderId="12" xfId="0" applyFont="1" applyBorder="1" applyAlignment="1">
      <alignment vertical="center"/>
    </xf>
    <xf numFmtId="0" fontId="14" fillId="6" borderId="1" xfId="0" applyFont="1" applyFill="1" applyBorder="1" applyAlignment="1">
      <alignment vertical="center"/>
    </xf>
    <xf numFmtId="0" fontId="14" fillId="6" borderId="2" xfId="0" applyFont="1" applyFill="1" applyBorder="1" applyAlignment="1">
      <alignment vertical="center"/>
    </xf>
    <xf numFmtId="0" fontId="14" fillId="6" borderId="3" xfId="0" applyFont="1" applyFill="1" applyBorder="1" applyAlignment="1">
      <alignment vertical="center"/>
    </xf>
    <xf numFmtId="0" fontId="14" fillId="0" borderId="18" xfId="0" applyFont="1" applyBorder="1" applyAlignment="1">
      <alignment vertical="center" textRotation="255"/>
    </xf>
    <xf numFmtId="0" fontId="14" fillId="0" borderId="19" xfId="0" applyFont="1" applyBorder="1" applyAlignment="1">
      <alignment vertical="center" textRotation="255"/>
    </xf>
    <xf numFmtId="0" fontId="14" fillId="0" borderId="20" xfId="0" applyFont="1" applyBorder="1" applyAlignment="1">
      <alignment vertical="center" textRotation="255"/>
    </xf>
    <xf numFmtId="179" fontId="14" fillId="6" borderId="0" xfId="0" applyNumberFormat="1" applyFont="1" applyFill="1" applyAlignment="1">
      <alignment horizontal="center" vertical="center"/>
    </xf>
    <xf numFmtId="49" fontId="14" fillId="6" borderId="5" xfId="0" applyNumberFormat="1" applyFont="1" applyFill="1" applyBorder="1" applyAlignment="1">
      <alignment horizontal="center" vertical="center"/>
    </xf>
    <xf numFmtId="0" fontId="14" fillId="6" borderId="9" xfId="0" applyFont="1" applyFill="1" applyBorder="1" applyAlignment="1">
      <alignment vertical="center"/>
    </xf>
    <xf numFmtId="0" fontId="14" fillId="6" borderId="0" xfId="0" applyFont="1" applyFill="1" applyBorder="1" applyAlignment="1">
      <alignment vertical="center"/>
    </xf>
    <xf numFmtId="0" fontId="14" fillId="6" borderId="10" xfId="0" applyFont="1" applyFill="1" applyBorder="1" applyAlignment="1">
      <alignment vertical="center"/>
    </xf>
    <xf numFmtId="0" fontId="14" fillId="6" borderId="11" xfId="0" applyFont="1" applyFill="1" applyBorder="1" applyAlignment="1">
      <alignment vertical="center"/>
    </xf>
    <xf numFmtId="0" fontId="14" fillId="6" borderId="8" xfId="0" applyFont="1" applyFill="1" applyBorder="1" applyAlignment="1">
      <alignment vertical="center"/>
    </xf>
    <xf numFmtId="0" fontId="14" fillId="6" borderId="12" xfId="0" applyFont="1" applyFill="1" applyBorder="1" applyAlignment="1">
      <alignment vertical="center"/>
    </xf>
    <xf numFmtId="0" fontId="14" fillId="6" borderId="15" xfId="0" applyFont="1" applyFill="1" applyBorder="1" applyAlignment="1">
      <alignment vertical="center"/>
    </xf>
    <xf numFmtId="0" fontId="14" fillId="6" borderId="7" xfId="0" applyFont="1" applyFill="1" applyBorder="1" applyAlignment="1">
      <alignment vertical="center"/>
    </xf>
    <xf numFmtId="0" fontId="14" fillId="6" borderId="17" xfId="0" applyFont="1" applyFill="1" applyBorder="1" applyAlignment="1">
      <alignment vertical="center"/>
    </xf>
    <xf numFmtId="0" fontId="14" fillId="6" borderId="13" xfId="0" applyFont="1" applyFill="1" applyBorder="1" applyAlignment="1">
      <alignment vertical="center"/>
    </xf>
    <xf numFmtId="0" fontId="14" fillId="6" borderId="14" xfId="0" applyFont="1" applyFill="1" applyBorder="1" applyAlignment="1">
      <alignment vertical="center"/>
    </xf>
    <xf numFmtId="0" fontId="14" fillId="6" borderId="16" xfId="0" applyFont="1" applyFill="1" applyBorder="1" applyAlignment="1">
      <alignment vertical="center"/>
    </xf>
    <xf numFmtId="0" fontId="21" fillId="0" borderId="1" xfId="0" applyFont="1" applyBorder="1" applyAlignment="1">
      <alignment horizontal="center" vertical="center" shrinkToFit="1"/>
    </xf>
    <xf numFmtId="0" fontId="21" fillId="0" borderId="2" xfId="0" applyFont="1" applyBorder="1" applyAlignment="1">
      <alignment horizontal="center" vertical="center" shrinkToFit="1"/>
    </xf>
    <xf numFmtId="0" fontId="21" fillId="0" borderId="3" xfId="0" applyFont="1" applyBorder="1" applyAlignment="1">
      <alignment horizontal="center" vertical="center" shrinkToFit="1"/>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2" xfId="0" applyFont="1" applyBorder="1" applyAlignment="1">
      <alignment horizontal="center" vertical="top" wrapText="1"/>
    </xf>
    <xf numFmtId="0" fontId="21" fillId="0" borderId="3" xfId="0" applyFont="1" applyBorder="1" applyAlignment="1">
      <alignment horizontal="center" vertical="top" wrapText="1"/>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176" fontId="15" fillId="0" borderId="1" xfId="0" applyNumberFormat="1" applyFont="1" applyBorder="1" applyAlignment="1">
      <alignment vertical="center"/>
    </xf>
    <xf numFmtId="176" fontId="15" fillId="0" borderId="2" xfId="0" applyNumberFormat="1" applyFont="1" applyBorder="1" applyAlignment="1">
      <alignment vertical="center"/>
    </xf>
    <xf numFmtId="176" fontId="14" fillId="0" borderId="1" xfId="0" applyNumberFormat="1" applyFont="1" applyBorder="1" applyAlignment="1">
      <alignment vertical="center"/>
    </xf>
    <xf numFmtId="176" fontId="14" fillId="0" borderId="2" xfId="0" applyNumberFormat="1" applyFont="1" applyBorder="1" applyAlignment="1">
      <alignment vertical="center"/>
    </xf>
    <xf numFmtId="0" fontId="101" fillId="0" borderId="36" xfId="0" applyFont="1" applyBorder="1" applyAlignment="1">
      <alignment horizontal="center" vertical="center"/>
    </xf>
    <xf numFmtId="0" fontId="101" fillId="0" borderId="36" xfId="0" applyFont="1" applyBorder="1" applyAlignment="1">
      <alignment vertical="center" shrinkToFit="1"/>
    </xf>
    <xf numFmtId="0" fontId="101" fillId="0" borderId="0" xfId="0" applyNumberFormat="1" applyFont="1" applyFill="1" applyAlignment="1">
      <alignment horizontal="center" vertical="center" shrinkToFit="1"/>
    </xf>
    <xf numFmtId="0" fontId="101" fillId="6" borderId="0" xfId="0" applyFont="1" applyFill="1" applyAlignment="1">
      <alignment vertical="center" shrinkToFit="1"/>
    </xf>
    <xf numFmtId="0" fontId="101" fillId="7" borderId="0" xfId="0" applyFont="1" applyFill="1" applyAlignment="1">
      <alignment vertical="center" shrinkToFit="1"/>
    </xf>
    <xf numFmtId="0" fontId="101" fillId="0" borderId="0" xfId="0" applyFont="1" applyAlignment="1">
      <alignment horizontal="distributed" vertical="center"/>
    </xf>
    <xf numFmtId="38" fontId="91" fillId="0" borderId="8" xfId="4" applyFont="1" applyFill="1" applyBorder="1" applyAlignment="1">
      <alignment horizontal="right" vertical="center"/>
    </xf>
    <xf numFmtId="0" fontId="101" fillId="6" borderId="0" xfId="0" applyFont="1" applyFill="1" applyAlignment="1">
      <alignment horizontal="left" vertical="center"/>
    </xf>
    <xf numFmtId="0" fontId="91" fillId="0" borderId="0" xfId="0" applyFont="1" applyAlignment="1">
      <alignment horizontal="distributed" vertical="center"/>
    </xf>
    <xf numFmtId="38" fontId="101" fillId="0" borderId="8" xfId="4" applyFont="1" applyFill="1" applyBorder="1">
      <alignment vertical="center"/>
    </xf>
    <xf numFmtId="0" fontId="91" fillId="0" borderId="0" xfId="0" applyFont="1" applyAlignment="1">
      <alignment horizontal="right" vertical="center"/>
    </xf>
    <xf numFmtId="179" fontId="91" fillId="0" borderId="0" xfId="0" applyNumberFormat="1" applyFont="1" applyFill="1" applyAlignment="1">
      <alignment horizontal="right" vertical="center"/>
    </xf>
    <xf numFmtId="0" fontId="101" fillId="0" borderId="0" xfId="0" applyFont="1" applyFill="1" applyAlignment="1">
      <alignment vertical="center" shrinkToFit="1"/>
    </xf>
    <xf numFmtId="0" fontId="101" fillId="0" borderId="0" xfId="0" applyFont="1" applyFill="1" applyAlignment="1">
      <alignment horizontal="center" vertical="center" shrinkToFit="1"/>
    </xf>
    <xf numFmtId="0" fontId="101" fillId="0" borderId="0" xfId="0" applyFont="1" applyAlignment="1">
      <alignment horizontal="center" vertical="center"/>
    </xf>
    <xf numFmtId="0" fontId="88" fillId="0" borderId="109" xfId="13" applyFont="1" applyBorder="1" applyAlignment="1">
      <alignment horizontal="center" vertical="center"/>
    </xf>
    <xf numFmtId="0" fontId="1" fillId="0" borderId="22" xfId="13" applyBorder="1">
      <alignment vertical="center"/>
    </xf>
    <xf numFmtId="0" fontId="1" fillId="0" borderId="110" xfId="13" applyBorder="1">
      <alignment vertical="center"/>
    </xf>
    <xf numFmtId="0" fontId="89" fillId="0" borderId="0" xfId="13" applyFont="1" applyAlignment="1">
      <alignment horizontal="center" vertical="center"/>
    </xf>
    <xf numFmtId="0" fontId="1" fillId="0" borderId="0" xfId="13">
      <alignment vertical="center"/>
    </xf>
    <xf numFmtId="182" fontId="91" fillId="0" borderId="0" xfId="0" applyNumberFormat="1" applyFont="1" applyAlignment="1">
      <alignment horizontal="left" vertical="center"/>
    </xf>
    <xf numFmtId="0" fontId="39" fillId="5" borderId="111" xfId="13" applyFont="1" applyFill="1" applyBorder="1" applyAlignment="1">
      <alignment horizontal="center" vertical="center"/>
    </xf>
    <xf numFmtId="0" fontId="46" fillId="5" borderId="112" xfId="13" applyFont="1" applyFill="1" applyBorder="1" applyAlignment="1">
      <alignment horizontal="center" vertical="center"/>
    </xf>
    <xf numFmtId="0" fontId="46" fillId="5" borderId="113" xfId="13" applyFont="1" applyFill="1" applyBorder="1" applyAlignment="1">
      <alignment horizontal="center" vertical="center"/>
    </xf>
    <xf numFmtId="0" fontId="39" fillId="5" borderId="114" xfId="13" applyFont="1" applyFill="1" applyBorder="1" applyAlignment="1">
      <alignment horizontal="center" vertical="center"/>
    </xf>
    <xf numFmtId="0" fontId="1" fillId="5" borderId="112" xfId="13" applyFill="1" applyBorder="1" applyAlignment="1">
      <alignment horizontal="center" vertical="center"/>
    </xf>
    <xf numFmtId="0" fontId="1" fillId="0" borderId="115" xfId="13" applyBorder="1">
      <alignment vertical="center"/>
    </xf>
    <xf numFmtId="0" fontId="39" fillId="5" borderId="116" xfId="13" applyFont="1" applyFill="1" applyBorder="1" applyAlignment="1">
      <alignment horizontal="center" vertical="center"/>
    </xf>
    <xf numFmtId="0" fontId="46" fillId="5" borderId="117" xfId="13" applyFont="1" applyFill="1" applyBorder="1" applyAlignment="1">
      <alignment horizontal="center" vertical="center"/>
    </xf>
    <xf numFmtId="0" fontId="46" fillId="5" borderId="118" xfId="13" applyFont="1" applyFill="1" applyBorder="1" applyAlignment="1">
      <alignment horizontal="center" vertical="center"/>
    </xf>
    <xf numFmtId="0" fontId="39" fillId="0" borderId="0" xfId="13" applyFont="1" applyAlignment="1">
      <alignment horizontal="left" vertical="center" wrapText="1"/>
    </xf>
    <xf numFmtId="0" fontId="46" fillId="0" borderId="0" xfId="13" applyFont="1" applyAlignment="1">
      <alignment vertical="center" wrapText="1"/>
    </xf>
    <xf numFmtId="0" fontId="1" fillId="0" borderId="10" xfId="13" applyBorder="1" applyAlignment="1">
      <alignment vertical="center" wrapText="1"/>
    </xf>
    <xf numFmtId="0" fontId="1" fillId="0" borderId="0" xfId="13" applyAlignment="1">
      <alignment vertical="center" wrapText="1"/>
    </xf>
    <xf numFmtId="0" fontId="1" fillId="0" borderId="8" xfId="13" applyBorder="1" applyAlignment="1">
      <alignment vertical="center" wrapText="1"/>
    </xf>
    <xf numFmtId="0" fontId="1" fillId="0" borderId="12" xfId="13" applyBorder="1" applyAlignment="1">
      <alignment vertical="center" wrapText="1"/>
    </xf>
    <xf numFmtId="0" fontId="39" fillId="5" borderId="18" xfId="13" applyFont="1" applyFill="1" applyBorder="1" applyAlignment="1">
      <alignment horizontal="center" vertical="center" textRotation="255"/>
    </xf>
    <xf numFmtId="0" fontId="39" fillId="5" borderId="19" xfId="13" applyFont="1" applyFill="1" applyBorder="1" applyAlignment="1">
      <alignment horizontal="center" vertical="center" textRotation="255"/>
    </xf>
    <xf numFmtId="0" fontId="39" fillId="5" borderId="20" xfId="13" applyFont="1" applyFill="1" applyBorder="1" applyAlignment="1">
      <alignment horizontal="center" vertical="center" textRotation="255"/>
    </xf>
    <xf numFmtId="0" fontId="39" fillId="5" borderId="2" xfId="13" applyFont="1" applyFill="1" applyBorder="1" applyAlignment="1">
      <alignment horizontal="center" vertical="center"/>
    </xf>
    <xf numFmtId="0" fontId="46" fillId="5" borderId="2" xfId="13" applyFont="1" applyFill="1" applyBorder="1" applyAlignment="1">
      <alignment horizontal="center" vertical="center"/>
    </xf>
    <xf numFmtId="0" fontId="95" fillId="0" borderId="124" xfId="13" applyFont="1" applyBorder="1" applyAlignment="1">
      <alignment horizontal="left" vertical="center"/>
    </xf>
    <xf numFmtId="0" fontId="95" fillId="0" borderId="2" xfId="13" applyFont="1" applyBorder="1" applyAlignment="1">
      <alignment horizontal="left" vertical="center"/>
    </xf>
    <xf numFmtId="0" fontId="95" fillId="0" borderId="125" xfId="13" applyFont="1" applyBorder="1" applyAlignment="1">
      <alignment horizontal="left" vertical="center"/>
    </xf>
    <xf numFmtId="0" fontId="46" fillId="5" borderId="124" xfId="13" applyFont="1" applyFill="1" applyBorder="1" applyAlignment="1">
      <alignment horizontal="center" vertical="center"/>
    </xf>
    <xf numFmtId="0" fontId="46" fillId="5" borderId="125" xfId="13" applyFont="1" applyFill="1" applyBorder="1" applyAlignment="1">
      <alignment horizontal="center" vertical="center"/>
    </xf>
    <xf numFmtId="0" fontId="95" fillId="6" borderId="124" xfId="13" applyFont="1" applyFill="1" applyBorder="1" applyAlignment="1">
      <alignment horizontal="left" vertical="center"/>
    </xf>
    <xf numFmtId="0" fontId="95" fillId="6" borderId="2" xfId="13" applyFont="1" applyFill="1" applyBorder="1" applyAlignment="1">
      <alignment horizontal="left" vertical="center"/>
    </xf>
    <xf numFmtId="0" fontId="95" fillId="6" borderId="3" xfId="13" applyFont="1" applyFill="1" applyBorder="1" applyAlignment="1">
      <alignment horizontal="left" vertical="center"/>
    </xf>
    <xf numFmtId="0" fontId="46" fillId="5" borderId="126" xfId="13" applyFont="1" applyFill="1" applyBorder="1" applyAlignment="1">
      <alignment horizontal="center" vertical="center"/>
    </xf>
    <xf numFmtId="0" fontId="1" fillId="0" borderId="28" xfId="13" applyBorder="1" applyAlignment="1">
      <alignment horizontal="center" vertical="center"/>
    </xf>
    <xf numFmtId="0" fontId="13" fillId="6" borderId="127" xfId="13" applyFont="1" applyFill="1" applyBorder="1" applyAlignment="1">
      <alignment horizontal="left" vertical="center"/>
    </xf>
    <xf numFmtId="0" fontId="13" fillId="6" borderId="14" xfId="13" applyFont="1" applyFill="1" applyBorder="1" applyAlignment="1">
      <alignment horizontal="left" vertical="center"/>
    </xf>
    <xf numFmtId="0" fontId="1" fillId="6" borderId="14" xfId="13" applyFill="1" applyBorder="1">
      <alignment vertical="center"/>
    </xf>
    <xf numFmtId="0" fontId="1" fillId="6" borderId="16" xfId="13" applyFill="1" applyBorder="1">
      <alignment vertical="center"/>
    </xf>
    <xf numFmtId="0" fontId="46" fillId="5" borderId="0" xfId="13" applyFont="1" applyFill="1" applyAlignment="1">
      <alignment horizontal="center" vertical="center"/>
    </xf>
    <xf numFmtId="0" fontId="91" fillId="0" borderId="128" xfId="0" applyFont="1" applyBorder="1" applyAlignment="1">
      <alignment horizontal="left" vertical="center" shrinkToFit="1"/>
    </xf>
    <xf numFmtId="0" fontId="13" fillId="0" borderId="129" xfId="13" applyFont="1" applyBorder="1" applyAlignment="1">
      <alignment horizontal="left" vertical="center"/>
    </xf>
    <xf numFmtId="0" fontId="13" fillId="0" borderId="130" xfId="13" applyFont="1" applyBorder="1" applyAlignment="1">
      <alignment horizontal="left" vertical="center"/>
    </xf>
    <xf numFmtId="0" fontId="13" fillId="0" borderId="131" xfId="13" applyFont="1" applyBorder="1" applyAlignment="1">
      <alignment horizontal="left" vertical="center"/>
    </xf>
    <xf numFmtId="0" fontId="1" fillId="0" borderId="131" xfId="13" applyBorder="1">
      <alignment vertical="center"/>
    </xf>
    <xf numFmtId="0" fontId="1" fillId="0" borderId="132" xfId="13" applyBorder="1">
      <alignment vertical="center"/>
    </xf>
    <xf numFmtId="0" fontId="96" fillId="2" borderId="133" xfId="13" applyFont="1" applyFill="1" applyBorder="1" applyAlignment="1">
      <alignment horizontal="left" vertical="center"/>
    </xf>
    <xf numFmtId="0" fontId="1" fillId="2" borderId="25" xfId="13" applyFill="1" applyBorder="1" applyAlignment="1">
      <alignment horizontal="left" vertical="center"/>
    </xf>
    <xf numFmtId="0" fontId="1" fillId="2" borderId="137" xfId="13" applyFill="1" applyBorder="1" applyAlignment="1">
      <alignment horizontal="left" vertical="center"/>
    </xf>
    <xf numFmtId="0" fontId="1" fillId="2" borderId="8" xfId="13" applyFill="1" applyBorder="1" applyAlignment="1">
      <alignment horizontal="left" vertical="center"/>
    </xf>
    <xf numFmtId="0" fontId="39" fillId="5" borderId="134" xfId="13" applyFont="1" applyFill="1" applyBorder="1" applyAlignment="1">
      <alignment horizontal="center" vertical="center"/>
    </xf>
    <xf numFmtId="0" fontId="46" fillId="5" borderId="135" xfId="13" applyFont="1" applyFill="1" applyBorder="1" applyAlignment="1">
      <alignment horizontal="center" vertical="center"/>
    </xf>
    <xf numFmtId="0" fontId="46" fillId="5" borderId="136" xfId="13" applyFont="1" applyFill="1" applyBorder="1" applyAlignment="1">
      <alignment horizontal="center" vertical="center"/>
    </xf>
    <xf numFmtId="0" fontId="46" fillId="5" borderId="140" xfId="13" applyFont="1" applyFill="1" applyBorder="1" applyAlignment="1">
      <alignment horizontal="center" vertical="center"/>
    </xf>
    <xf numFmtId="0" fontId="1" fillId="0" borderId="14" xfId="13" applyBorder="1" applyAlignment="1">
      <alignment horizontal="center" vertical="center"/>
    </xf>
    <xf numFmtId="0" fontId="13" fillId="6" borderId="127" xfId="13" applyFont="1" applyFill="1" applyBorder="1" applyAlignment="1">
      <alignment horizontal="center" vertical="center"/>
    </xf>
    <xf numFmtId="0" fontId="13" fillId="6" borderId="14" xfId="13" applyFont="1" applyFill="1" applyBorder="1" applyAlignment="1">
      <alignment horizontal="center" vertical="center"/>
    </xf>
    <xf numFmtId="0" fontId="13" fillId="6" borderId="16" xfId="13" applyFont="1" applyFill="1" applyBorder="1" applyAlignment="1">
      <alignment horizontal="center" vertical="center"/>
    </xf>
    <xf numFmtId="0" fontId="13" fillId="6" borderId="142" xfId="13" applyFont="1" applyFill="1" applyBorder="1" applyAlignment="1">
      <alignment horizontal="center" vertical="center"/>
    </xf>
    <xf numFmtId="0" fontId="13" fillId="6" borderId="131" xfId="13" applyFont="1" applyFill="1" applyBorder="1" applyAlignment="1">
      <alignment horizontal="center" vertical="center"/>
    </xf>
    <xf numFmtId="0" fontId="13" fillId="6" borderId="132" xfId="13" applyFont="1" applyFill="1" applyBorder="1" applyAlignment="1">
      <alignment horizontal="center" vertical="center"/>
    </xf>
    <xf numFmtId="0" fontId="46" fillId="5" borderId="8" xfId="13" applyFont="1" applyFill="1" applyBorder="1" applyAlignment="1">
      <alignment horizontal="center" vertical="center" wrapText="1"/>
    </xf>
    <xf numFmtId="0" fontId="46" fillId="5" borderId="8" xfId="13" applyFont="1" applyFill="1" applyBorder="1" applyAlignment="1">
      <alignment horizontal="center" vertical="center"/>
    </xf>
    <xf numFmtId="0" fontId="91" fillId="0" borderId="8" xfId="0" applyFont="1" applyBorder="1" applyAlignment="1">
      <alignment horizontal="left" vertical="center" shrinkToFit="1"/>
    </xf>
    <xf numFmtId="0" fontId="46" fillId="5" borderId="141" xfId="13" applyFont="1" applyFill="1" applyBorder="1" applyAlignment="1">
      <alignment horizontal="center" vertical="center" wrapText="1"/>
    </xf>
    <xf numFmtId="0" fontId="46" fillId="5" borderId="141" xfId="13" applyFont="1" applyFill="1" applyBorder="1" applyAlignment="1">
      <alignment horizontal="center" vertical="center"/>
    </xf>
    <xf numFmtId="0" fontId="46" fillId="5" borderId="1" xfId="13" applyFont="1" applyFill="1" applyBorder="1" applyAlignment="1">
      <alignment horizontal="center" vertical="center" wrapText="1"/>
    </xf>
    <xf numFmtId="0" fontId="46" fillId="5" borderId="2" xfId="13" applyFont="1" applyFill="1" applyBorder="1" applyAlignment="1">
      <alignment horizontal="center" vertical="center" wrapText="1"/>
    </xf>
    <xf numFmtId="0" fontId="46" fillId="5" borderId="125" xfId="13" applyFont="1" applyFill="1" applyBorder="1" applyAlignment="1">
      <alignment horizontal="center" vertical="center" wrapText="1"/>
    </xf>
    <xf numFmtId="0" fontId="91" fillId="0" borderId="1" xfId="0" applyFont="1" applyBorder="1" applyAlignment="1">
      <alignment horizontal="left" vertical="center" shrinkToFit="1"/>
    </xf>
    <xf numFmtId="0" fontId="91" fillId="0" borderId="2" xfId="0" applyFont="1" applyBorder="1" applyAlignment="1">
      <alignment horizontal="left" vertical="center" shrinkToFit="1"/>
    </xf>
    <xf numFmtId="0" fontId="91" fillId="0" borderId="3" xfId="0" applyFont="1" applyBorder="1" applyAlignment="1">
      <alignment horizontal="left" vertical="center" shrinkToFit="1"/>
    </xf>
    <xf numFmtId="0" fontId="46" fillId="5" borderId="117" xfId="13" applyFont="1" applyFill="1" applyBorder="1">
      <alignment vertical="center"/>
    </xf>
    <xf numFmtId="0" fontId="46" fillId="5" borderId="114" xfId="13" applyFont="1" applyFill="1" applyBorder="1">
      <alignment vertical="center"/>
    </xf>
    <xf numFmtId="0" fontId="39" fillId="5" borderId="116" xfId="13" applyFont="1" applyFill="1" applyBorder="1" applyAlignment="1">
      <alignment vertical="center" textRotation="255"/>
    </xf>
    <xf numFmtId="0" fontId="46" fillId="5" borderId="151" xfId="13" applyFont="1" applyFill="1" applyBorder="1" applyAlignment="1">
      <alignment vertical="center" textRotation="255"/>
    </xf>
    <xf numFmtId="0" fontId="46" fillId="5" borderId="173" xfId="13" applyFont="1" applyFill="1" applyBorder="1" applyAlignment="1">
      <alignment vertical="center" textRotation="255"/>
    </xf>
    <xf numFmtId="0" fontId="39" fillId="5" borderId="145" xfId="13" applyFont="1" applyFill="1" applyBorder="1" applyAlignment="1">
      <alignment horizontal="center" vertical="center"/>
    </xf>
    <xf numFmtId="0" fontId="46" fillId="5" borderId="145" xfId="13" applyFont="1" applyFill="1" applyBorder="1" applyAlignment="1">
      <alignment horizontal="center" vertical="center"/>
    </xf>
    <xf numFmtId="0" fontId="39" fillId="5" borderId="146" xfId="13" applyFont="1" applyFill="1" applyBorder="1" applyAlignment="1">
      <alignment horizontal="center" vertical="center"/>
    </xf>
    <xf numFmtId="0" fontId="46" fillId="5" borderId="146" xfId="13" applyFont="1" applyFill="1" applyBorder="1" applyAlignment="1">
      <alignment horizontal="center" vertical="center"/>
    </xf>
    <xf numFmtId="0" fontId="39" fillId="5" borderId="147" xfId="13" applyFont="1" applyFill="1" applyBorder="1" applyAlignment="1">
      <alignment horizontal="center" vertical="center"/>
    </xf>
    <xf numFmtId="0" fontId="46" fillId="5" borderId="144" xfId="13" applyFont="1" applyFill="1" applyBorder="1" applyAlignment="1">
      <alignment horizontal="center" vertical="center"/>
    </xf>
    <xf numFmtId="0" fontId="1" fillId="5" borderId="148" xfId="13" applyFill="1" applyBorder="1" applyAlignment="1">
      <alignment horizontal="center" vertical="center"/>
    </xf>
    <xf numFmtId="0" fontId="39" fillId="5" borderId="149" xfId="13" applyFont="1" applyFill="1" applyBorder="1" applyAlignment="1">
      <alignment horizontal="center" vertical="center"/>
    </xf>
    <xf numFmtId="0" fontId="1" fillId="5" borderId="141" xfId="13" applyFill="1" applyBorder="1" applyAlignment="1">
      <alignment horizontal="center" vertical="center"/>
    </xf>
    <xf numFmtId="0" fontId="1" fillId="5" borderId="150" xfId="13" applyFill="1" applyBorder="1" applyAlignment="1">
      <alignment horizontal="center" vertical="center"/>
    </xf>
    <xf numFmtId="0" fontId="95" fillId="6" borderId="142" xfId="13" applyFont="1" applyFill="1" applyBorder="1" applyAlignment="1">
      <alignment horizontal="center" vertical="center"/>
    </xf>
    <xf numFmtId="0" fontId="95" fillId="6" borderId="159" xfId="13" applyFont="1" applyFill="1" applyBorder="1" applyAlignment="1">
      <alignment horizontal="center" vertical="center"/>
    </xf>
    <xf numFmtId="0" fontId="95" fillId="6" borderId="149" xfId="13" applyFont="1" applyFill="1" applyBorder="1" applyAlignment="1">
      <alignment horizontal="center" vertical="center"/>
    </xf>
    <xf numFmtId="0" fontId="95" fillId="6" borderId="152" xfId="13" applyFont="1" applyFill="1" applyBorder="1" applyAlignment="1">
      <alignment horizontal="center" vertical="center"/>
    </xf>
    <xf numFmtId="0" fontId="95" fillId="6" borderId="160" xfId="13" applyFont="1" applyFill="1" applyBorder="1" applyAlignment="1">
      <alignment horizontal="center" vertical="center"/>
    </xf>
    <xf numFmtId="0" fontId="95" fillId="6" borderId="165" xfId="13" applyFont="1" applyFill="1" applyBorder="1" applyAlignment="1">
      <alignment horizontal="center" vertical="center"/>
    </xf>
    <xf numFmtId="0" fontId="93" fillId="7" borderId="131" xfId="0" applyFont="1" applyFill="1" applyBorder="1" applyAlignment="1">
      <alignment horizontal="center" vertical="center" shrinkToFit="1"/>
    </xf>
    <xf numFmtId="0" fontId="0" fillId="7" borderId="157" xfId="0" applyFill="1" applyBorder="1" applyAlignment="1">
      <alignment vertical="center" shrinkToFit="1"/>
    </xf>
    <xf numFmtId="0" fontId="45" fillId="7" borderId="0" xfId="0" applyFont="1" applyFill="1" applyAlignment="1">
      <alignment horizontal="center" vertical="center" shrinkToFit="1"/>
    </xf>
    <xf numFmtId="0" fontId="0" fillId="7" borderId="163" xfId="0" applyFill="1" applyBorder="1" applyAlignment="1">
      <alignment vertical="center" shrinkToFit="1"/>
    </xf>
    <xf numFmtId="0" fontId="45" fillId="7" borderId="141" xfId="0" applyFont="1" applyFill="1" applyBorder="1" applyAlignment="1">
      <alignment horizontal="center" vertical="center" shrinkToFit="1"/>
    </xf>
    <xf numFmtId="0" fontId="0" fillId="7" borderId="171" xfId="0" applyFill="1" applyBorder="1" applyAlignment="1">
      <alignment vertical="center" shrinkToFit="1"/>
    </xf>
    <xf numFmtId="0" fontId="46" fillId="5" borderId="147" xfId="13" applyFont="1" applyFill="1" applyBorder="1" applyAlignment="1">
      <alignment horizontal="center" vertical="center"/>
    </xf>
    <xf numFmtId="0" fontId="93" fillId="5" borderId="144" xfId="13" applyFont="1" applyFill="1" applyBorder="1">
      <alignment vertical="center"/>
    </xf>
    <xf numFmtId="0" fontId="45" fillId="5" borderId="144" xfId="13" applyFont="1" applyFill="1" applyBorder="1">
      <alignment vertical="center"/>
    </xf>
    <xf numFmtId="0" fontId="45" fillId="5" borderId="172" xfId="13" applyFont="1" applyFill="1" applyBorder="1">
      <alignment vertical="center"/>
    </xf>
    <xf numFmtId="0" fontId="39" fillId="5" borderId="176" xfId="13" applyFont="1" applyFill="1" applyBorder="1" applyAlignment="1">
      <alignment vertical="center" textRotation="255"/>
    </xf>
    <xf numFmtId="0" fontId="1" fillId="5" borderId="177" xfId="13" applyFill="1" applyBorder="1">
      <alignment vertical="center"/>
    </xf>
    <xf numFmtId="0" fontId="1" fillId="5" borderId="179" xfId="13" applyFill="1" applyBorder="1">
      <alignment vertical="center"/>
    </xf>
    <xf numFmtId="0" fontId="39" fillId="5" borderId="114" xfId="13" applyFont="1" applyFill="1" applyBorder="1">
      <alignment vertical="center"/>
    </xf>
    <xf numFmtId="0" fontId="1" fillId="5" borderId="112" xfId="13" applyFill="1" applyBorder="1">
      <alignment vertical="center"/>
    </xf>
    <xf numFmtId="0" fontId="1" fillId="5" borderId="5" xfId="13" applyFill="1" applyBorder="1">
      <alignment vertical="center"/>
    </xf>
    <xf numFmtId="0" fontId="1" fillId="5" borderId="6" xfId="13" applyFill="1" applyBorder="1">
      <alignment vertical="center"/>
    </xf>
    <xf numFmtId="0" fontId="39" fillId="5" borderId="171" xfId="13" applyFont="1" applyFill="1" applyBorder="1" applyAlignment="1">
      <alignment horizontal="center" vertical="center"/>
    </xf>
    <xf numFmtId="0" fontId="46" fillId="5" borderId="178" xfId="13" applyFont="1" applyFill="1" applyBorder="1" applyAlignment="1">
      <alignment horizontal="center" vertical="center"/>
    </xf>
    <xf numFmtId="0" fontId="39" fillId="5" borderId="178" xfId="13" applyFont="1" applyFill="1" applyBorder="1" applyAlignment="1">
      <alignment horizontal="center" vertical="center"/>
    </xf>
    <xf numFmtId="0" fontId="1" fillId="5" borderId="144" xfId="13" applyFill="1" applyBorder="1" applyAlignment="1">
      <alignment horizontal="center" vertical="center"/>
    </xf>
    <xf numFmtId="0" fontId="1" fillId="5" borderId="172" xfId="13" applyFill="1" applyBorder="1" applyAlignment="1">
      <alignment horizontal="center" vertical="center"/>
    </xf>
    <xf numFmtId="0" fontId="39" fillId="5" borderId="148" xfId="13" applyFont="1" applyFill="1" applyBorder="1" applyAlignment="1">
      <alignment horizontal="center" vertical="center"/>
    </xf>
    <xf numFmtId="0" fontId="45" fillId="5" borderId="141" xfId="13" applyFont="1" applyFill="1" applyBorder="1">
      <alignment vertical="center"/>
    </xf>
    <xf numFmtId="0" fontId="45" fillId="5" borderId="150" xfId="13" applyFont="1" applyFill="1" applyBorder="1">
      <alignment vertical="center"/>
    </xf>
    <xf numFmtId="0" fontId="95" fillId="6" borderId="153" xfId="13" applyFont="1" applyFill="1" applyBorder="1" applyAlignment="1">
      <alignment horizontal="center" vertical="center"/>
    </xf>
    <xf numFmtId="0" fontId="95" fillId="6" borderId="161" xfId="13" applyFont="1" applyFill="1" applyBorder="1" applyAlignment="1">
      <alignment horizontal="center" vertical="center"/>
    </xf>
    <xf numFmtId="0" fontId="95" fillId="6" borderId="166" xfId="13" applyFont="1" applyFill="1" applyBorder="1" applyAlignment="1">
      <alignment horizontal="center" vertical="center"/>
    </xf>
    <xf numFmtId="0" fontId="99" fillId="6" borderId="154" xfId="13" applyFont="1" applyFill="1" applyBorder="1" applyAlignment="1">
      <alignment horizontal="center" vertical="center"/>
    </xf>
    <xf numFmtId="0" fontId="99" fillId="6" borderId="155" xfId="13" applyFont="1" applyFill="1" applyBorder="1" applyAlignment="1">
      <alignment horizontal="center" vertical="center"/>
    </xf>
    <xf numFmtId="0" fontId="99" fillId="6" borderId="156" xfId="13" applyFont="1" applyFill="1" applyBorder="1" applyAlignment="1">
      <alignment horizontal="center" vertical="center"/>
    </xf>
    <xf numFmtId="0" fontId="99" fillId="6" borderId="110" xfId="13" applyFont="1" applyFill="1" applyBorder="1" applyAlignment="1">
      <alignment horizontal="center" vertical="center"/>
    </xf>
    <xf numFmtId="0" fontId="99" fillId="6" borderId="162" xfId="13" applyFont="1" applyFill="1" applyBorder="1" applyAlignment="1">
      <alignment horizontal="center" vertical="center"/>
    </xf>
    <xf numFmtId="0" fontId="99" fillId="6" borderId="109" xfId="13" applyFont="1" applyFill="1" applyBorder="1" applyAlignment="1">
      <alignment horizontal="center" vertical="center"/>
    </xf>
    <xf numFmtId="0" fontId="99" fillId="6" borderId="167" xfId="13" applyFont="1" applyFill="1" applyBorder="1" applyAlignment="1">
      <alignment horizontal="center" vertical="center"/>
    </xf>
    <xf numFmtId="0" fontId="99" fillId="6" borderId="168" xfId="13" applyFont="1" applyFill="1" applyBorder="1" applyAlignment="1">
      <alignment horizontal="center" vertical="center"/>
    </xf>
    <xf numFmtId="0" fontId="99" fillId="6" borderId="169" xfId="13" applyFont="1" applyFill="1" applyBorder="1" applyAlignment="1">
      <alignment horizontal="center" vertical="center"/>
    </xf>
    <xf numFmtId="0" fontId="45" fillId="7" borderId="157" xfId="0" applyFont="1" applyFill="1" applyBorder="1" applyAlignment="1">
      <alignment horizontal="center" vertical="center" shrinkToFit="1"/>
    </xf>
    <xf numFmtId="0" fontId="45" fillId="7" borderId="163" xfId="0" applyFont="1" applyFill="1" applyBorder="1" applyAlignment="1">
      <alignment horizontal="center" vertical="center" shrinkToFit="1"/>
    </xf>
    <xf numFmtId="0" fontId="93" fillId="0" borderId="169" xfId="13" applyFont="1" applyBorder="1" applyAlignment="1">
      <alignment vertical="center" wrapText="1"/>
    </xf>
    <xf numFmtId="0" fontId="1" fillId="0" borderId="25" xfId="13" applyBorder="1">
      <alignment vertical="center"/>
    </xf>
    <xf numFmtId="0" fontId="1" fillId="0" borderId="167" xfId="13" applyBorder="1">
      <alignment vertical="center"/>
    </xf>
    <xf numFmtId="0" fontId="1" fillId="0" borderId="160" xfId="13" applyBorder="1">
      <alignment vertical="center"/>
    </xf>
    <xf numFmtId="0" fontId="1" fillId="0" borderId="181" xfId="13" applyBorder="1">
      <alignment vertical="center"/>
    </xf>
    <xf numFmtId="0" fontId="1" fillId="0" borderId="126" xfId="13" applyBorder="1">
      <alignment vertical="center"/>
    </xf>
    <xf numFmtId="0" fontId="1" fillId="0" borderId="28" xfId="13" applyBorder="1">
      <alignment vertical="center"/>
    </xf>
    <xf numFmtId="0" fontId="1" fillId="0" borderId="182" xfId="13" applyBorder="1">
      <alignment vertical="center"/>
    </xf>
    <xf numFmtId="0" fontId="45" fillId="0" borderId="28" xfId="13" applyFont="1" applyBorder="1" applyAlignment="1">
      <alignment horizontal="center" vertical="center" wrapText="1"/>
    </xf>
    <xf numFmtId="0" fontId="45" fillId="0" borderId="22" xfId="13" applyFont="1" applyBorder="1" applyAlignment="1">
      <alignment horizontal="left" vertical="center"/>
    </xf>
    <xf numFmtId="0" fontId="99" fillId="6" borderId="158" xfId="13" applyFont="1" applyFill="1" applyBorder="1" applyAlignment="1">
      <alignment horizontal="center" vertical="center"/>
    </xf>
    <xf numFmtId="0" fontId="99" fillId="6" borderId="164" xfId="13" applyFont="1" applyFill="1" applyBorder="1" applyAlignment="1">
      <alignment horizontal="center" vertical="center"/>
    </xf>
    <xf numFmtId="0" fontId="99" fillId="6" borderId="170" xfId="13" applyFont="1" applyFill="1" applyBorder="1" applyAlignment="1">
      <alignment horizontal="center" vertical="center"/>
    </xf>
    <xf numFmtId="0" fontId="92" fillId="0" borderId="152" xfId="13" applyFont="1" applyBorder="1" applyAlignment="1">
      <alignment horizontal="center" vertical="center"/>
    </xf>
    <xf numFmtId="0" fontId="1" fillId="0" borderId="131" xfId="13" applyBorder="1" applyAlignment="1">
      <alignment horizontal="center" vertical="center"/>
    </xf>
    <xf numFmtId="0" fontId="1" fillId="0" borderId="132" xfId="13" applyBorder="1" applyAlignment="1">
      <alignment horizontal="center" vertical="center"/>
    </xf>
    <xf numFmtId="0" fontId="1" fillId="0" borderId="160" xfId="13" applyBorder="1" applyAlignment="1">
      <alignment horizontal="center" vertical="center"/>
    </xf>
    <xf numFmtId="0" fontId="1" fillId="0" borderId="0" xfId="13" applyAlignment="1">
      <alignment horizontal="center" vertical="center"/>
    </xf>
    <xf numFmtId="0" fontId="1" fillId="0" borderId="10" xfId="13" applyBorder="1" applyAlignment="1">
      <alignment horizontal="center" vertical="center"/>
    </xf>
    <xf numFmtId="0" fontId="1" fillId="0" borderId="165" xfId="13" applyBorder="1" applyAlignment="1">
      <alignment horizontal="center" vertical="center"/>
    </xf>
    <xf numFmtId="0" fontId="1" fillId="0" borderId="141" xfId="13" applyBorder="1" applyAlignment="1">
      <alignment horizontal="center" vertical="center"/>
    </xf>
    <xf numFmtId="0" fontId="1" fillId="0" borderId="150" xfId="13" applyBorder="1" applyAlignment="1">
      <alignment horizontal="center" vertical="center"/>
    </xf>
    <xf numFmtId="0" fontId="95" fillId="0" borderId="131" xfId="13" applyFont="1" applyBorder="1" applyAlignment="1">
      <alignment horizontal="center" vertical="center"/>
    </xf>
    <xf numFmtId="0" fontId="95" fillId="0" borderId="0" xfId="13" applyFont="1" applyAlignment="1">
      <alignment horizontal="center" vertical="center"/>
    </xf>
    <xf numFmtId="0" fontId="95" fillId="0" borderId="141" xfId="13" applyFont="1" applyBorder="1" applyAlignment="1">
      <alignment horizontal="center" vertical="center"/>
    </xf>
    <xf numFmtId="0" fontId="95" fillId="0" borderId="152" xfId="13" applyFont="1" applyBorder="1" applyAlignment="1">
      <alignment horizontal="center" vertical="center"/>
    </xf>
    <xf numFmtId="0" fontId="95" fillId="0" borderId="160" xfId="13" applyFont="1" applyBorder="1" applyAlignment="1">
      <alignment horizontal="center" vertical="center"/>
    </xf>
    <xf numFmtId="0" fontId="95" fillId="0" borderId="165" xfId="13" applyFont="1" applyBorder="1" applyAlignment="1">
      <alignment horizontal="center" vertical="center"/>
    </xf>
    <xf numFmtId="0" fontId="95" fillId="0" borderId="153" xfId="13" applyFont="1" applyBorder="1" applyAlignment="1">
      <alignment horizontal="center" vertical="center"/>
    </xf>
    <xf numFmtId="0" fontId="95" fillId="0" borderId="161" xfId="13" applyFont="1" applyBorder="1" applyAlignment="1">
      <alignment horizontal="center" vertical="center"/>
    </xf>
    <xf numFmtId="0" fontId="95" fillId="0" borderId="166" xfId="13" applyFont="1" applyBorder="1" applyAlignment="1">
      <alignment horizontal="center" vertical="center"/>
    </xf>
    <xf numFmtId="0" fontId="99" fillId="0" borderId="154" xfId="13" applyFont="1" applyBorder="1" applyAlignment="1">
      <alignment horizontal="center" vertical="center"/>
    </xf>
    <xf numFmtId="0" fontId="99" fillId="0" borderId="155" xfId="13" applyFont="1" applyBorder="1" applyAlignment="1">
      <alignment horizontal="center" vertical="center"/>
    </xf>
    <xf numFmtId="0" fontId="99" fillId="0" borderId="156" xfId="13" applyFont="1" applyBorder="1" applyAlignment="1">
      <alignment horizontal="center" vertical="center"/>
    </xf>
    <xf numFmtId="0" fontId="99" fillId="0" borderId="110" xfId="13" applyFont="1" applyBorder="1" applyAlignment="1">
      <alignment horizontal="center" vertical="center"/>
    </xf>
    <xf numFmtId="0" fontId="99" fillId="0" borderId="162" xfId="13" applyFont="1" applyBorder="1" applyAlignment="1">
      <alignment horizontal="center" vertical="center"/>
    </xf>
    <xf numFmtId="0" fontId="99" fillId="0" borderId="109" xfId="13" applyFont="1" applyBorder="1" applyAlignment="1">
      <alignment horizontal="center" vertical="center"/>
    </xf>
    <xf numFmtId="0" fontId="99" fillId="0" borderId="167" xfId="13" applyFont="1" applyBorder="1" applyAlignment="1">
      <alignment horizontal="center" vertical="center"/>
    </xf>
    <xf numFmtId="0" fontId="99" fillId="0" borderId="168" xfId="13" applyFont="1" applyBorder="1" applyAlignment="1">
      <alignment horizontal="center" vertical="center"/>
    </xf>
    <xf numFmtId="0" fontId="99" fillId="0" borderId="169" xfId="13" applyFont="1" applyBorder="1" applyAlignment="1">
      <alignment horizontal="center" vertical="center"/>
    </xf>
    <xf numFmtId="0" fontId="93" fillId="0" borderId="131" xfId="13" applyFont="1" applyBorder="1" applyAlignment="1">
      <alignment horizontal="center" vertical="center" wrapText="1"/>
    </xf>
    <xf numFmtId="0" fontId="45" fillId="0" borderId="157" xfId="13" applyFont="1" applyBorder="1" applyAlignment="1">
      <alignment horizontal="center" vertical="center"/>
    </xf>
    <xf numFmtId="0" fontId="45" fillId="0" borderId="0" xfId="13" applyFont="1" applyAlignment="1">
      <alignment horizontal="center" vertical="center"/>
    </xf>
    <xf numFmtId="0" fontId="45" fillId="0" borderId="163" xfId="13" applyFont="1" applyBorder="1" applyAlignment="1">
      <alignment horizontal="center" vertical="center"/>
    </xf>
    <xf numFmtId="0" fontId="99" fillId="0" borderId="158" xfId="13" applyFont="1" applyBorder="1" applyAlignment="1">
      <alignment horizontal="center" vertical="center"/>
    </xf>
    <xf numFmtId="0" fontId="99" fillId="0" borderId="164" xfId="13" applyFont="1" applyBorder="1" applyAlignment="1">
      <alignment horizontal="center" vertical="center"/>
    </xf>
    <xf numFmtId="0" fontId="99" fillId="0" borderId="170" xfId="13" applyFont="1" applyBorder="1" applyAlignment="1">
      <alignment horizontal="center" vertical="center"/>
    </xf>
    <xf numFmtId="0" fontId="45" fillId="0" borderId="131" xfId="13" applyFont="1" applyBorder="1" applyAlignment="1">
      <alignment horizontal="center" vertical="center" wrapText="1"/>
    </xf>
    <xf numFmtId="0" fontId="1" fillId="0" borderId="157" xfId="13" applyBorder="1">
      <alignment vertical="center"/>
    </xf>
    <xf numFmtId="0" fontId="1" fillId="0" borderId="163" xfId="13" applyBorder="1">
      <alignment vertical="center"/>
    </xf>
    <xf numFmtId="0" fontId="45" fillId="0" borderId="141" xfId="13" applyFont="1" applyBorder="1" applyAlignment="1">
      <alignment horizontal="center" vertical="center"/>
    </xf>
    <xf numFmtId="0" fontId="1" fillId="0" borderId="171" xfId="13" applyBorder="1">
      <alignment vertical="center"/>
    </xf>
    <xf numFmtId="178" fontId="13" fillId="0" borderId="11" xfId="0" applyNumberFormat="1" applyFont="1" applyBorder="1" applyAlignment="1">
      <alignment horizontal="center" vertical="center" shrinkToFit="1"/>
    </xf>
    <xf numFmtId="178" fontId="13" fillId="0" borderId="8" xfId="0" applyNumberFormat="1" applyFont="1" applyBorder="1" applyAlignment="1">
      <alignment horizontal="center" vertical="center" shrinkToFit="1"/>
    </xf>
    <xf numFmtId="0" fontId="10" fillId="3" borderId="37" xfId="0" applyFont="1" applyFill="1" applyBorder="1" applyAlignment="1">
      <alignment horizontal="center" vertical="center"/>
    </xf>
    <xf numFmtId="0" fontId="10" fillId="3" borderId="38" xfId="0" applyFont="1" applyFill="1" applyBorder="1" applyAlignment="1">
      <alignment horizontal="center" vertical="center"/>
    </xf>
    <xf numFmtId="0" fontId="13" fillId="3" borderId="36" xfId="0" applyFont="1" applyFill="1" applyBorder="1" applyAlignment="1">
      <alignment horizontal="center" vertical="center" shrinkToFit="1"/>
    </xf>
    <xf numFmtId="0" fontId="10" fillId="3" borderId="36"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6" xfId="0" applyFont="1" applyFill="1" applyBorder="1" applyAlignment="1">
      <alignment horizontal="center" vertical="center" shrinkToFit="1"/>
    </xf>
    <xf numFmtId="0" fontId="10" fillId="3" borderId="18" xfId="0" applyFont="1" applyFill="1" applyBorder="1" applyAlignment="1">
      <alignment horizontal="center" vertical="center" shrinkToFit="1"/>
    </xf>
    <xf numFmtId="0" fontId="16" fillId="2" borderId="63" xfId="0" applyFont="1" applyFill="1" applyBorder="1" applyAlignment="1">
      <alignment vertical="center" wrapText="1"/>
    </xf>
    <xf numFmtId="0" fontId="16" fillId="2" borderId="0" xfId="0" applyFont="1" applyFill="1" applyBorder="1" applyAlignment="1">
      <alignment vertical="center"/>
    </xf>
    <xf numFmtId="0" fontId="16" fillId="2" borderId="64" xfId="0" applyFont="1" applyFill="1" applyBorder="1" applyAlignment="1">
      <alignment vertical="center"/>
    </xf>
    <xf numFmtId="0" fontId="16" fillId="2" borderId="63" xfId="0" applyFont="1" applyFill="1" applyBorder="1" applyAlignment="1">
      <alignment vertical="center"/>
    </xf>
    <xf numFmtId="0" fontId="16" fillId="2" borderId="65" xfId="0" applyFont="1" applyFill="1" applyBorder="1" applyAlignment="1">
      <alignment vertical="center"/>
    </xf>
    <xf numFmtId="0" fontId="16" fillId="2" borderId="66" xfId="0" applyFont="1" applyFill="1" applyBorder="1" applyAlignment="1">
      <alignment vertical="center"/>
    </xf>
    <xf numFmtId="0" fontId="16" fillId="2" borderId="67" xfId="0" applyFont="1" applyFill="1" applyBorder="1" applyAlignment="1">
      <alignment vertical="center"/>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1" fillId="0" borderId="1" xfId="0" applyFont="1" applyFill="1" applyBorder="1" applyAlignment="1">
      <alignment vertical="center" shrinkToFit="1"/>
    </xf>
    <xf numFmtId="0" fontId="11" fillId="0" borderId="2" xfId="0" applyFont="1" applyFill="1" applyBorder="1" applyAlignment="1">
      <alignment vertical="center" shrinkToFit="1"/>
    </xf>
    <xf numFmtId="0" fontId="11" fillId="0" borderId="3" xfId="0" applyFont="1" applyFill="1" applyBorder="1" applyAlignment="1">
      <alignment vertical="center" shrinkToFit="1"/>
    </xf>
    <xf numFmtId="177" fontId="11" fillId="0" borderId="36" xfId="4" applyNumberFormat="1" applyFont="1" applyFill="1" applyBorder="1" applyAlignment="1">
      <alignment vertical="center" shrinkToFit="1"/>
    </xf>
    <xf numFmtId="49" fontId="12" fillId="0" borderId="57" xfId="0" applyNumberFormat="1" applyFont="1" applyFill="1" applyBorder="1" applyAlignment="1">
      <alignment horizontal="center" vertical="center" wrapText="1"/>
    </xf>
    <xf numFmtId="49" fontId="12" fillId="0" borderId="58" xfId="0" applyNumberFormat="1" applyFont="1" applyFill="1" applyBorder="1" applyAlignment="1">
      <alignment horizontal="center" vertical="center" wrapText="1"/>
    </xf>
    <xf numFmtId="49" fontId="12" fillId="0" borderId="59" xfId="0" applyNumberFormat="1" applyFont="1" applyFill="1" applyBorder="1" applyAlignment="1">
      <alignment horizontal="center" vertical="center" wrapText="1"/>
    </xf>
    <xf numFmtId="177" fontId="13" fillId="0" borderId="11" xfId="4" applyNumberFormat="1" applyFont="1" applyFill="1" applyBorder="1" applyAlignment="1">
      <alignment vertical="center" shrinkToFit="1"/>
    </xf>
    <xf numFmtId="177" fontId="13" fillId="0" borderId="8" xfId="4" applyNumberFormat="1" applyFont="1" applyFill="1" applyBorder="1" applyAlignment="1">
      <alignment vertical="center" shrinkToFit="1"/>
    </xf>
    <xf numFmtId="0" fontId="10" fillId="0" borderId="3" xfId="0" applyFont="1" applyFill="1" applyBorder="1" applyAlignment="1">
      <alignment horizontal="center" vertical="center"/>
    </xf>
    <xf numFmtId="178" fontId="15" fillId="0" borderId="1" xfId="0" applyNumberFormat="1" applyFont="1" applyFill="1" applyBorder="1" applyAlignment="1">
      <alignment horizontal="center" vertical="center" shrinkToFit="1"/>
    </xf>
    <xf numFmtId="178" fontId="15" fillId="0" borderId="2" xfId="0" applyNumberFormat="1" applyFont="1" applyFill="1" applyBorder="1" applyAlignment="1">
      <alignment horizontal="center" vertical="center" shrinkToFi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1" fillId="0" borderId="36" xfId="0" applyFont="1" applyFill="1" applyBorder="1" applyAlignment="1">
      <alignment vertical="center" shrinkToFit="1"/>
    </xf>
    <xf numFmtId="177" fontId="11" fillId="0" borderId="1" xfId="4" applyNumberFormat="1" applyFont="1" applyFill="1" applyBorder="1" applyAlignment="1">
      <alignment vertical="center" shrinkToFit="1"/>
    </xf>
    <xf numFmtId="177" fontId="11" fillId="0" borderId="2" xfId="4" applyNumberFormat="1" applyFont="1" applyFill="1" applyBorder="1" applyAlignment="1">
      <alignment vertical="center" shrinkToFit="1"/>
    </xf>
    <xf numFmtId="177" fontId="11" fillId="0" borderId="3" xfId="4" applyNumberFormat="1" applyFont="1" applyFill="1" applyBorder="1" applyAlignment="1">
      <alignment vertical="center" shrinkToFit="1"/>
    </xf>
    <xf numFmtId="0" fontId="13" fillId="0" borderId="20" xfId="0" applyFont="1" applyFill="1" applyBorder="1" applyAlignment="1">
      <alignment horizontal="center" vertical="center"/>
    </xf>
    <xf numFmtId="0" fontId="11" fillId="0" borderId="36" xfId="0" applyFont="1" applyFill="1" applyBorder="1" applyAlignment="1">
      <alignment vertical="center" wrapText="1" shrinkToFit="1"/>
    </xf>
    <xf numFmtId="0" fontId="16" fillId="0" borderId="5"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1"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4" fillId="6" borderId="1" xfId="0" applyFont="1" applyFill="1" applyBorder="1" applyAlignment="1">
      <alignment vertical="center" shrinkToFit="1"/>
    </xf>
    <xf numFmtId="0" fontId="14" fillId="6" borderId="2" xfId="0" applyFont="1" applyFill="1" applyBorder="1" applyAlignment="1">
      <alignment vertical="center" shrinkToFit="1"/>
    </xf>
    <xf numFmtId="0" fontId="14" fillId="6" borderId="3" xfId="0" applyFont="1" applyFill="1" applyBorder="1" applyAlignment="1">
      <alignment vertical="center" shrinkToFit="1"/>
    </xf>
    <xf numFmtId="0" fontId="14" fillId="6" borderId="11" xfId="0" applyFont="1" applyFill="1" applyBorder="1" applyAlignment="1">
      <alignment horizontal="left" vertical="center" shrinkToFit="1"/>
    </xf>
    <xf numFmtId="0" fontId="14" fillId="6" borderId="8" xfId="0" applyFont="1" applyFill="1" applyBorder="1" applyAlignment="1">
      <alignment horizontal="left" vertical="center" shrinkToFit="1"/>
    </xf>
    <xf numFmtId="0" fontId="14" fillId="6" borderId="12" xfId="0" applyFont="1" applyFill="1" applyBorder="1" applyAlignment="1">
      <alignment horizontal="left" vertical="center" shrinkToFit="1"/>
    </xf>
    <xf numFmtId="0" fontId="14" fillId="6" borderId="13" xfId="0" applyFont="1" applyFill="1" applyBorder="1" applyAlignment="1">
      <alignment horizontal="left" vertical="center" shrinkToFit="1"/>
    </xf>
    <xf numFmtId="0" fontId="14" fillId="6" borderId="14" xfId="0" applyFont="1" applyFill="1" applyBorder="1" applyAlignment="1">
      <alignment horizontal="left" vertical="center" shrinkToFit="1"/>
    </xf>
    <xf numFmtId="0" fontId="14" fillId="6" borderId="16" xfId="0" applyFont="1" applyFill="1" applyBorder="1" applyAlignment="1">
      <alignment horizontal="left" vertical="center" shrinkToFit="1"/>
    </xf>
    <xf numFmtId="0" fontId="11" fillId="0" borderId="44" xfId="0" applyFont="1" applyFill="1" applyBorder="1" applyAlignment="1">
      <alignment vertical="center" shrinkToFit="1"/>
    </xf>
    <xf numFmtId="0" fontId="11" fillId="0" borderId="85" xfId="0" applyFont="1" applyFill="1" applyBorder="1" applyAlignment="1">
      <alignment vertical="center" shrinkToFit="1"/>
    </xf>
    <xf numFmtId="0" fontId="11" fillId="0" borderId="86" xfId="0" applyFont="1" applyFill="1" applyBorder="1" applyAlignment="1">
      <alignment vertical="center" shrinkToFit="1"/>
    </xf>
    <xf numFmtId="177" fontId="11" fillId="0" borderId="39" xfId="4" applyNumberFormat="1" applyFont="1" applyFill="1" applyBorder="1" applyAlignment="1">
      <alignment vertical="center" shrinkToFit="1"/>
    </xf>
    <xf numFmtId="38" fontId="13" fillId="0" borderId="57" xfId="4" applyFont="1" applyFill="1" applyBorder="1" applyAlignment="1">
      <alignment horizontal="right" vertical="center" shrinkToFit="1"/>
    </xf>
    <xf numFmtId="38" fontId="13" fillId="0" borderId="58" xfId="4" applyFont="1" applyFill="1" applyBorder="1" applyAlignment="1">
      <alignment horizontal="right" vertical="center" shrinkToFit="1"/>
    </xf>
    <xf numFmtId="38" fontId="13" fillId="0" borderId="59" xfId="4" applyFont="1" applyFill="1" applyBorder="1" applyAlignment="1">
      <alignment horizontal="right" vertical="center" shrinkToFit="1"/>
    </xf>
    <xf numFmtId="0" fontId="11" fillId="0" borderId="40" xfId="0" applyFont="1" applyFill="1" applyBorder="1" applyAlignment="1">
      <alignment vertical="center" shrinkToFit="1"/>
    </xf>
    <xf numFmtId="0" fontId="11" fillId="0" borderId="41" xfId="0" applyFont="1" applyFill="1" applyBorder="1" applyAlignment="1">
      <alignment vertical="center" shrinkToFit="1"/>
    </xf>
    <xf numFmtId="0" fontId="11" fillId="0" borderId="42" xfId="0" applyFont="1" applyFill="1" applyBorder="1" applyAlignment="1">
      <alignment vertical="center" shrinkToFit="1"/>
    </xf>
    <xf numFmtId="49" fontId="14" fillId="6" borderId="5" xfId="0" applyNumberFormat="1" applyFont="1" applyFill="1" applyBorder="1" applyAlignment="1">
      <alignment horizontal="left" vertical="center" shrinkToFit="1"/>
    </xf>
    <xf numFmtId="0" fontId="15" fillId="0" borderId="18" xfId="0" applyFont="1" applyFill="1" applyBorder="1" applyAlignment="1">
      <alignment horizontal="center" vertical="center" textRotation="255"/>
    </xf>
    <xf numFmtId="0" fontId="15" fillId="0" borderId="19" xfId="0" applyFont="1" applyFill="1" applyBorder="1" applyAlignment="1">
      <alignment horizontal="center" vertical="center" textRotation="255"/>
    </xf>
    <xf numFmtId="0" fontId="15" fillId="0" borderId="20" xfId="0" applyFont="1" applyFill="1" applyBorder="1" applyAlignment="1">
      <alignment horizontal="center" vertical="center" textRotation="255"/>
    </xf>
    <xf numFmtId="0" fontId="15" fillId="0" borderId="1" xfId="0" applyFont="1" applyFill="1" applyBorder="1" applyAlignment="1">
      <alignment horizontal="center" vertical="center"/>
    </xf>
    <xf numFmtId="49" fontId="14" fillId="6" borderId="11" xfId="0" applyNumberFormat="1" applyFont="1" applyFill="1" applyBorder="1" applyAlignment="1">
      <alignment horizontal="center" vertical="center" shrinkToFit="1"/>
    </xf>
    <xf numFmtId="49" fontId="14" fillId="6" borderId="8" xfId="0" applyNumberFormat="1" applyFont="1" applyFill="1" applyBorder="1" applyAlignment="1">
      <alignment horizontal="center" vertical="center" shrinkToFit="1"/>
    </xf>
    <xf numFmtId="49" fontId="14" fillId="6" borderId="12" xfId="0" applyNumberFormat="1" applyFont="1" applyFill="1" applyBorder="1" applyAlignment="1">
      <alignment horizontal="center" vertical="center" shrinkToFit="1"/>
    </xf>
    <xf numFmtId="0" fontId="15" fillId="7" borderId="1" xfId="0" applyFont="1" applyFill="1" applyBorder="1" applyAlignment="1">
      <alignment vertical="center" shrinkToFit="1"/>
    </xf>
    <xf numFmtId="0" fontId="15" fillId="7" borderId="2" xfId="0" applyFont="1" applyFill="1" applyBorder="1" applyAlignment="1">
      <alignment vertical="center" shrinkToFit="1"/>
    </xf>
    <xf numFmtId="0" fontId="15" fillId="7" borderId="3" xfId="0" applyFont="1" applyFill="1" applyBorder="1" applyAlignment="1">
      <alignment vertical="center" shrinkToFit="1"/>
    </xf>
    <xf numFmtId="49" fontId="14" fillId="0" borderId="1" xfId="0" applyNumberFormat="1" applyFont="1" applyFill="1" applyBorder="1" applyAlignment="1">
      <alignment horizontal="center" vertical="center"/>
    </xf>
    <xf numFmtId="49" fontId="14" fillId="0" borderId="2" xfId="0" applyNumberFormat="1" applyFont="1" applyFill="1" applyBorder="1" applyAlignment="1">
      <alignment horizontal="center" vertical="center"/>
    </xf>
    <xf numFmtId="49" fontId="14" fillId="0" borderId="3"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57" fillId="0" borderId="1" xfId="0" applyFont="1" applyFill="1" applyBorder="1" applyAlignment="1">
      <alignment horizontal="center" vertical="center" wrapText="1"/>
    </xf>
    <xf numFmtId="0" fontId="57" fillId="0" borderId="2" xfId="0" applyFont="1" applyFill="1" applyBorder="1" applyAlignment="1">
      <alignment horizontal="center" vertical="center" wrapText="1"/>
    </xf>
    <xf numFmtId="0" fontId="10" fillId="6" borderId="8" xfId="0" applyFont="1" applyFill="1" applyBorder="1" applyAlignment="1">
      <alignment horizontal="center" vertical="center" shrinkToFit="1"/>
    </xf>
    <xf numFmtId="0" fontId="14" fillId="0" borderId="4" xfId="0" applyFont="1" applyFill="1" applyBorder="1" applyAlignment="1">
      <alignment vertical="center"/>
    </xf>
    <xf numFmtId="0" fontId="14" fillId="0" borderId="5" xfId="0" applyFont="1" applyFill="1" applyBorder="1" applyAlignment="1">
      <alignment vertical="center"/>
    </xf>
    <xf numFmtId="0" fontId="14" fillId="0" borderId="6" xfId="0" applyFont="1" applyFill="1" applyBorder="1" applyAlignment="1">
      <alignment vertical="center"/>
    </xf>
    <xf numFmtId="0" fontId="14" fillId="0" borderId="11" xfId="0" applyFont="1" applyFill="1" applyBorder="1" applyAlignment="1">
      <alignment vertical="center"/>
    </xf>
    <xf numFmtId="0" fontId="14" fillId="0" borderId="8" xfId="0" applyFont="1" applyFill="1" applyBorder="1" applyAlignment="1">
      <alignment vertical="center"/>
    </xf>
    <xf numFmtId="0" fontId="14" fillId="0" borderId="12" xfId="0" applyFont="1" applyFill="1" applyBorder="1" applyAlignment="1">
      <alignment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12" xfId="0" applyFont="1" applyFill="1" applyBorder="1" applyAlignment="1">
      <alignment horizontal="center" vertical="center"/>
    </xf>
    <xf numFmtId="0" fontId="57" fillId="0" borderId="3" xfId="0" applyFont="1" applyFill="1" applyBorder="1" applyAlignment="1">
      <alignment horizontal="center" vertical="center" wrapText="1"/>
    </xf>
    <xf numFmtId="178" fontId="15" fillId="6" borderId="1" xfId="0" applyNumberFormat="1" applyFont="1" applyFill="1" applyBorder="1" applyAlignment="1">
      <alignment vertical="center" shrinkToFit="1"/>
    </xf>
    <xf numFmtId="178" fontId="15" fillId="6" borderId="2" xfId="0" applyNumberFormat="1" applyFont="1" applyFill="1" applyBorder="1" applyAlignment="1">
      <alignment vertical="center" shrinkToFit="1"/>
    </xf>
    <xf numFmtId="178" fontId="15" fillId="0" borderId="1" xfId="0" applyNumberFormat="1" applyFont="1" applyFill="1" applyBorder="1" applyAlignment="1">
      <alignment vertical="center" shrinkToFit="1"/>
    </xf>
    <xf numFmtId="178" fontId="15" fillId="0" borderId="2" xfId="0" applyNumberFormat="1" applyFont="1" applyFill="1" applyBorder="1" applyAlignment="1">
      <alignment vertical="center" shrinkToFit="1"/>
    </xf>
    <xf numFmtId="176" fontId="15" fillId="0" borderId="1" xfId="0" applyNumberFormat="1" applyFont="1" applyFill="1" applyBorder="1" applyAlignment="1">
      <alignment vertical="center" shrinkToFit="1"/>
    </xf>
    <xf numFmtId="176" fontId="15" fillId="0" borderId="2" xfId="0" applyNumberFormat="1" applyFont="1" applyFill="1" applyBorder="1" applyAlignment="1">
      <alignment vertical="center" shrinkToFit="1"/>
    </xf>
    <xf numFmtId="178" fontId="15" fillId="6" borderId="1" xfId="0" applyNumberFormat="1" applyFont="1" applyFill="1" applyBorder="1" applyAlignment="1">
      <alignment horizontal="center" vertical="center" shrinkToFit="1"/>
    </xf>
    <xf numFmtId="178" fontId="15" fillId="6" borderId="2" xfId="0" applyNumberFormat="1" applyFont="1" applyFill="1" applyBorder="1" applyAlignment="1">
      <alignment horizontal="center" vertical="center" shrinkToFit="1"/>
    </xf>
    <xf numFmtId="0" fontId="13" fillId="0" borderId="46" xfId="0" applyFont="1" applyFill="1" applyBorder="1" applyAlignment="1">
      <alignment horizontal="center" vertical="center"/>
    </xf>
    <xf numFmtId="0" fontId="10" fillId="7" borderId="1" xfId="0" applyFont="1" applyFill="1" applyBorder="1" applyAlignment="1" applyProtection="1">
      <alignment horizontal="center" vertical="center" wrapText="1"/>
      <protection locked="0"/>
    </xf>
    <xf numFmtId="0" fontId="10" fillId="7" borderId="2" xfId="0" applyFont="1" applyFill="1" applyBorder="1" applyAlignment="1" applyProtection="1">
      <alignment horizontal="center" vertical="center" wrapText="1"/>
      <protection locked="0"/>
    </xf>
    <xf numFmtId="0" fontId="10" fillId="7" borderId="3" xfId="0" applyFont="1" applyFill="1" applyBorder="1" applyAlignment="1" applyProtection="1">
      <alignment horizontal="center" vertical="center" wrapText="1"/>
      <protection locked="0"/>
    </xf>
    <xf numFmtId="0" fontId="13" fillId="0" borderId="36"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11" fillId="0" borderId="39" xfId="0" applyFont="1" applyFill="1" applyBorder="1" applyAlignment="1">
      <alignment vertical="center" wrapText="1" shrinkToFit="1"/>
    </xf>
    <xf numFmtId="0" fontId="16" fillId="0" borderId="0"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48" fillId="2" borderId="1" xfId="0" applyFont="1" applyFill="1" applyBorder="1" applyAlignment="1">
      <alignment horizontal="center" vertical="center"/>
    </xf>
    <xf numFmtId="0" fontId="48" fillId="2" borderId="2" xfId="0" applyFont="1" applyFill="1" applyBorder="1" applyAlignment="1">
      <alignment horizontal="center" vertical="center"/>
    </xf>
    <xf numFmtId="0" fontId="48" fillId="0" borderId="36" xfId="0" applyFont="1" applyBorder="1" applyAlignment="1">
      <alignment horizontal="center" vertical="center"/>
    </xf>
    <xf numFmtId="0" fontId="48" fillId="0" borderId="1" xfId="0" applyFont="1" applyBorder="1" applyAlignment="1">
      <alignment horizontal="center" vertical="center"/>
    </xf>
    <xf numFmtId="0" fontId="48" fillId="0" borderId="37" xfId="0" applyFont="1" applyBorder="1" applyAlignment="1">
      <alignment horizontal="center" vertical="center"/>
    </xf>
    <xf numFmtId="0" fontId="48" fillId="0" borderId="98" xfId="0" applyFont="1" applyBorder="1" applyAlignment="1">
      <alignment horizontal="center" vertical="center"/>
    </xf>
    <xf numFmtId="0" fontId="48" fillId="2" borderId="20" xfId="0" applyFont="1" applyFill="1" applyBorder="1" applyAlignment="1">
      <alignment horizontal="center" vertical="center" wrapText="1"/>
    </xf>
    <xf numFmtId="0" fontId="48" fillId="2" borderId="20" xfId="0" applyFont="1" applyFill="1" applyBorder="1" applyAlignment="1">
      <alignment horizontal="center" vertical="center"/>
    </xf>
    <xf numFmtId="0" fontId="48" fillId="2" borderId="36" xfId="0" applyFont="1" applyFill="1" applyBorder="1" applyAlignment="1">
      <alignment horizontal="center" vertical="center"/>
    </xf>
    <xf numFmtId="0" fontId="48" fillId="2" borderId="11" xfId="0" applyFont="1" applyFill="1" applyBorder="1" applyAlignment="1">
      <alignment horizontal="center" vertical="center"/>
    </xf>
    <xf numFmtId="0" fontId="48" fillId="2" borderId="8" xfId="0" applyFont="1" applyFill="1" applyBorder="1" applyAlignment="1">
      <alignment horizontal="center" vertical="center"/>
    </xf>
    <xf numFmtId="0" fontId="48" fillId="2" borderId="36" xfId="0" applyFont="1" applyFill="1" applyBorder="1" applyAlignment="1">
      <alignment horizontal="center" vertical="center" wrapText="1"/>
    </xf>
    <xf numFmtId="0" fontId="48" fillId="0" borderId="1" xfId="6" applyFont="1" applyBorder="1" applyAlignment="1">
      <alignment vertical="center" shrinkToFit="1"/>
    </xf>
    <xf numFmtId="0" fontId="48" fillId="0" borderId="3" xfId="6" applyFont="1" applyBorder="1" applyAlignment="1">
      <alignment vertical="center" shrinkToFit="1"/>
    </xf>
    <xf numFmtId="0" fontId="48" fillId="7" borderId="36" xfId="6" applyFont="1" applyFill="1" applyBorder="1" applyAlignment="1">
      <alignment vertical="center" shrinkToFit="1"/>
    </xf>
    <xf numFmtId="0" fontId="48" fillId="0" borderId="1" xfId="6" applyNumberFormat="1" applyFont="1" applyBorder="1" applyAlignment="1">
      <alignment vertical="center" shrinkToFit="1"/>
    </xf>
    <xf numFmtId="0" fontId="48" fillId="0" borderId="2" xfId="6" applyNumberFormat="1" applyFont="1" applyBorder="1" applyAlignment="1">
      <alignment vertical="center" shrinkToFit="1"/>
    </xf>
    <xf numFmtId="0" fontId="48" fillId="0" borderId="3" xfId="6" applyNumberFormat="1" applyFont="1" applyBorder="1" applyAlignment="1">
      <alignment vertical="center" shrinkToFit="1"/>
    </xf>
    <xf numFmtId="0" fontId="48" fillId="6" borderId="36" xfId="6" applyFont="1" applyFill="1" applyBorder="1" applyAlignment="1">
      <alignment vertical="center" wrapText="1"/>
    </xf>
    <xf numFmtId="0" fontId="48" fillId="0" borderId="36" xfId="6" applyFont="1" applyBorder="1" applyAlignment="1">
      <alignment horizontal="center" vertical="center"/>
    </xf>
    <xf numFmtId="0" fontId="48" fillId="0" borderId="1" xfId="6" applyFont="1" applyBorder="1" applyAlignment="1">
      <alignment horizontal="center" vertical="center" shrinkToFit="1"/>
    </xf>
    <xf numFmtId="0" fontId="48" fillId="0" borderId="2" xfId="6" applyFont="1" applyBorder="1" applyAlignment="1">
      <alignment horizontal="center" vertical="center" shrinkToFit="1"/>
    </xf>
    <xf numFmtId="0" fontId="48" fillId="0" borderId="3" xfId="6" applyFont="1" applyBorder="1" applyAlignment="1">
      <alignment horizontal="center" vertical="center" shrinkToFit="1"/>
    </xf>
    <xf numFmtId="0" fontId="48" fillId="0" borderId="1" xfId="6" applyFont="1" applyFill="1" applyBorder="1" applyAlignment="1">
      <alignment vertical="center" shrinkToFit="1"/>
    </xf>
    <xf numFmtId="0" fontId="48" fillId="0" borderId="2" xfId="6" applyFont="1" applyFill="1" applyBorder="1" applyAlignment="1">
      <alignment vertical="center" shrinkToFit="1"/>
    </xf>
    <xf numFmtId="0" fontId="48" fillId="0" borderId="3" xfId="6" applyFont="1" applyFill="1" applyBorder="1" applyAlignment="1">
      <alignment vertical="center" shrinkToFit="1"/>
    </xf>
    <xf numFmtId="0" fontId="48" fillId="0" borderId="36" xfId="6" applyFont="1" applyBorder="1" applyAlignment="1">
      <alignment horizontal="center" vertical="center" shrinkToFit="1"/>
    </xf>
    <xf numFmtId="0" fontId="48" fillId="0" borderId="36" xfId="6" applyFont="1" applyFill="1" applyBorder="1" applyAlignment="1">
      <alignment vertical="center" shrinkToFit="1"/>
    </xf>
    <xf numFmtId="0" fontId="48" fillId="0" borderId="36" xfId="6" applyFont="1" applyFill="1" applyBorder="1" applyAlignment="1">
      <alignment vertical="center" wrapText="1"/>
    </xf>
    <xf numFmtId="0" fontId="72" fillId="0" borderId="36" xfId="10" applyFont="1" applyFill="1" applyBorder="1" applyAlignment="1">
      <alignment horizontal="center" vertical="center"/>
    </xf>
    <xf numFmtId="0" fontId="81" fillId="6" borderId="36" xfId="0" applyFont="1" applyFill="1" applyBorder="1" applyAlignment="1">
      <alignment vertical="center" wrapText="1"/>
    </xf>
    <xf numFmtId="0" fontId="64" fillId="0" borderId="2" xfId="10" applyFont="1" applyFill="1" applyBorder="1" applyAlignment="1">
      <alignment horizontal="left" vertical="center"/>
    </xf>
    <xf numFmtId="0" fontId="64" fillId="0" borderId="3" xfId="10" applyFont="1" applyFill="1" applyBorder="1" applyAlignment="1">
      <alignment horizontal="left" vertical="center"/>
    </xf>
    <xf numFmtId="0" fontId="72" fillId="0" borderId="105" xfId="10" applyFont="1" applyFill="1" applyBorder="1" applyAlignment="1">
      <alignment vertical="center"/>
    </xf>
    <xf numFmtId="0" fontId="72" fillId="0" borderId="106" xfId="10" applyFont="1" applyFill="1" applyBorder="1" applyAlignment="1">
      <alignment vertical="center"/>
    </xf>
    <xf numFmtId="0" fontId="72" fillId="0" borderId="81" xfId="10" applyFont="1" applyFill="1" applyBorder="1" applyAlignment="1">
      <alignment vertical="center"/>
    </xf>
    <xf numFmtId="0" fontId="66" fillId="6" borderId="103" xfId="10" applyFont="1" applyFill="1" applyBorder="1" applyAlignment="1">
      <alignment vertical="center" wrapText="1"/>
    </xf>
    <xf numFmtId="0" fontId="66" fillId="6" borderId="106" xfId="10" applyFont="1" applyFill="1" applyBorder="1" applyAlignment="1">
      <alignment vertical="center" wrapText="1"/>
    </xf>
    <xf numFmtId="0" fontId="66" fillId="6" borderId="81" xfId="10" applyFont="1" applyFill="1" applyBorder="1" applyAlignment="1">
      <alignment vertical="center" wrapText="1"/>
    </xf>
    <xf numFmtId="0" fontId="66" fillId="6" borderId="104" xfId="10" applyFont="1" applyFill="1" applyBorder="1" applyAlignment="1">
      <alignment vertical="center" wrapText="1"/>
    </xf>
    <xf numFmtId="0" fontId="71" fillId="2" borderId="36" xfId="10" applyFont="1" applyFill="1" applyBorder="1" applyAlignment="1">
      <alignment horizontal="center" vertical="center" wrapText="1"/>
    </xf>
    <xf numFmtId="0" fontId="71" fillId="2" borderId="36" xfId="10" applyFont="1" applyFill="1" applyBorder="1" applyAlignment="1">
      <alignment horizontal="center" vertical="center"/>
    </xf>
    <xf numFmtId="0" fontId="71" fillId="2" borderId="1" xfId="10" applyFont="1" applyFill="1" applyBorder="1" applyAlignment="1">
      <alignment horizontal="center" vertical="center"/>
    </xf>
    <xf numFmtId="0" fontId="71" fillId="2" borderId="2" xfId="10" applyFont="1" applyFill="1" applyBorder="1" applyAlignment="1">
      <alignment horizontal="center" vertical="center"/>
    </xf>
    <xf numFmtId="58" fontId="72" fillId="0" borderId="92" xfId="10" applyNumberFormat="1" applyFont="1" applyFill="1" applyBorder="1" applyAlignment="1">
      <alignment horizontal="center" vertical="center" shrinkToFit="1"/>
    </xf>
    <xf numFmtId="58" fontId="72" fillId="0" borderId="2" xfId="10" applyNumberFormat="1" applyFont="1" applyFill="1" applyBorder="1" applyAlignment="1">
      <alignment horizontal="center" vertical="center" shrinkToFit="1"/>
    </xf>
    <xf numFmtId="58" fontId="72" fillId="0" borderId="101" xfId="10" applyNumberFormat="1" applyFont="1" applyFill="1" applyBorder="1" applyAlignment="1">
      <alignment horizontal="center" vertical="center" shrinkToFit="1"/>
    </xf>
    <xf numFmtId="58" fontId="72" fillId="0" borderId="105" xfId="10" applyNumberFormat="1" applyFont="1" applyFill="1" applyBorder="1" applyAlignment="1">
      <alignment horizontal="center" vertical="center" shrinkToFit="1"/>
    </xf>
    <xf numFmtId="58" fontId="72" fillId="0" borderId="106" xfId="10" applyNumberFormat="1" applyFont="1" applyFill="1" applyBorder="1" applyAlignment="1">
      <alignment horizontal="center" vertical="center" shrinkToFit="1"/>
    </xf>
    <xf numFmtId="58" fontId="72" fillId="0" borderId="104" xfId="10" applyNumberFormat="1" applyFont="1" applyFill="1" applyBorder="1" applyAlignment="1">
      <alignment horizontal="center" vertical="center" shrinkToFit="1"/>
    </xf>
    <xf numFmtId="0" fontId="64" fillId="0" borderId="76" xfId="10" applyFont="1" applyFill="1" applyBorder="1" applyAlignment="1">
      <alignment horizontal="center" vertical="center"/>
    </xf>
    <xf numFmtId="0" fontId="64" fillId="0" borderId="77" xfId="10" applyFont="1" applyFill="1" applyBorder="1" applyAlignment="1">
      <alignment horizontal="center" vertical="center"/>
    </xf>
    <xf numFmtId="0" fontId="64" fillId="0" borderId="107" xfId="10" applyFont="1" applyFill="1" applyBorder="1" applyAlignment="1">
      <alignment horizontal="center" vertical="center"/>
    </xf>
    <xf numFmtId="0" fontId="64" fillId="0" borderId="78" xfId="10" applyFont="1" applyFill="1" applyBorder="1" applyAlignment="1">
      <alignment horizontal="center" vertical="center"/>
    </xf>
    <xf numFmtId="0" fontId="67" fillId="0" borderId="36" xfId="10" applyFont="1" applyBorder="1" applyAlignment="1">
      <alignment horizontal="center" vertical="center"/>
    </xf>
    <xf numFmtId="0" fontId="67" fillId="0" borderId="1" xfId="10" applyFont="1" applyBorder="1" applyAlignment="1">
      <alignment horizontal="center" vertical="center"/>
    </xf>
    <xf numFmtId="0" fontId="68" fillId="0" borderId="37" xfId="10" applyFont="1" applyBorder="1" applyAlignment="1">
      <alignment horizontal="center" vertical="center"/>
    </xf>
    <xf numFmtId="0" fontId="68" fillId="0" borderId="98" xfId="10" applyFont="1" applyBorder="1" applyAlignment="1">
      <alignment horizontal="center" vertical="center"/>
    </xf>
    <xf numFmtId="0" fontId="68" fillId="0" borderId="87" xfId="10" applyFont="1" applyFill="1" applyBorder="1" applyAlignment="1">
      <alignment horizontal="center" vertical="center"/>
    </xf>
    <xf numFmtId="0" fontId="68" fillId="0" borderId="89" xfId="10" applyFont="1" applyFill="1" applyBorder="1" applyAlignment="1">
      <alignment horizontal="center" vertical="center"/>
    </xf>
    <xf numFmtId="0" fontId="68" fillId="0" borderId="87" xfId="10" applyFont="1" applyBorder="1" applyAlignment="1">
      <alignment horizontal="center" vertical="center"/>
    </xf>
    <xf numFmtId="0" fontId="68" fillId="0" borderId="88" xfId="10" applyFont="1" applyBorder="1" applyAlignment="1">
      <alignment horizontal="center" vertical="center"/>
    </xf>
    <xf numFmtId="0" fontId="68" fillId="0" borderId="102" xfId="10" applyFont="1" applyBorder="1" applyAlignment="1">
      <alignment horizontal="center" vertical="center"/>
    </xf>
    <xf numFmtId="0" fontId="71" fillId="2" borderId="20" xfId="10" applyFont="1" applyFill="1" applyBorder="1" applyAlignment="1">
      <alignment horizontal="center" vertical="center" wrapText="1"/>
    </xf>
    <xf numFmtId="0" fontId="71" fillId="2" borderId="20" xfId="10" applyFont="1" applyFill="1" applyBorder="1" applyAlignment="1">
      <alignment horizontal="center" vertical="center"/>
    </xf>
    <xf numFmtId="0" fontId="71" fillId="2" borderId="11" xfId="10" applyFont="1" applyFill="1" applyBorder="1" applyAlignment="1">
      <alignment horizontal="center" vertical="center"/>
    </xf>
    <xf numFmtId="0" fontId="71" fillId="2" borderId="8" xfId="10" applyFont="1" applyFill="1" applyBorder="1" applyAlignment="1">
      <alignment horizontal="center" vertical="center"/>
    </xf>
    <xf numFmtId="0" fontId="72" fillId="0" borderId="92" xfId="10" applyFont="1" applyFill="1" applyBorder="1" applyAlignment="1">
      <alignment vertical="center"/>
    </xf>
    <xf numFmtId="0" fontId="72" fillId="0" borderId="2" xfId="10" applyFont="1" applyFill="1" applyBorder="1" applyAlignment="1">
      <alignment vertical="center"/>
    </xf>
    <xf numFmtId="0" fontId="72" fillId="0" borderId="3" xfId="10" applyFont="1" applyFill="1" applyBorder="1" applyAlignment="1">
      <alignment vertical="center"/>
    </xf>
    <xf numFmtId="0" fontId="66" fillId="6" borderId="1" xfId="10" applyFont="1" applyFill="1" applyBorder="1" applyAlignment="1">
      <alignment vertical="center" wrapText="1"/>
    </xf>
    <xf numFmtId="0" fontId="66" fillId="6" borderId="2" xfId="10" applyFont="1" applyFill="1" applyBorder="1" applyAlignment="1">
      <alignment vertical="center" wrapText="1"/>
    </xf>
    <xf numFmtId="0" fontId="66" fillId="6" borderId="3" xfId="10" applyFont="1" applyFill="1" applyBorder="1" applyAlignment="1">
      <alignment vertical="center" wrapText="1"/>
    </xf>
    <xf numFmtId="0" fontId="66" fillId="6" borderId="101" xfId="10" applyFont="1" applyFill="1" applyBorder="1" applyAlignment="1">
      <alignment vertical="center" wrapText="1"/>
    </xf>
    <xf numFmtId="0" fontId="72" fillId="0" borderId="87" xfId="10" applyFont="1" applyFill="1" applyBorder="1" applyAlignment="1">
      <alignment vertical="center"/>
    </xf>
    <xf numFmtId="0" fontId="72" fillId="0" borderId="88" xfId="10" applyFont="1" applyFill="1" applyBorder="1" applyAlignment="1">
      <alignment vertical="center"/>
    </xf>
    <xf numFmtId="0" fontId="72" fillId="0" borderId="89" xfId="10" applyFont="1" applyFill="1" applyBorder="1" applyAlignment="1">
      <alignment vertical="center"/>
    </xf>
    <xf numFmtId="0" fontId="66" fillId="6" borderId="90" xfId="10" applyFont="1" applyFill="1" applyBorder="1" applyAlignment="1">
      <alignment vertical="center" wrapText="1"/>
    </xf>
    <xf numFmtId="0" fontId="66" fillId="6" borderId="88" xfId="10" applyFont="1" applyFill="1" applyBorder="1" applyAlignment="1">
      <alignment vertical="center" wrapText="1"/>
    </xf>
    <xf numFmtId="0" fontId="66" fillId="6" borderId="89" xfId="10" applyFont="1" applyFill="1" applyBorder="1" applyAlignment="1">
      <alignment vertical="center" wrapText="1"/>
    </xf>
    <xf numFmtId="0" fontId="66" fillId="6" borderId="102" xfId="10" applyFont="1" applyFill="1" applyBorder="1" applyAlignment="1">
      <alignment vertical="center" wrapText="1"/>
    </xf>
    <xf numFmtId="38" fontId="68" fillId="0" borderId="1" xfId="11" applyFont="1" applyFill="1" applyBorder="1" applyAlignment="1">
      <alignment horizontal="right" vertical="center" shrinkToFit="1"/>
    </xf>
    <xf numFmtId="38" fontId="68" fillId="0" borderId="3" xfId="11" applyFont="1" applyFill="1" applyBorder="1" applyAlignment="1">
      <alignment horizontal="right" vertical="center" shrinkToFit="1"/>
    </xf>
    <xf numFmtId="38" fontId="69" fillId="0" borderId="1" xfId="11" applyFont="1" applyFill="1" applyBorder="1" applyAlignment="1">
      <alignment horizontal="right" vertical="center" shrinkToFit="1"/>
    </xf>
    <xf numFmtId="38" fontId="69" fillId="0" borderId="101" xfId="11" applyFont="1" applyFill="1" applyBorder="1" applyAlignment="1">
      <alignment horizontal="right" vertical="center" shrinkToFit="1"/>
    </xf>
    <xf numFmtId="0" fontId="65" fillId="0" borderId="0" xfId="10" applyFont="1" applyAlignment="1">
      <alignment horizontal="right" vertical="center" wrapText="1"/>
    </xf>
    <xf numFmtId="0" fontId="65" fillId="0" borderId="72" xfId="10" applyFont="1" applyBorder="1" applyAlignment="1">
      <alignment horizontal="right" vertical="center" wrapText="1"/>
    </xf>
    <xf numFmtId="38" fontId="73" fillId="0" borderId="100" xfId="11" applyFont="1" applyFill="1" applyBorder="1" applyAlignment="1">
      <alignment horizontal="left" vertical="center" wrapText="1" shrinkToFit="1"/>
    </xf>
    <xf numFmtId="38" fontId="73" fillId="0" borderId="82" xfId="11" applyFont="1" applyFill="1" applyBorder="1" applyAlignment="1">
      <alignment horizontal="left" vertical="center" wrapText="1" shrinkToFit="1"/>
    </xf>
    <xf numFmtId="38" fontId="73" fillId="0" borderId="82" xfId="11" applyFont="1" applyFill="1" applyBorder="1" applyAlignment="1">
      <alignment horizontal="center" vertical="center" wrapText="1" shrinkToFit="1"/>
    </xf>
    <xf numFmtId="38" fontId="73" fillId="0" borderId="96" xfId="11" applyFont="1" applyFill="1" applyBorder="1" applyAlignment="1">
      <alignment horizontal="right" vertical="center" wrapText="1" shrinkToFit="1"/>
    </xf>
    <xf numFmtId="38" fontId="73" fillId="0" borderId="95" xfId="11" applyFont="1" applyFill="1" applyBorder="1" applyAlignment="1">
      <alignment horizontal="right" vertical="center" wrapText="1" shrinkToFit="1"/>
    </xf>
    <xf numFmtId="38" fontId="73" fillId="0" borderId="103" xfId="11" applyFont="1" applyFill="1" applyBorder="1" applyAlignment="1" applyProtection="1">
      <alignment horizontal="right" vertical="center" shrinkToFit="1"/>
    </xf>
    <xf numFmtId="38" fontId="73" fillId="0" borderId="81" xfId="11" applyFont="1" applyFill="1" applyBorder="1" applyAlignment="1" applyProtection="1">
      <alignment horizontal="right" vertical="center" shrinkToFit="1"/>
    </xf>
    <xf numFmtId="38" fontId="73" fillId="0" borderId="103" xfId="11" applyFont="1" applyFill="1" applyBorder="1" applyAlignment="1">
      <alignment horizontal="right" vertical="center" shrinkToFit="1"/>
    </xf>
    <xf numFmtId="38" fontId="73" fillId="0" borderId="81" xfId="11" applyFont="1" applyFill="1" applyBorder="1" applyAlignment="1">
      <alignment horizontal="right" vertical="center" shrinkToFit="1"/>
    </xf>
    <xf numFmtId="38" fontId="68" fillId="0" borderId="103" xfId="11" applyFont="1" applyFill="1" applyBorder="1" applyAlignment="1">
      <alignment horizontal="right" vertical="center" shrinkToFit="1"/>
    </xf>
    <xf numFmtId="38" fontId="68" fillId="0" borderId="81" xfId="11" applyFont="1" applyFill="1" applyBorder="1" applyAlignment="1">
      <alignment horizontal="right" vertical="center" shrinkToFit="1"/>
    </xf>
    <xf numFmtId="38" fontId="69" fillId="0" borderId="103" xfId="11" applyFont="1" applyFill="1" applyBorder="1" applyAlignment="1">
      <alignment horizontal="right" vertical="center" shrinkToFit="1"/>
    </xf>
    <xf numFmtId="38" fontId="69" fillId="0" borderId="104" xfId="11" applyFont="1" applyFill="1" applyBorder="1" applyAlignment="1">
      <alignment horizontal="right" vertical="center" shrinkToFit="1"/>
    </xf>
    <xf numFmtId="38" fontId="73" fillId="0" borderId="38" xfId="11" applyFont="1" applyFill="1" applyBorder="1" applyAlignment="1">
      <alignment horizontal="left" vertical="center" wrapText="1" shrinkToFit="1"/>
    </xf>
    <xf numFmtId="38" fontId="73" fillId="0" borderId="36" xfId="11" applyFont="1" applyFill="1" applyBorder="1" applyAlignment="1">
      <alignment horizontal="left" vertical="center" wrapText="1" shrinkToFit="1"/>
    </xf>
    <xf numFmtId="38" fontId="73" fillId="0" borderId="36" xfId="11" applyFont="1" applyFill="1" applyBorder="1" applyAlignment="1">
      <alignment horizontal="center" vertical="center" wrapText="1" shrinkToFit="1"/>
    </xf>
    <xf numFmtId="38" fontId="73" fillId="0" borderId="1" xfId="11" applyFont="1" applyFill="1" applyBorder="1" applyAlignment="1">
      <alignment horizontal="right" vertical="center" wrapText="1" shrinkToFit="1"/>
    </xf>
    <xf numFmtId="38" fontId="73" fillId="0" borderId="3" xfId="11" applyFont="1" applyFill="1" applyBorder="1" applyAlignment="1">
      <alignment horizontal="right" vertical="center" wrapText="1" shrinkToFit="1"/>
    </xf>
    <xf numFmtId="38" fontId="73" fillId="10" borderId="1" xfId="11" applyFont="1" applyFill="1" applyBorder="1" applyAlignment="1" applyProtection="1">
      <alignment horizontal="right" vertical="center" shrinkToFit="1"/>
    </xf>
    <xf numFmtId="38" fontId="73" fillId="10" borderId="3" xfId="11" applyFont="1" applyFill="1" applyBorder="1" applyAlignment="1" applyProtection="1">
      <alignment horizontal="right" vertical="center" shrinkToFit="1"/>
    </xf>
    <xf numFmtId="38" fontId="73" fillId="0" borderId="93" xfId="11" applyFont="1" applyFill="1" applyBorder="1" applyAlignment="1">
      <alignment horizontal="center" vertical="center" shrinkToFit="1"/>
    </xf>
    <xf numFmtId="38" fontId="73" fillId="0" borderId="94" xfId="11" applyFont="1" applyFill="1" applyBorder="1" applyAlignment="1">
      <alignment horizontal="center" vertical="center" shrinkToFit="1"/>
    </xf>
    <xf numFmtId="0" fontId="64" fillId="0" borderId="68" xfId="10" applyFont="1" applyBorder="1" applyAlignment="1">
      <alignment horizontal="center" vertical="center"/>
    </xf>
    <xf numFmtId="0" fontId="64" fillId="0" borderId="69" xfId="10" applyFont="1" applyBorder="1" applyAlignment="1">
      <alignment horizontal="center" vertical="center"/>
    </xf>
    <xf numFmtId="0" fontId="64" fillId="0" borderId="70" xfId="10" applyFont="1" applyBorder="1" applyAlignment="1">
      <alignment horizontal="center" vertical="center"/>
    </xf>
    <xf numFmtId="0" fontId="64" fillId="0" borderId="73" xfId="10" applyFont="1" applyBorder="1" applyAlignment="1">
      <alignment horizontal="center" vertical="center"/>
    </xf>
    <xf numFmtId="0" fontId="64" fillId="0" borderId="74" xfId="10" applyFont="1" applyBorder="1" applyAlignment="1">
      <alignment horizontal="center" vertical="center"/>
    </xf>
    <xf numFmtId="0" fontId="64" fillId="0" borderId="75" xfId="10" applyFont="1" applyBorder="1" applyAlignment="1">
      <alignment horizontal="center" vertical="center"/>
    </xf>
    <xf numFmtId="0" fontId="68" fillId="0" borderId="76" xfId="10" applyFont="1" applyBorder="1" applyAlignment="1">
      <alignment horizontal="center" vertical="center" wrapText="1"/>
    </xf>
    <xf numFmtId="0" fontId="68" fillId="0" borderId="77" xfId="10" applyFont="1" applyBorder="1" applyAlignment="1">
      <alignment horizontal="center" vertical="center" wrapText="1"/>
    </xf>
    <xf numFmtId="0" fontId="68" fillId="0" borderId="78" xfId="10" applyFont="1" applyBorder="1" applyAlignment="1">
      <alignment horizontal="center" vertical="center" wrapText="1"/>
    </xf>
    <xf numFmtId="0" fontId="68" fillId="0" borderId="76" xfId="10" applyFont="1" applyBorder="1" applyAlignment="1">
      <alignment horizontal="center" vertical="center"/>
    </xf>
    <xf numFmtId="0" fontId="68" fillId="0" borderId="77" xfId="10" applyFont="1" applyBorder="1" applyAlignment="1">
      <alignment horizontal="center" vertical="center"/>
    </xf>
    <xf numFmtId="0" fontId="68" fillId="0" borderId="78" xfId="10" applyFont="1" applyBorder="1" applyAlignment="1">
      <alignment horizontal="center" vertical="center"/>
    </xf>
    <xf numFmtId="0" fontId="68" fillId="0" borderId="37" xfId="10" applyFont="1" applyFill="1" applyBorder="1" applyAlignment="1">
      <alignment horizontal="center" vertical="center" wrapText="1"/>
    </xf>
    <xf numFmtId="0" fontId="68" fillId="0" borderId="98" xfId="10" applyFont="1" applyFill="1" applyBorder="1" applyAlignment="1">
      <alignment horizontal="center" vertical="center" wrapText="1"/>
    </xf>
    <xf numFmtId="0" fontId="68" fillId="0" borderId="98" xfId="10" applyFont="1" applyFill="1" applyBorder="1" applyAlignment="1">
      <alignment horizontal="center" vertical="center"/>
    </xf>
    <xf numFmtId="0" fontId="68" fillId="0" borderId="90" xfId="10" applyFont="1" applyFill="1" applyBorder="1" applyAlignment="1">
      <alignment horizontal="center" vertical="center" wrapText="1"/>
    </xf>
    <xf numFmtId="0" fontId="68" fillId="0" borderId="89" xfId="10" applyFont="1" applyFill="1" applyBorder="1" applyAlignment="1">
      <alignment horizontal="center" vertical="center" wrapText="1"/>
    </xf>
    <xf numFmtId="38" fontId="68" fillId="0" borderId="90" xfId="11" applyFont="1" applyFill="1" applyBorder="1" applyAlignment="1">
      <alignment horizontal="center" vertical="center" wrapText="1"/>
    </xf>
    <xf numFmtId="38" fontId="68" fillId="0" borderId="89" xfId="11" applyFont="1" applyFill="1" applyBorder="1" applyAlignment="1">
      <alignment horizontal="center" vertical="center" wrapText="1"/>
    </xf>
    <xf numFmtId="38" fontId="69" fillId="0" borderId="90" xfId="11" applyFont="1" applyFill="1" applyBorder="1" applyAlignment="1">
      <alignment horizontal="center" vertical="center" wrapText="1"/>
    </xf>
    <xf numFmtId="38" fontId="69" fillId="0" borderId="102" xfId="11" applyFont="1" applyFill="1" applyBorder="1" applyAlignment="1">
      <alignment horizontal="center" vertical="center" wrapText="1"/>
    </xf>
    <xf numFmtId="0" fontId="64" fillId="9" borderId="1" xfId="0" applyFont="1" applyFill="1" applyBorder="1" applyAlignment="1">
      <alignment horizontal="center" vertical="center" shrinkToFit="1"/>
    </xf>
    <xf numFmtId="0" fontId="64" fillId="9" borderId="2" xfId="0" applyFont="1" applyFill="1" applyBorder="1" applyAlignment="1">
      <alignment horizontal="center" vertical="center" shrinkToFit="1"/>
    </xf>
    <xf numFmtId="0" fontId="64" fillId="9" borderId="3" xfId="0" applyFont="1" applyFill="1" applyBorder="1" applyAlignment="1">
      <alignment horizontal="center" vertical="center" shrinkToFit="1"/>
    </xf>
    <xf numFmtId="0" fontId="64" fillId="0" borderId="1" xfId="10" applyFont="1" applyFill="1" applyBorder="1" applyAlignment="1">
      <alignment horizontal="center" vertical="center"/>
    </xf>
    <xf numFmtId="0" fontId="64" fillId="0" borderId="3" xfId="10" applyFont="1" applyFill="1" applyBorder="1" applyAlignment="1">
      <alignment horizontal="center" vertical="center"/>
    </xf>
    <xf numFmtId="38" fontId="73" fillId="0" borderId="1" xfId="11" applyFont="1" applyFill="1" applyBorder="1" applyAlignment="1">
      <alignment horizontal="center" vertical="center"/>
    </xf>
    <xf numFmtId="38" fontId="73" fillId="0" borderId="2" xfId="11" applyFont="1" applyFill="1" applyBorder="1" applyAlignment="1">
      <alignment horizontal="center" vertical="center"/>
    </xf>
    <xf numFmtId="38" fontId="73" fillId="0" borderId="3" xfId="11" applyFont="1" applyFill="1" applyBorder="1" applyAlignment="1">
      <alignment horizontal="center" vertical="center"/>
    </xf>
    <xf numFmtId="38" fontId="73" fillId="0" borderId="1" xfId="11" applyFont="1" applyFill="1" applyBorder="1" applyAlignment="1">
      <alignment horizontal="center" vertical="center" shrinkToFit="1"/>
    </xf>
    <xf numFmtId="38" fontId="73" fillId="0" borderId="2" xfId="11" applyFont="1" applyFill="1" applyBorder="1" applyAlignment="1">
      <alignment horizontal="center" vertical="center" shrinkToFit="1"/>
    </xf>
    <xf numFmtId="38" fontId="73" fillId="0" borderId="3" xfId="11" applyFont="1" applyFill="1" applyBorder="1" applyAlignment="1">
      <alignment horizontal="center" vertical="center" shrinkToFit="1"/>
    </xf>
    <xf numFmtId="0" fontId="64" fillId="0" borderId="36" xfId="10" applyFont="1" applyFill="1" applyBorder="1" applyAlignment="1">
      <alignment horizontal="center" vertical="center"/>
    </xf>
    <xf numFmtId="38" fontId="68" fillId="3" borderId="103" xfId="11" applyFont="1" applyFill="1" applyBorder="1" applyAlignment="1">
      <alignment horizontal="right" vertical="center" shrinkToFit="1"/>
    </xf>
    <xf numFmtId="38" fontId="68" fillId="3" borderId="81" xfId="11" applyFont="1" applyFill="1" applyBorder="1" applyAlignment="1">
      <alignment horizontal="right" vertical="center" shrinkToFit="1"/>
    </xf>
    <xf numFmtId="38" fontId="69" fillId="0" borderId="106" xfId="11" applyFont="1" applyFill="1" applyBorder="1" applyAlignment="1">
      <alignment horizontal="right" vertical="center" shrinkToFit="1"/>
    </xf>
    <xf numFmtId="38" fontId="73" fillId="10" borderId="103" xfId="11" applyFont="1" applyFill="1" applyBorder="1" applyAlignment="1" applyProtection="1">
      <alignment horizontal="right" vertical="center" shrinkToFit="1"/>
    </xf>
    <xf numFmtId="38" fontId="73" fillId="10" borderId="81" xfId="11" applyFont="1" applyFill="1" applyBorder="1" applyAlignment="1" applyProtection="1">
      <alignment horizontal="right" vertical="center" shrinkToFit="1"/>
    </xf>
    <xf numFmtId="38" fontId="69" fillId="3" borderId="1" xfId="11" applyFont="1" applyFill="1" applyBorder="1" applyAlignment="1">
      <alignment horizontal="right" vertical="center" shrinkToFit="1"/>
    </xf>
    <xf numFmtId="38" fontId="69" fillId="3" borderId="2" xfId="11" applyFont="1" applyFill="1" applyBorder="1" applyAlignment="1">
      <alignment horizontal="right" vertical="center" shrinkToFit="1"/>
    </xf>
    <xf numFmtId="0" fontId="64" fillId="0" borderId="1" xfId="10" applyFont="1" applyBorder="1" applyAlignment="1">
      <alignment horizontal="center" vertical="center"/>
    </xf>
    <xf numFmtId="0" fontId="64" fillId="0" borderId="3" xfId="10" applyFont="1" applyBorder="1" applyAlignment="1">
      <alignment horizontal="center" vertical="center"/>
    </xf>
    <xf numFmtId="0" fontId="68" fillId="0" borderId="76" xfId="10" applyFont="1" applyBorder="1" applyAlignment="1">
      <alignment vertical="center"/>
    </xf>
    <xf numFmtId="0" fontId="68" fillId="0" borderId="77" xfId="10" applyFont="1" applyBorder="1" applyAlignment="1">
      <alignment vertical="center"/>
    </xf>
    <xf numFmtId="0" fontId="68" fillId="0" borderId="78" xfId="10" applyFont="1" applyBorder="1" applyAlignment="1">
      <alignment vertical="center"/>
    </xf>
    <xf numFmtId="38" fontId="69" fillId="0" borderId="88" xfId="11" applyFont="1" applyFill="1" applyBorder="1" applyAlignment="1">
      <alignment horizontal="center" vertical="center" wrapText="1"/>
    </xf>
    <xf numFmtId="0" fontId="45" fillId="2" borderId="0" xfId="12" applyFont="1" applyFill="1" applyAlignment="1">
      <alignment horizontal="left" vertical="center" wrapText="1"/>
    </xf>
    <xf numFmtId="0" fontId="31" fillId="0" borderId="0" xfId="12" applyFont="1" applyAlignment="1">
      <alignment horizontal="center" vertical="center" wrapText="1"/>
    </xf>
    <xf numFmtId="0" fontId="31" fillId="0" borderId="0" xfId="12" applyFont="1" applyAlignment="1">
      <alignment horizontal="center" vertical="center"/>
    </xf>
    <xf numFmtId="0" fontId="31" fillId="6" borderId="0" xfId="12" applyFont="1" applyFill="1" applyAlignment="1" applyProtection="1">
      <alignment vertical="center" shrinkToFit="1"/>
      <protection locked="0"/>
    </xf>
    <xf numFmtId="0" fontId="31" fillId="0" borderId="0" xfId="12" applyFont="1" applyAlignment="1" applyProtection="1">
      <alignment horizontal="center" vertical="center" shrinkToFit="1"/>
      <protection locked="0"/>
    </xf>
    <xf numFmtId="0" fontId="30" fillId="0" borderId="0" xfId="12" applyFont="1" applyAlignment="1">
      <alignment horizontal="center" vertical="center"/>
    </xf>
    <xf numFmtId="0" fontId="41" fillId="2" borderId="0" xfId="12" applyFont="1" applyFill="1" applyAlignment="1">
      <alignment horizontal="left" vertical="top" wrapText="1"/>
    </xf>
    <xf numFmtId="0" fontId="31" fillId="6" borderId="0" xfId="12" applyFont="1" applyFill="1" applyAlignment="1" applyProtection="1">
      <alignment horizontal="center" vertical="center"/>
      <protection locked="0"/>
    </xf>
    <xf numFmtId="0" fontId="30" fillId="6" borderId="0" xfId="12" applyFont="1" applyFill="1" applyAlignment="1" applyProtection="1">
      <alignment horizontal="center" vertical="center"/>
      <protection locked="0"/>
    </xf>
    <xf numFmtId="0" fontId="31" fillId="2" borderId="0" xfId="12" applyFont="1" applyFill="1" applyAlignment="1">
      <alignment horizontal="left" vertical="center" shrinkToFit="1"/>
    </xf>
    <xf numFmtId="0" fontId="2" fillId="6" borderId="68" xfId="12" applyFill="1" applyBorder="1" applyAlignment="1">
      <alignment horizontal="center" vertical="center"/>
    </xf>
    <xf numFmtId="0" fontId="2" fillId="6" borderId="69" xfId="12" applyFill="1" applyBorder="1" applyAlignment="1">
      <alignment horizontal="center" vertical="center"/>
    </xf>
    <xf numFmtId="0" fontId="2" fillId="6" borderId="70" xfId="12" applyFill="1" applyBorder="1" applyAlignment="1">
      <alignment horizontal="center" vertical="center"/>
    </xf>
    <xf numFmtId="0" fontId="2" fillId="6" borderId="71" xfId="12" applyFill="1" applyBorder="1" applyAlignment="1">
      <alignment horizontal="center" vertical="center"/>
    </xf>
    <xf numFmtId="0" fontId="2" fillId="6" borderId="0" xfId="12" applyFill="1" applyAlignment="1">
      <alignment horizontal="center" vertical="center"/>
    </xf>
    <xf numFmtId="0" fontId="2" fillId="6" borderId="72" xfId="12" applyFill="1" applyBorder="1" applyAlignment="1">
      <alignment horizontal="center" vertical="center"/>
    </xf>
    <xf numFmtId="0" fontId="2" fillId="6" borderId="73" xfId="12" applyFill="1" applyBorder="1" applyAlignment="1">
      <alignment horizontal="center" vertical="center"/>
    </xf>
    <xf numFmtId="0" fontId="2" fillId="6" borderId="74" xfId="12" applyFill="1" applyBorder="1" applyAlignment="1">
      <alignment horizontal="center" vertical="center"/>
    </xf>
    <xf numFmtId="0" fontId="2" fillId="6" borderId="75" xfId="12" applyFill="1" applyBorder="1" applyAlignment="1">
      <alignment horizontal="center" vertical="center"/>
    </xf>
    <xf numFmtId="0" fontId="30" fillId="0" borderId="0" xfId="12" applyFont="1" applyAlignment="1">
      <alignment horizontal="center" vertical="center" wrapText="1"/>
    </xf>
    <xf numFmtId="0" fontId="34" fillId="5" borderId="76" xfId="12" applyFont="1" applyFill="1" applyBorder="1" applyAlignment="1">
      <alignment horizontal="center" vertical="center" wrapText="1"/>
    </xf>
    <xf numFmtId="0" fontId="34" fillId="5" borderId="77" xfId="12" applyFont="1" applyFill="1" applyBorder="1" applyAlignment="1">
      <alignment horizontal="center" vertical="center" wrapText="1"/>
    </xf>
    <xf numFmtId="0" fontId="34" fillId="5" borderId="78" xfId="12" applyFont="1" applyFill="1" applyBorder="1" applyAlignment="1">
      <alignment horizontal="center" vertical="center" wrapText="1"/>
    </xf>
    <xf numFmtId="0" fontId="36" fillId="2" borderId="8" xfId="12" applyFont="1" applyFill="1" applyBorder="1" applyAlignment="1">
      <alignment horizontal="left" vertical="top"/>
    </xf>
    <xf numFmtId="0" fontId="36" fillId="2" borderId="79" xfId="12" applyFont="1" applyFill="1" applyBorder="1" applyAlignment="1">
      <alignment horizontal="left" vertical="top"/>
    </xf>
    <xf numFmtId="0" fontId="36" fillId="2" borderId="3" xfId="12" applyFont="1" applyFill="1" applyBorder="1" applyAlignment="1">
      <alignment horizontal="left" vertical="top"/>
    </xf>
    <xf numFmtId="0" fontId="36" fillId="2" borderId="36" xfId="12" applyFont="1" applyFill="1" applyBorder="1" applyAlignment="1">
      <alignment horizontal="left" vertical="top"/>
    </xf>
    <xf numFmtId="0" fontId="36" fillId="2" borderId="80" xfId="12" applyFont="1" applyFill="1" applyBorder="1" applyAlignment="1">
      <alignment horizontal="left" vertical="top"/>
    </xf>
    <xf numFmtId="0" fontId="37" fillId="2" borderId="3" xfId="12" applyFont="1" applyFill="1" applyBorder="1" applyAlignment="1">
      <alignment horizontal="left" vertical="top"/>
    </xf>
    <xf numFmtId="0" fontId="37" fillId="2" borderId="36" xfId="12" applyFont="1" applyFill="1" applyBorder="1" applyAlignment="1">
      <alignment horizontal="left" vertical="top"/>
    </xf>
    <xf numFmtId="0" fontId="37" fillId="2" borderId="80" xfId="12" applyFont="1" applyFill="1" applyBorder="1" applyAlignment="1">
      <alignment horizontal="left" vertical="top"/>
    </xf>
    <xf numFmtId="0" fontId="36" fillId="2" borderId="3" xfId="12" applyFont="1" applyFill="1" applyBorder="1" applyAlignment="1">
      <alignment horizontal="left" vertical="top" wrapText="1"/>
    </xf>
    <xf numFmtId="0" fontId="36" fillId="2" borderId="36" xfId="12" applyFont="1" applyFill="1" applyBorder="1" applyAlignment="1">
      <alignment horizontal="left" vertical="top" wrapText="1"/>
    </xf>
    <xf numFmtId="0" fontId="36" fillId="2" borderId="80" xfId="12" applyFont="1" applyFill="1" applyBorder="1" applyAlignment="1">
      <alignment horizontal="left" vertical="top" wrapText="1"/>
    </xf>
    <xf numFmtId="0" fontId="37" fillId="2" borderId="81" xfId="12" applyFont="1" applyFill="1" applyBorder="1" applyAlignment="1">
      <alignment horizontal="left" vertical="top" wrapText="1"/>
    </xf>
    <xf numFmtId="0" fontId="37" fillId="2" borderId="82" xfId="12" applyFont="1" applyFill="1" applyBorder="1" applyAlignment="1">
      <alignment horizontal="left" vertical="top" wrapText="1"/>
    </xf>
    <xf numFmtId="0" fontId="37" fillId="2" borderId="83" xfId="12" applyFont="1" applyFill="1" applyBorder="1" applyAlignment="1">
      <alignment horizontal="left" vertical="top" wrapText="1"/>
    </xf>
    <xf numFmtId="0" fontId="32" fillId="2" borderId="69" xfId="12" applyFont="1" applyFill="1" applyBorder="1" applyAlignment="1">
      <alignment horizontal="left" vertical="top" wrapText="1"/>
    </xf>
    <xf numFmtId="0" fontId="32" fillId="2" borderId="0" xfId="12" applyFont="1" applyFill="1" applyAlignment="1">
      <alignment horizontal="left" vertical="top" wrapText="1"/>
    </xf>
    <xf numFmtId="0" fontId="48" fillId="6" borderId="18" xfId="5" applyFont="1" applyFill="1" applyBorder="1" applyAlignment="1">
      <alignment horizontal="left" vertical="center"/>
    </xf>
    <xf numFmtId="0" fontId="48" fillId="6" borderId="20" xfId="5" applyFont="1" applyFill="1" applyBorder="1" applyAlignment="1">
      <alignment horizontal="left" vertical="center"/>
    </xf>
    <xf numFmtId="0" fontId="48" fillId="0" borderId="18" xfId="5" applyFont="1" applyBorder="1" applyAlignment="1">
      <alignment horizontal="center" vertical="center"/>
    </xf>
    <xf numFmtId="0" fontId="48" fillId="0" borderId="20" xfId="5" applyFont="1" applyBorder="1" applyAlignment="1">
      <alignment horizontal="center" vertical="center"/>
    </xf>
    <xf numFmtId="0" fontId="48" fillId="6" borderId="18" xfId="5" applyFont="1" applyFill="1" applyBorder="1">
      <alignment vertical="center"/>
    </xf>
    <xf numFmtId="0" fontId="48" fillId="6" borderId="20" xfId="5" applyFont="1" applyFill="1" applyBorder="1">
      <alignment vertical="center"/>
    </xf>
    <xf numFmtId="0" fontId="48" fillId="6" borderId="18" xfId="5" applyFont="1" applyFill="1" applyBorder="1" applyAlignment="1">
      <alignment horizontal="center" vertical="center"/>
    </xf>
    <xf numFmtId="0" fontId="48" fillId="6" borderId="20" xfId="5" applyFont="1" applyFill="1" applyBorder="1" applyAlignment="1">
      <alignment horizontal="center" vertical="center"/>
    </xf>
    <xf numFmtId="0" fontId="48" fillId="0" borderId="1" xfId="5" applyFont="1" applyFill="1" applyBorder="1" applyAlignment="1">
      <alignment vertical="center" shrinkToFit="1"/>
    </xf>
    <xf numFmtId="0" fontId="48" fillId="0" borderId="2" xfId="5" applyFont="1" applyFill="1" applyBorder="1" applyAlignment="1">
      <alignment vertical="center" shrinkToFit="1"/>
    </xf>
    <xf numFmtId="0" fontId="48" fillId="0" borderId="3" xfId="5" applyFont="1" applyFill="1" applyBorder="1" applyAlignment="1">
      <alignment vertical="center" shrinkToFit="1"/>
    </xf>
    <xf numFmtId="0" fontId="48" fillId="0" borderId="19" xfId="5" applyFont="1" applyBorder="1" applyAlignment="1">
      <alignment horizontal="center" vertical="center"/>
    </xf>
    <xf numFmtId="0" fontId="48" fillId="0" borderId="18" xfId="5" applyFont="1" applyBorder="1">
      <alignment vertical="center"/>
    </xf>
    <xf numFmtId="0" fontId="48" fillId="0" borderId="19" xfId="5" applyFont="1" applyBorder="1">
      <alignment vertical="center"/>
    </xf>
    <xf numFmtId="0" fontId="48" fillId="0" borderId="20" xfId="5" applyFont="1" applyBorder="1">
      <alignment vertical="center"/>
    </xf>
    <xf numFmtId="0" fontId="51" fillId="0" borderId="76" xfId="5" applyFont="1" applyBorder="1" applyAlignment="1">
      <alignment horizontal="center" vertical="center"/>
    </xf>
    <xf numFmtId="0" fontId="51" fillId="0" borderId="78" xfId="5" applyFont="1" applyBorder="1" applyAlignment="1">
      <alignment horizontal="center" vertical="center"/>
    </xf>
    <xf numFmtId="0" fontId="0" fillId="6" borderId="8" xfId="0" applyFill="1" applyBorder="1" applyAlignment="1">
      <alignment horizontal="left" vertical="center"/>
    </xf>
    <xf numFmtId="0" fontId="0" fillId="0" borderId="8" xfId="0" applyBorder="1" applyAlignment="1">
      <alignment horizontal="left" vertical="center" shrinkToFit="1"/>
    </xf>
    <xf numFmtId="0" fontId="0" fillId="0" borderId="2" xfId="0" applyBorder="1" applyAlignment="1">
      <alignment horizontal="left" vertical="center" shrinkToFit="1"/>
    </xf>
  </cellXfs>
  <cellStyles count="14">
    <cellStyle name="パーセント 2" xfId="2" xr:uid="{00000000-0005-0000-0000-000000000000}"/>
    <cellStyle name="ハイパーリンク" xfId="7" builtinId="8"/>
    <cellStyle name="桁区切り" xfId="4" builtinId="6"/>
    <cellStyle name="桁区切り 2" xfId="1" xr:uid="{00000000-0005-0000-0000-000003000000}"/>
    <cellStyle name="桁区切り 3" xfId="9" xr:uid="{00000000-0005-0000-0000-000004000000}"/>
    <cellStyle name="桁区切り 4" xfId="11" xr:uid="{00000000-0005-0000-0000-000005000000}"/>
    <cellStyle name="標準" xfId="0" builtinId="0"/>
    <cellStyle name="標準 2" xfId="3" xr:uid="{00000000-0005-0000-0000-000007000000}"/>
    <cellStyle name="標準 3" xfId="5" xr:uid="{00000000-0005-0000-0000-000008000000}"/>
    <cellStyle name="標準 4" xfId="6" xr:uid="{00000000-0005-0000-0000-000009000000}"/>
    <cellStyle name="標準 4 2" xfId="13" xr:uid="{EB3CAF60-090D-4B89-B97C-961E941A597D}"/>
    <cellStyle name="標準 5" xfId="8" xr:uid="{00000000-0005-0000-0000-00000A000000}"/>
    <cellStyle name="標準 6" xfId="10" xr:uid="{00000000-0005-0000-0000-00000B000000}"/>
    <cellStyle name="標準 7" xfId="12" xr:uid="{DD650782-98E2-4855-9CD0-CB6E54044503}"/>
  </cellStyles>
  <dxfs count="60">
    <dxf>
      <font>
        <color theme="1"/>
      </font>
      <fill>
        <patternFill>
          <bgColor theme="0"/>
        </patternFill>
      </fill>
    </dxf>
    <dxf>
      <font>
        <color theme="1"/>
      </font>
      <fill>
        <patternFill>
          <bgColor theme="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font>
        <color rgb="FF9C0006"/>
      </font>
      <fill>
        <patternFill>
          <bgColor rgb="FFFFC7CE"/>
        </patternFill>
      </fill>
    </dxf>
    <dxf>
      <font>
        <color rgb="FF9C0006"/>
      </font>
      <fill>
        <patternFill>
          <bgColor rgb="FFFFC7CE"/>
        </patternFill>
      </fill>
    </dxf>
    <dxf>
      <font>
        <color theme="1"/>
      </font>
      <fill>
        <patternFill>
          <bgColor theme="0"/>
        </patternFill>
      </fill>
    </dxf>
    <dxf>
      <font>
        <color theme="1"/>
      </font>
      <fill>
        <patternFill>
          <bgColor theme="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font>
        <color rgb="FF9C0006"/>
      </font>
      <fill>
        <patternFill>
          <bgColor rgb="FFFFC7CE"/>
        </patternFill>
      </fill>
    </dxf>
    <dxf>
      <font>
        <color rgb="FF9C0006"/>
      </font>
      <fill>
        <patternFill>
          <bgColor rgb="FFFFC7CE"/>
        </patternFill>
      </fill>
    </dxf>
    <dxf>
      <font>
        <color theme="1"/>
      </font>
      <fill>
        <patternFill>
          <bgColor theme="0"/>
        </patternFill>
      </fill>
    </dxf>
    <dxf>
      <font>
        <color theme="1"/>
      </font>
      <fill>
        <patternFill>
          <bgColor theme="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font>
        <color rgb="FF9C0006"/>
      </font>
      <fill>
        <patternFill>
          <bgColor rgb="FFFFC7CE"/>
        </patternFill>
      </fill>
    </dxf>
    <dxf>
      <font>
        <color rgb="FF9C0006"/>
      </font>
      <fill>
        <patternFill>
          <bgColor rgb="FFFFC7CE"/>
        </patternFill>
      </fill>
    </dxf>
    <dxf>
      <font>
        <color theme="1"/>
      </font>
      <fill>
        <patternFill>
          <bgColor theme="0"/>
        </patternFill>
      </fill>
    </dxf>
    <dxf>
      <font>
        <color theme="1"/>
      </font>
      <fill>
        <patternFill>
          <bgColor theme="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font>
        <color rgb="FF9C0006"/>
      </font>
      <fill>
        <patternFill>
          <bgColor rgb="FFFFC7CE"/>
        </patternFill>
      </fill>
    </dxf>
    <dxf>
      <font>
        <color rgb="FF9C0006"/>
      </font>
      <fill>
        <patternFill>
          <bgColor rgb="FFFFC7CE"/>
        </patternFill>
      </fill>
    </dxf>
    <dxf>
      <font>
        <color theme="1"/>
      </font>
      <fill>
        <patternFill>
          <bgColor theme="0"/>
        </patternFill>
      </fill>
    </dxf>
    <dxf>
      <font>
        <color theme="1"/>
      </font>
      <fill>
        <patternFill>
          <bgColor theme="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0000FF"/>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2170545</xdr:colOff>
      <xdr:row>36</xdr:row>
      <xdr:rowOff>150092</xdr:rowOff>
    </xdr:from>
    <xdr:to>
      <xdr:col>6</xdr:col>
      <xdr:colOff>698636</xdr:colOff>
      <xdr:row>65</xdr:row>
      <xdr:rowOff>83704</xdr:rowOff>
    </xdr:to>
    <xdr:pic>
      <xdr:nvPicPr>
        <xdr:cNvPr id="4" name="図 3">
          <a:extLst>
            <a:ext uri="{FF2B5EF4-FFF2-40B4-BE49-F238E27FC236}">
              <a16:creationId xmlns:a16="http://schemas.microsoft.com/office/drawing/2014/main" id="{32D42835-3DBE-2244-642C-FF2EA6E3CC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70545" y="5137728"/>
          <a:ext cx="5415973" cy="46210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97118</xdr:colOff>
      <xdr:row>42</xdr:row>
      <xdr:rowOff>149410</xdr:rowOff>
    </xdr:from>
    <xdr:to>
      <xdr:col>7</xdr:col>
      <xdr:colOff>694764</xdr:colOff>
      <xdr:row>53</xdr:row>
      <xdr:rowOff>141941</xdr:rowOff>
    </xdr:to>
    <xdr:sp macro="" textlink="">
      <xdr:nvSpPr>
        <xdr:cNvPr id="2" name="テキスト ボックス 1">
          <a:extLst>
            <a:ext uri="{FF2B5EF4-FFF2-40B4-BE49-F238E27FC236}">
              <a16:creationId xmlns:a16="http://schemas.microsoft.com/office/drawing/2014/main" id="{98523F54-9EAC-4959-B928-A645F42FDBAC}"/>
            </a:ext>
          </a:extLst>
        </xdr:cNvPr>
        <xdr:cNvSpPr txBox="1"/>
      </xdr:nvSpPr>
      <xdr:spPr>
        <a:xfrm>
          <a:off x="795618" y="7528110"/>
          <a:ext cx="4147296" cy="2088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補助対象となるもの・・・</a:t>
          </a:r>
          <a:r>
            <a:rPr lang="ja-JP" altLang="en-US" sz="1100" b="0" i="0" u="none" strike="noStrike" baseline="0">
              <a:solidFill>
                <a:schemeClr val="dk1"/>
              </a:solidFill>
              <a:latin typeface="+mn-lt"/>
              <a:ea typeface="+mn-ea"/>
              <a:cs typeface="+mn-cs"/>
            </a:rPr>
            <a:t>感染者の発生や感染者と接触があった者への対応により生じた追加的業務に係る労働の対償として使用者が支払う職員の割増賃金や手当</a:t>
          </a:r>
          <a:endParaRPr lang="en-US" altLang="ja-JP" sz="1100" b="0" i="0" u="none" strike="noStrike" baseline="0">
            <a:solidFill>
              <a:schemeClr val="dk1"/>
            </a:solidFill>
            <a:latin typeface="+mn-lt"/>
            <a:ea typeface="+mn-ea"/>
            <a:cs typeface="+mn-cs"/>
          </a:endParaRPr>
        </a:p>
        <a:p>
          <a:endParaRPr lang="ja-JP" altLang="en-US"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mn-lt"/>
              <a:ea typeface="+mn-ea"/>
              <a:cs typeface="+mn-cs"/>
            </a:rPr>
            <a:t>補助対象とならないもの・・・慰労金や自宅療養に対する補償手当など見舞金や給与補償のようなもの</a:t>
          </a:r>
          <a:endParaRPr lang="en-US" altLang="ja-JP" sz="1100" b="0" i="0" u="none" strike="noStrike" baseline="0">
            <a:solidFill>
              <a:schemeClr val="dk1"/>
            </a:solidFill>
            <a:latin typeface="+mn-lt"/>
            <a:ea typeface="+mn-ea"/>
            <a:cs typeface="+mn-cs"/>
          </a:endParaRPr>
        </a:p>
        <a:p>
          <a:endParaRPr kumimoji="1" lang="en-US" altLang="ja-JP" sz="1100" b="0" i="0" u="none" strike="noStrike" baseline="0">
            <a:solidFill>
              <a:schemeClr val="dk1"/>
            </a:solidFill>
            <a:latin typeface="+mn-lt"/>
            <a:ea typeface="+mn-ea"/>
            <a:cs typeface="+mn-cs"/>
          </a:endParaRPr>
        </a:p>
        <a:p>
          <a:r>
            <a:rPr lang="ja-JP" altLang="en-US" sz="1100" b="0" i="0" u="sng" strike="noStrike" baseline="0">
              <a:solidFill>
                <a:schemeClr val="dk1"/>
              </a:solidFill>
              <a:latin typeface="+mn-lt"/>
              <a:ea typeface="+mn-ea"/>
              <a:cs typeface="+mn-cs"/>
            </a:rPr>
            <a:t>手当等の水準については、社会通念上、適当と認められるものであること</a:t>
          </a:r>
          <a:endParaRPr kumimoji="1" lang="ja-JP" altLang="en-US" sz="1100" u="sng"/>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25</xdr:col>
      <xdr:colOff>297126</xdr:colOff>
      <xdr:row>6</xdr:row>
      <xdr:rowOff>23916</xdr:rowOff>
    </xdr:from>
    <xdr:to>
      <xdr:col>32</xdr:col>
      <xdr:colOff>91344</xdr:colOff>
      <xdr:row>14</xdr:row>
      <xdr:rowOff>23917</xdr:rowOff>
    </xdr:to>
    <xdr:sp macro="" textlink="">
      <xdr:nvSpPr>
        <xdr:cNvPr id="2" name="テキスト ボックス 1">
          <a:extLst>
            <a:ext uri="{FF2B5EF4-FFF2-40B4-BE49-F238E27FC236}">
              <a16:creationId xmlns:a16="http://schemas.microsoft.com/office/drawing/2014/main" id="{B231CBFA-9911-4598-AB8A-9E2A1D721C91}"/>
            </a:ext>
          </a:extLst>
        </xdr:cNvPr>
        <xdr:cNvSpPr txBox="1"/>
      </xdr:nvSpPr>
      <xdr:spPr>
        <a:xfrm>
          <a:off x="13994076" y="1058966"/>
          <a:ext cx="3439118" cy="32829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ysClr val="windowText" lastClr="000000"/>
              </a:solidFill>
            </a:rPr>
            <a:t>【</a:t>
          </a:r>
          <a:r>
            <a:rPr kumimoji="1" lang="ja-JP" altLang="en-US" sz="1100" b="1">
              <a:solidFill>
                <a:sysClr val="windowText" lastClr="000000"/>
              </a:solidFill>
            </a:rPr>
            <a:t>施設内療養の○の付け方</a:t>
          </a:r>
          <a:r>
            <a:rPr kumimoji="1" lang="en-US" altLang="ja-JP" sz="1100" b="1">
              <a:solidFill>
                <a:sysClr val="windowText" lastClr="000000"/>
              </a:solidFill>
              <a:effectLst/>
              <a:latin typeface="+mn-lt"/>
              <a:ea typeface="+mn-ea"/>
              <a:cs typeface="+mn-cs"/>
            </a:rPr>
            <a:t>】</a:t>
          </a:r>
          <a:endParaRPr kumimoji="0" lang="en-US" altLang="ja-JP" sz="1100" b="1" i="0" u="none" strike="noStrike">
            <a:solidFill>
              <a:sysClr val="windowText" lastClr="000000"/>
            </a:solidFill>
            <a:effectLst/>
            <a:latin typeface="+mn-lt"/>
            <a:ea typeface="+mn-ea"/>
            <a:cs typeface="+mn-cs"/>
          </a:endParaRPr>
        </a:p>
        <a:p>
          <a:endParaRPr kumimoji="0" lang="en-US" altLang="ja-JP" sz="1100" b="0" i="0" u="none" strike="noStrike">
            <a:solidFill>
              <a:sysClr val="windowText" lastClr="000000"/>
            </a:solidFill>
            <a:effectLst/>
            <a:latin typeface="+mn-lt"/>
            <a:ea typeface="+mn-ea"/>
            <a:cs typeface="+mn-cs"/>
          </a:endParaRPr>
        </a:p>
        <a:p>
          <a:r>
            <a:rPr kumimoji="0" lang="ja-JP" altLang="en-US" sz="1100" b="0" i="0" u="none" strike="noStrike">
              <a:solidFill>
                <a:sysClr val="windowText" lastClr="000000"/>
              </a:solidFill>
              <a:effectLst/>
              <a:latin typeface="+mn-lt"/>
              <a:ea typeface="+mn-ea"/>
              <a:cs typeface="+mn-cs"/>
            </a:rPr>
            <a:t>・施設内療養した日にのみ○を付ける</a:t>
          </a:r>
          <a:endParaRPr kumimoji="0" lang="en-US" altLang="ja-JP" sz="1100" b="0" i="0" u="none" strike="noStrike">
            <a:solidFill>
              <a:sysClr val="windowText" lastClr="000000"/>
            </a:solidFill>
            <a:effectLst/>
            <a:latin typeface="+mn-lt"/>
            <a:ea typeface="+mn-ea"/>
            <a:cs typeface="+mn-cs"/>
          </a:endParaRPr>
        </a:p>
        <a:p>
          <a:endParaRPr kumimoji="0" lang="en-US" altLang="ja-JP" sz="1100" b="0" i="0" u="none" strike="noStrike">
            <a:solidFill>
              <a:srgbClr val="FF0000"/>
            </a:solidFill>
            <a:effectLst/>
            <a:latin typeface="+mn-lt"/>
            <a:ea typeface="+mn-ea"/>
            <a:cs typeface="+mn-cs"/>
          </a:endParaRPr>
        </a:p>
        <a:p>
          <a:r>
            <a:rPr kumimoji="0" lang="ja-JP" altLang="en-US" sz="1100" b="0" i="0" u="none" strike="noStrike">
              <a:solidFill>
                <a:srgbClr val="FF0000"/>
              </a:solidFill>
              <a:effectLst/>
              <a:latin typeface="+mn-lt"/>
              <a:ea typeface="+mn-ea"/>
              <a:cs typeface="+mn-cs"/>
            </a:rPr>
            <a:t>・ただし、</a:t>
          </a:r>
          <a:r>
            <a:rPr kumimoji="0" lang="ja-JP" altLang="en-US" sz="1100" b="1" i="0" u="none" strike="noStrike">
              <a:solidFill>
                <a:srgbClr val="FF0000"/>
              </a:solidFill>
              <a:effectLst/>
              <a:latin typeface="+mn-lt"/>
              <a:ea typeface="+mn-ea"/>
              <a:cs typeface="+mn-cs"/>
            </a:rPr>
            <a:t>有症状者の場合、</a:t>
          </a:r>
          <a:r>
            <a:rPr kumimoji="0" lang="ja-JP" altLang="en-US" sz="1100" b="0" i="0" u="none" strike="noStrike">
              <a:solidFill>
                <a:srgbClr val="FF0000"/>
              </a:solidFill>
              <a:effectLst/>
              <a:latin typeface="+mn-lt"/>
              <a:ea typeface="+mn-ea"/>
              <a:cs typeface="+mn-cs"/>
            </a:rPr>
            <a:t>○を付けられるのは、原則発症日を含めて</a:t>
          </a:r>
          <a:r>
            <a:rPr kumimoji="0" lang="en-US" altLang="ja-JP" sz="1100" b="0" i="0" u="none" strike="noStrike">
              <a:solidFill>
                <a:srgbClr val="FF0000"/>
              </a:solidFill>
              <a:effectLst/>
              <a:latin typeface="+mn-lt"/>
              <a:ea typeface="+mn-ea"/>
              <a:cs typeface="+mn-cs"/>
            </a:rPr>
            <a:t>10</a:t>
          </a:r>
          <a:r>
            <a:rPr kumimoji="0" lang="ja-JP" altLang="en-US" sz="1100" b="0" i="0" u="none" strike="noStrike">
              <a:solidFill>
                <a:srgbClr val="FF0000"/>
              </a:solidFill>
              <a:effectLst/>
              <a:latin typeface="+mn-lt"/>
              <a:ea typeface="+mn-ea"/>
              <a:cs typeface="+mn-cs"/>
            </a:rPr>
            <a:t>日間以内</a:t>
          </a:r>
          <a:endParaRPr kumimoji="0" lang="en-US" altLang="ja-JP" sz="1100" b="0" i="0" u="none" strike="noStrike">
            <a:solidFill>
              <a:srgbClr val="FF0000"/>
            </a:solidFill>
            <a:effectLst/>
            <a:latin typeface="+mn-lt"/>
            <a:ea typeface="+mn-ea"/>
            <a:cs typeface="+mn-cs"/>
          </a:endParaRPr>
        </a:p>
        <a:p>
          <a:r>
            <a:rPr kumimoji="0" lang="ja-JP" altLang="en-US" sz="1100" b="0" i="0" u="none" strike="noStrike">
              <a:solidFill>
                <a:srgbClr val="FF0000"/>
              </a:solidFill>
              <a:effectLst/>
              <a:latin typeface="+mn-lt"/>
              <a:ea typeface="+mn-ea"/>
              <a:cs typeface="+mn-cs"/>
            </a:rPr>
            <a:t>・</a:t>
          </a:r>
          <a:r>
            <a:rPr kumimoji="0" lang="ja-JP" altLang="en-US" sz="1100" b="1" i="0" u="none" strike="noStrike">
              <a:solidFill>
                <a:srgbClr val="FF0000"/>
              </a:solidFill>
              <a:effectLst/>
              <a:latin typeface="+mn-lt"/>
              <a:ea typeface="+mn-ea"/>
              <a:cs typeface="+mn-cs"/>
            </a:rPr>
            <a:t>無症状者の場合</a:t>
          </a:r>
          <a:r>
            <a:rPr kumimoji="0" lang="ja-JP" altLang="en-US" sz="1100" b="0" i="0" u="none" strike="noStrike">
              <a:solidFill>
                <a:srgbClr val="FF0000"/>
              </a:solidFill>
              <a:effectLst/>
              <a:latin typeface="+mn-lt"/>
              <a:ea typeface="+mn-ea"/>
              <a:cs typeface="+mn-cs"/>
            </a:rPr>
            <a:t>、○を付けられるのは、陽性日を含めて</a:t>
          </a:r>
          <a:r>
            <a:rPr kumimoji="0" lang="en-US" altLang="ja-JP" sz="1100" b="0" i="0" u="none" strike="noStrike">
              <a:solidFill>
                <a:srgbClr val="FF0000"/>
              </a:solidFill>
              <a:effectLst/>
              <a:latin typeface="+mn-lt"/>
              <a:ea typeface="+mn-ea"/>
              <a:cs typeface="+mn-cs"/>
            </a:rPr>
            <a:t>7</a:t>
          </a:r>
          <a:r>
            <a:rPr kumimoji="0" lang="ja-JP" altLang="en-US" sz="1100" b="0" i="0" u="none" strike="noStrike">
              <a:solidFill>
                <a:srgbClr val="FF0000"/>
              </a:solidFill>
              <a:effectLst/>
              <a:latin typeface="+mn-lt"/>
              <a:ea typeface="+mn-ea"/>
              <a:cs typeface="+mn-cs"/>
            </a:rPr>
            <a:t>日間以内</a:t>
          </a:r>
          <a:endParaRPr kumimoji="0" lang="en-US" altLang="ja-JP" sz="1100" b="0" i="0" u="none" strike="noStrike">
            <a:solidFill>
              <a:srgbClr val="FF0000"/>
            </a:solidFill>
            <a:effectLst/>
            <a:latin typeface="+mn-lt"/>
            <a:ea typeface="+mn-ea"/>
            <a:cs typeface="+mn-cs"/>
          </a:endParaRPr>
        </a:p>
        <a:p>
          <a:r>
            <a:rPr kumimoji="0" lang="ja-JP" altLang="en-US" sz="1100" b="0" i="0" u="none" strike="noStrike">
              <a:solidFill>
                <a:srgbClr val="FF0000"/>
              </a:solidFill>
              <a:effectLst/>
              <a:latin typeface="+mn-lt"/>
              <a:ea typeface="+mn-ea"/>
              <a:cs typeface="+mn-cs"/>
            </a:rPr>
            <a:t>（保健所からの解除日の指示と違う場合がありますが、あくまで補助金の支給の考え方としてこうなっています）</a:t>
          </a:r>
          <a:br>
            <a:rPr kumimoji="0" lang="en-US" altLang="ja-JP" sz="1100" b="0" i="0" u="none" strike="noStrike">
              <a:solidFill>
                <a:sysClr val="windowText" lastClr="000000"/>
              </a:solidFill>
              <a:effectLst/>
              <a:latin typeface="+mn-lt"/>
              <a:ea typeface="+mn-ea"/>
              <a:cs typeface="+mn-cs"/>
            </a:rPr>
          </a:br>
          <a:br>
            <a:rPr kumimoji="0" lang="en-US" altLang="ja-JP" sz="1100" b="0" i="0" u="none" strike="noStrike">
              <a:solidFill>
                <a:sysClr val="windowText" lastClr="000000"/>
              </a:solidFill>
              <a:effectLst/>
              <a:latin typeface="+mn-lt"/>
              <a:ea typeface="+mn-ea"/>
              <a:cs typeface="+mn-cs"/>
            </a:rPr>
          </a:br>
          <a:r>
            <a:rPr kumimoji="0" lang="ja-JP" altLang="en-US" sz="1100" b="0" i="0" u="none" strike="noStrike">
              <a:solidFill>
                <a:sysClr val="windowText" lastClr="000000"/>
              </a:solidFill>
              <a:effectLst/>
              <a:latin typeface="+mn-lt"/>
              <a:ea typeface="+mn-ea"/>
              <a:cs typeface="+mn-cs"/>
            </a:rPr>
            <a:t>・発症日から数えて</a:t>
          </a:r>
          <a:r>
            <a:rPr kumimoji="0" lang="en-US" altLang="ja-JP" sz="1100" b="0" i="0" u="none" strike="noStrike">
              <a:solidFill>
                <a:sysClr val="windowText" lastClr="000000"/>
              </a:solidFill>
              <a:effectLst/>
              <a:latin typeface="+mn-lt"/>
              <a:ea typeface="+mn-ea"/>
              <a:cs typeface="+mn-cs"/>
            </a:rPr>
            <a:t>11</a:t>
          </a:r>
          <a:r>
            <a:rPr kumimoji="0" lang="ja-JP" altLang="en-US" sz="1100" b="0" i="0" u="none" strike="noStrike">
              <a:solidFill>
                <a:sysClr val="windowText" lastClr="000000"/>
              </a:solidFill>
              <a:effectLst/>
              <a:latin typeface="+mn-lt"/>
              <a:ea typeface="+mn-ea"/>
              <a:cs typeface="+mn-cs"/>
            </a:rPr>
            <a:t>日目以降でも、症状軽快後</a:t>
          </a:r>
          <a:r>
            <a:rPr kumimoji="0" lang="en-US" altLang="ja-JP" sz="1100" b="0" i="0" u="none" strike="noStrike">
              <a:solidFill>
                <a:sysClr val="windowText" lastClr="000000"/>
              </a:solidFill>
              <a:effectLst/>
              <a:latin typeface="+mn-lt"/>
              <a:ea typeface="+mn-ea"/>
              <a:cs typeface="+mn-cs"/>
            </a:rPr>
            <a:t>72</a:t>
          </a:r>
          <a:r>
            <a:rPr kumimoji="0" lang="ja-JP" altLang="en-US" sz="1100" b="0" i="0" u="none" strike="noStrike">
              <a:solidFill>
                <a:sysClr val="windowText" lastClr="000000"/>
              </a:solidFill>
              <a:effectLst/>
              <a:latin typeface="+mn-lt"/>
              <a:ea typeface="+mn-ea"/>
              <a:cs typeface="+mn-cs"/>
            </a:rPr>
            <a:t>時間経過しておらず、かつ施設内療養を継続している場合は、○を付けられる。この場合、○を付けられるのは最大で発症日を含めて</a:t>
          </a:r>
          <a:r>
            <a:rPr kumimoji="0" lang="en-US" altLang="ja-JP" sz="1100" b="0" i="0" u="none" strike="noStrike">
              <a:solidFill>
                <a:sysClr val="windowText" lastClr="000000"/>
              </a:solidFill>
              <a:effectLst/>
              <a:latin typeface="+mn-lt"/>
              <a:ea typeface="+mn-ea"/>
              <a:cs typeface="+mn-cs"/>
            </a:rPr>
            <a:t>15</a:t>
          </a:r>
          <a:r>
            <a:rPr kumimoji="0" lang="ja-JP" altLang="en-US" sz="1100" b="0" i="0" u="none" strike="noStrike">
              <a:solidFill>
                <a:sysClr val="windowText" lastClr="000000"/>
              </a:solidFill>
              <a:effectLst/>
              <a:latin typeface="+mn-lt"/>
              <a:ea typeface="+mn-ea"/>
              <a:cs typeface="+mn-cs"/>
            </a:rPr>
            <a:t>日間</a:t>
          </a:r>
          <a:br>
            <a:rPr kumimoji="0" lang="en-US" altLang="ja-JP" sz="1100" b="0" i="0" u="none" strike="noStrike">
              <a:solidFill>
                <a:srgbClr val="FF0000"/>
              </a:solidFill>
              <a:effectLst/>
              <a:latin typeface="+mn-lt"/>
              <a:ea typeface="+mn-ea"/>
              <a:cs typeface="+mn-cs"/>
            </a:rPr>
          </a:br>
          <a:endParaRPr kumimoji="0" lang="en-US" altLang="ja-JP" sz="1100" b="0" i="0" u="none" strike="noStrike">
            <a:solidFill>
              <a:srgbClr val="FF0000"/>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57150</xdr:colOff>
      <xdr:row>14</xdr:row>
      <xdr:rowOff>107950</xdr:rowOff>
    </xdr:from>
    <xdr:to>
      <xdr:col>1</xdr:col>
      <xdr:colOff>130302</xdr:colOff>
      <xdr:row>18</xdr:row>
      <xdr:rowOff>127350</xdr:rowOff>
    </xdr:to>
    <xdr:sp macro="" textlink="">
      <xdr:nvSpPr>
        <xdr:cNvPr id="2" name="左大かっこ 1">
          <a:extLst>
            <a:ext uri="{FF2B5EF4-FFF2-40B4-BE49-F238E27FC236}">
              <a16:creationId xmlns:a16="http://schemas.microsoft.com/office/drawing/2014/main" id="{4C26B2EF-E50B-4057-9F4E-2299DBBD0479}"/>
            </a:ext>
          </a:extLst>
        </xdr:cNvPr>
        <xdr:cNvSpPr/>
      </xdr:nvSpPr>
      <xdr:spPr>
        <a:xfrm>
          <a:off x="215900" y="2698750"/>
          <a:ext cx="73152" cy="883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45</xdr:row>
      <xdr:rowOff>63501</xdr:rowOff>
    </xdr:from>
    <xdr:to>
      <xdr:col>1</xdr:col>
      <xdr:colOff>127000</xdr:colOff>
      <xdr:row>46</xdr:row>
      <xdr:rowOff>122117</xdr:rowOff>
    </xdr:to>
    <xdr:sp macro="" textlink="">
      <xdr:nvSpPr>
        <xdr:cNvPr id="3" name="左大かっこ 2">
          <a:extLst>
            <a:ext uri="{FF2B5EF4-FFF2-40B4-BE49-F238E27FC236}">
              <a16:creationId xmlns:a16="http://schemas.microsoft.com/office/drawing/2014/main" id="{603EB5D0-B5E8-44FF-AC10-0846EACFC03C}"/>
            </a:ext>
          </a:extLst>
        </xdr:cNvPr>
        <xdr:cNvSpPr/>
      </xdr:nvSpPr>
      <xdr:spPr>
        <a:xfrm>
          <a:off x="215900" y="6743701"/>
          <a:ext cx="69850" cy="23641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97118</xdr:colOff>
      <xdr:row>42</xdr:row>
      <xdr:rowOff>149410</xdr:rowOff>
    </xdr:from>
    <xdr:to>
      <xdr:col>7</xdr:col>
      <xdr:colOff>694764</xdr:colOff>
      <xdr:row>53</xdr:row>
      <xdr:rowOff>141941</xdr:rowOff>
    </xdr:to>
    <xdr:sp macro="" textlink="">
      <xdr:nvSpPr>
        <xdr:cNvPr id="2" name="テキスト ボックス 1">
          <a:extLst>
            <a:ext uri="{FF2B5EF4-FFF2-40B4-BE49-F238E27FC236}">
              <a16:creationId xmlns:a16="http://schemas.microsoft.com/office/drawing/2014/main" id="{F49DB1F5-9E1B-4EE3-B461-700138FF9776}"/>
            </a:ext>
          </a:extLst>
        </xdr:cNvPr>
        <xdr:cNvSpPr txBox="1"/>
      </xdr:nvSpPr>
      <xdr:spPr>
        <a:xfrm>
          <a:off x="795618" y="7528110"/>
          <a:ext cx="4147296" cy="2088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補助対象となるもの・・・</a:t>
          </a:r>
          <a:r>
            <a:rPr lang="ja-JP" altLang="en-US" sz="1100" b="0" i="0" u="none" strike="noStrike" baseline="0">
              <a:solidFill>
                <a:schemeClr val="dk1"/>
              </a:solidFill>
              <a:latin typeface="+mn-lt"/>
              <a:ea typeface="+mn-ea"/>
              <a:cs typeface="+mn-cs"/>
            </a:rPr>
            <a:t>感染者の発生や感染者と接触があった者への対応により生じた追加的業務に係る労働の対償として使用者が支払う職員の割増賃金や手当</a:t>
          </a:r>
          <a:endParaRPr lang="en-US" altLang="ja-JP" sz="1100" b="0" i="0" u="none" strike="noStrike" baseline="0">
            <a:solidFill>
              <a:schemeClr val="dk1"/>
            </a:solidFill>
            <a:latin typeface="+mn-lt"/>
            <a:ea typeface="+mn-ea"/>
            <a:cs typeface="+mn-cs"/>
          </a:endParaRPr>
        </a:p>
        <a:p>
          <a:endParaRPr lang="ja-JP" altLang="en-US"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mn-lt"/>
              <a:ea typeface="+mn-ea"/>
              <a:cs typeface="+mn-cs"/>
            </a:rPr>
            <a:t>補助対象とならないもの・・・慰労金や自宅療養に対する補償手当など見舞金や給与補償のようなもの</a:t>
          </a:r>
          <a:endParaRPr lang="en-US" altLang="ja-JP" sz="1100" b="0" i="0" u="none" strike="noStrike" baseline="0">
            <a:solidFill>
              <a:schemeClr val="dk1"/>
            </a:solidFill>
            <a:latin typeface="+mn-lt"/>
            <a:ea typeface="+mn-ea"/>
            <a:cs typeface="+mn-cs"/>
          </a:endParaRPr>
        </a:p>
        <a:p>
          <a:endParaRPr kumimoji="1" lang="en-US" altLang="ja-JP" sz="1100" b="0" i="0" u="none" strike="noStrike" baseline="0">
            <a:solidFill>
              <a:schemeClr val="dk1"/>
            </a:solidFill>
            <a:latin typeface="+mn-lt"/>
            <a:ea typeface="+mn-ea"/>
            <a:cs typeface="+mn-cs"/>
          </a:endParaRPr>
        </a:p>
        <a:p>
          <a:r>
            <a:rPr lang="ja-JP" altLang="en-US" sz="1100" b="0" i="0" u="sng" strike="noStrike" baseline="0">
              <a:solidFill>
                <a:schemeClr val="dk1"/>
              </a:solidFill>
              <a:latin typeface="+mn-lt"/>
              <a:ea typeface="+mn-ea"/>
              <a:cs typeface="+mn-cs"/>
            </a:rPr>
            <a:t>手当等の水準については、社会通念上、適当と認められるものであること</a:t>
          </a:r>
          <a:endParaRPr kumimoji="1" lang="ja-JP" altLang="en-US" sz="1100" u="sng"/>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25</xdr:col>
      <xdr:colOff>297126</xdr:colOff>
      <xdr:row>6</xdr:row>
      <xdr:rowOff>23916</xdr:rowOff>
    </xdr:from>
    <xdr:to>
      <xdr:col>32</xdr:col>
      <xdr:colOff>91344</xdr:colOff>
      <xdr:row>14</xdr:row>
      <xdr:rowOff>23917</xdr:rowOff>
    </xdr:to>
    <xdr:sp macro="" textlink="">
      <xdr:nvSpPr>
        <xdr:cNvPr id="2" name="テキスト ボックス 1">
          <a:extLst>
            <a:ext uri="{FF2B5EF4-FFF2-40B4-BE49-F238E27FC236}">
              <a16:creationId xmlns:a16="http://schemas.microsoft.com/office/drawing/2014/main" id="{84701BF9-2FB8-401F-83AA-96A6C59771FD}"/>
            </a:ext>
          </a:extLst>
        </xdr:cNvPr>
        <xdr:cNvSpPr txBox="1"/>
      </xdr:nvSpPr>
      <xdr:spPr>
        <a:xfrm>
          <a:off x="13994076" y="1058966"/>
          <a:ext cx="3439118" cy="32829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ysClr val="windowText" lastClr="000000"/>
              </a:solidFill>
            </a:rPr>
            <a:t>【</a:t>
          </a:r>
          <a:r>
            <a:rPr kumimoji="1" lang="ja-JP" altLang="en-US" sz="1100" b="1">
              <a:solidFill>
                <a:sysClr val="windowText" lastClr="000000"/>
              </a:solidFill>
            </a:rPr>
            <a:t>施設内療養の○の付け方</a:t>
          </a:r>
          <a:r>
            <a:rPr kumimoji="1" lang="en-US" altLang="ja-JP" sz="1100" b="1">
              <a:solidFill>
                <a:sysClr val="windowText" lastClr="000000"/>
              </a:solidFill>
              <a:effectLst/>
              <a:latin typeface="+mn-lt"/>
              <a:ea typeface="+mn-ea"/>
              <a:cs typeface="+mn-cs"/>
            </a:rPr>
            <a:t>】</a:t>
          </a:r>
          <a:endParaRPr kumimoji="0" lang="en-US" altLang="ja-JP" sz="1100" b="1" i="0" u="none" strike="noStrike">
            <a:solidFill>
              <a:sysClr val="windowText" lastClr="000000"/>
            </a:solidFill>
            <a:effectLst/>
            <a:latin typeface="+mn-lt"/>
            <a:ea typeface="+mn-ea"/>
            <a:cs typeface="+mn-cs"/>
          </a:endParaRPr>
        </a:p>
        <a:p>
          <a:endParaRPr kumimoji="0" lang="en-US" altLang="ja-JP" sz="1100" b="0" i="0" u="none" strike="noStrike">
            <a:solidFill>
              <a:sysClr val="windowText" lastClr="000000"/>
            </a:solidFill>
            <a:effectLst/>
            <a:latin typeface="+mn-lt"/>
            <a:ea typeface="+mn-ea"/>
            <a:cs typeface="+mn-cs"/>
          </a:endParaRPr>
        </a:p>
        <a:p>
          <a:r>
            <a:rPr kumimoji="0" lang="ja-JP" altLang="en-US" sz="1100" b="0" i="0" u="none" strike="noStrike">
              <a:solidFill>
                <a:sysClr val="windowText" lastClr="000000"/>
              </a:solidFill>
              <a:effectLst/>
              <a:latin typeface="+mn-lt"/>
              <a:ea typeface="+mn-ea"/>
              <a:cs typeface="+mn-cs"/>
            </a:rPr>
            <a:t>・施設内療養した日にのみ○を付ける</a:t>
          </a:r>
          <a:endParaRPr kumimoji="0" lang="en-US" altLang="ja-JP" sz="1100" b="0" i="0" u="none" strike="noStrike">
            <a:solidFill>
              <a:sysClr val="windowText" lastClr="000000"/>
            </a:solidFill>
            <a:effectLst/>
            <a:latin typeface="+mn-lt"/>
            <a:ea typeface="+mn-ea"/>
            <a:cs typeface="+mn-cs"/>
          </a:endParaRPr>
        </a:p>
        <a:p>
          <a:endParaRPr kumimoji="0" lang="en-US" altLang="ja-JP" sz="1100" b="0" i="0" u="none" strike="noStrike">
            <a:solidFill>
              <a:srgbClr val="FF0000"/>
            </a:solidFill>
            <a:effectLst/>
            <a:latin typeface="+mn-lt"/>
            <a:ea typeface="+mn-ea"/>
            <a:cs typeface="+mn-cs"/>
          </a:endParaRPr>
        </a:p>
        <a:p>
          <a:r>
            <a:rPr kumimoji="0" lang="ja-JP" altLang="en-US" sz="1100" b="0" i="0" u="none" strike="noStrike">
              <a:solidFill>
                <a:srgbClr val="FF0000"/>
              </a:solidFill>
              <a:effectLst/>
              <a:latin typeface="+mn-lt"/>
              <a:ea typeface="+mn-ea"/>
              <a:cs typeface="+mn-cs"/>
            </a:rPr>
            <a:t>・ただし、</a:t>
          </a:r>
          <a:r>
            <a:rPr kumimoji="0" lang="ja-JP" altLang="en-US" sz="1100" b="1" i="0" u="none" strike="noStrike">
              <a:solidFill>
                <a:srgbClr val="FF0000"/>
              </a:solidFill>
              <a:effectLst/>
              <a:latin typeface="+mn-lt"/>
              <a:ea typeface="+mn-ea"/>
              <a:cs typeface="+mn-cs"/>
            </a:rPr>
            <a:t>有症状者の場合、</a:t>
          </a:r>
          <a:r>
            <a:rPr kumimoji="0" lang="ja-JP" altLang="en-US" sz="1100" b="0" i="0" u="none" strike="noStrike">
              <a:solidFill>
                <a:srgbClr val="FF0000"/>
              </a:solidFill>
              <a:effectLst/>
              <a:latin typeface="+mn-lt"/>
              <a:ea typeface="+mn-ea"/>
              <a:cs typeface="+mn-cs"/>
            </a:rPr>
            <a:t>○を付けられるのは、原則発症日を含めて</a:t>
          </a:r>
          <a:r>
            <a:rPr kumimoji="0" lang="en-US" altLang="ja-JP" sz="1100" b="0" i="0" u="none" strike="noStrike">
              <a:solidFill>
                <a:srgbClr val="FF0000"/>
              </a:solidFill>
              <a:effectLst/>
              <a:latin typeface="+mn-lt"/>
              <a:ea typeface="+mn-ea"/>
              <a:cs typeface="+mn-cs"/>
            </a:rPr>
            <a:t>10</a:t>
          </a:r>
          <a:r>
            <a:rPr kumimoji="0" lang="ja-JP" altLang="en-US" sz="1100" b="0" i="0" u="none" strike="noStrike">
              <a:solidFill>
                <a:srgbClr val="FF0000"/>
              </a:solidFill>
              <a:effectLst/>
              <a:latin typeface="+mn-lt"/>
              <a:ea typeface="+mn-ea"/>
              <a:cs typeface="+mn-cs"/>
            </a:rPr>
            <a:t>日間以内</a:t>
          </a:r>
          <a:endParaRPr kumimoji="0" lang="en-US" altLang="ja-JP" sz="1100" b="0" i="0" u="none" strike="noStrike">
            <a:solidFill>
              <a:srgbClr val="FF0000"/>
            </a:solidFill>
            <a:effectLst/>
            <a:latin typeface="+mn-lt"/>
            <a:ea typeface="+mn-ea"/>
            <a:cs typeface="+mn-cs"/>
          </a:endParaRPr>
        </a:p>
        <a:p>
          <a:r>
            <a:rPr kumimoji="0" lang="ja-JP" altLang="en-US" sz="1100" b="0" i="0" u="none" strike="noStrike">
              <a:solidFill>
                <a:srgbClr val="FF0000"/>
              </a:solidFill>
              <a:effectLst/>
              <a:latin typeface="+mn-lt"/>
              <a:ea typeface="+mn-ea"/>
              <a:cs typeface="+mn-cs"/>
            </a:rPr>
            <a:t>・</a:t>
          </a:r>
          <a:r>
            <a:rPr kumimoji="0" lang="ja-JP" altLang="en-US" sz="1100" b="1" i="0" u="none" strike="noStrike">
              <a:solidFill>
                <a:srgbClr val="FF0000"/>
              </a:solidFill>
              <a:effectLst/>
              <a:latin typeface="+mn-lt"/>
              <a:ea typeface="+mn-ea"/>
              <a:cs typeface="+mn-cs"/>
            </a:rPr>
            <a:t>無症状者の場合</a:t>
          </a:r>
          <a:r>
            <a:rPr kumimoji="0" lang="ja-JP" altLang="en-US" sz="1100" b="0" i="0" u="none" strike="noStrike">
              <a:solidFill>
                <a:srgbClr val="FF0000"/>
              </a:solidFill>
              <a:effectLst/>
              <a:latin typeface="+mn-lt"/>
              <a:ea typeface="+mn-ea"/>
              <a:cs typeface="+mn-cs"/>
            </a:rPr>
            <a:t>、○を付けられるのは、陽性日を含めて</a:t>
          </a:r>
          <a:r>
            <a:rPr kumimoji="0" lang="en-US" altLang="ja-JP" sz="1100" b="0" i="0" u="none" strike="noStrike">
              <a:solidFill>
                <a:srgbClr val="FF0000"/>
              </a:solidFill>
              <a:effectLst/>
              <a:latin typeface="+mn-lt"/>
              <a:ea typeface="+mn-ea"/>
              <a:cs typeface="+mn-cs"/>
            </a:rPr>
            <a:t>7</a:t>
          </a:r>
          <a:r>
            <a:rPr kumimoji="0" lang="ja-JP" altLang="en-US" sz="1100" b="0" i="0" u="none" strike="noStrike">
              <a:solidFill>
                <a:srgbClr val="FF0000"/>
              </a:solidFill>
              <a:effectLst/>
              <a:latin typeface="+mn-lt"/>
              <a:ea typeface="+mn-ea"/>
              <a:cs typeface="+mn-cs"/>
            </a:rPr>
            <a:t>日間以内</a:t>
          </a:r>
          <a:endParaRPr kumimoji="0" lang="en-US" altLang="ja-JP" sz="1100" b="0" i="0" u="none" strike="noStrike">
            <a:solidFill>
              <a:srgbClr val="FF0000"/>
            </a:solidFill>
            <a:effectLst/>
            <a:latin typeface="+mn-lt"/>
            <a:ea typeface="+mn-ea"/>
            <a:cs typeface="+mn-cs"/>
          </a:endParaRPr>
        </a:p>
        <a:p>
          <a:r>
            <a:rPr kumimoji="0" lang="ja-JP" altLang="en-US" sz="1100" b="0" i="0" u="none" strike="noStrike">
              <a:solidFill>
                <a:srgbClr val="FF0000"/>
              </a:solidFill>
              <a:effectLst/>
              <a:latin typeface="+mn-lt"/>
              <a:ea typeface="+mn-ea"/>
              <a:cs typeface="+mn-cs"/>
            </a:rPr>
            <a:t>（保健所からの解除日の指示と違う場合がありますが、あくまで補助金の支給の考え方としてこうなっています）</a:t>
          </a:r>
          <a:br>
            <a:rPr kumimoji="0" lang="en-US" altLang="ja-JP" sz="1100" b="0" i="0" u="none" strike="noStrike">
              <a:solidFill>
                <a:sysClr val="windowText" lastClr="000000"/>
              </a:solidFill>
              <a:effectLst/>
              <a:latin typeface="+mn-lt"/>
              <a:ea typeface="+mn-ea"/>
              <a:cs typeface="+mn-cs"/>
            </a:rPr>
          </a:br>
          <a:br>
            <a:rPr kumimoji="0" lang="en-US" altLang="ja-JP" sz="1100" b="0" i="0" u="none" strike="noStrike">
              <a:solidFill>
                <a:sysClr val="windowText" lastClr="000000"/>
              </a:solidFill>
              <a:effectLst/>
              <a:latin typeface="+mn-lt"/>
              <a:ea typeface="+mn-ea"/>
              <a:cs typeface="+mn-cs"/>
            </a:rPr>
          </a:br>
          <a:r>
            <a:rPr kumimoji="0" lang="ja-JP" altLang="en-US" sz="1100" b="0" i="0" u="none" strike="noStrike">
              <a:solidFill>
                <a:sysClr val="windowText" lastClr="000000"/>
              </a:solidFill>
              <a:effectLst/>
              <a:latin typeface="+mn-lt"/>
              <a:ea typeface="+mn-ea"/>
              <a:cs typeface="+mn-cs"/>
            </a:rPr>
            <a:t>・発症日から数えて</a:t>
          </a:r>
          <a:r>
            <a:rPr kumimoji="0" lang="en-US" altLang="ja-JP" sz="1100" b="0" i="0" u="none" strike="noStrike">
              <a:solidFill>
                <a:sysClr val="windowText" lastClr="000000"/>
              </a:solidFill>
              <a:effectLst/>
              <a:latin typeface="+mn-lt"/>
              <a:ea typeface="+mn-ea"/>
              <a:cs typeface="+mn-cs"/>
            </a:rPr>
            <a:t>11</a:t>
          </a:r>
          <a:r>
            <a:rPr kumimoji="0" lang="ja-JP" altLang="en-US" sz="1100" b="0" i="0" u="none" strike="noStrike">
              <a:solidFill>
                <a:sysClr val="windowText" lastClr="000000"/>
              </a:solidFill>
              <a:effectLst/>
              <a:latin typeface="+mn-lt"/>
              <a:ea typeface="+mn-ea"/>
              <a:cs typeface="+mn-cs"/>
            </a:rPr>
            <a:t>日目以降でも、症状軽快後</a:t>
          </a:r>
          <a:r>
            <a:rPr kumimoji="0" lang="en-US" altLang="ja-JP" sz="1100" b="0" i="0" u="none" strike="noStrike">
              <a:solidFill>
                <a:sysClr val="windowText" lastClr="000000"/>
              </a:solidFill>
              <a:effectLst/>
              <a:latin typeface="+mn-lt"/>
              <a:ea typeface="+mn-ea"/>
              <a:cs typeface="+mn-cs"/>
            </a:rPr>
            <a:t>72</a:t>
          </a:r>
          <a:r>
            <a:rPr kumimoji="0" lang="ja-JP" altLang="en-US" sz="1100" b="0" i="0" u="none" strike="noStrike">
              <a:solidFill>
                <a:sysClr val="windowText" lastClr="000000"/>
              </a:solidFill>
              <a:effectLst/>
              <a:latin typeface="+mn-lt"/>
              <a:ea typeface="+mn-ea"/>
              <a:cs typeface="+mn-cs"/>
            </a:rPr>
            <a:t>時間経過しておらず、かつ施設内療養を継続している場合は、○を付けられる。この場合、○を付けられるのは最大で発症日を含めて</a:t>
          </a:r>
          <a:r>
            <a:rPr kumimoji="0" lang="en-US" altLang="ja-JP" sz="1100" b="0" i="0" u="none" strike="noStrike">
              <a:solidFill>
                <a:sysClr val="windowText" lastClr="000000"/>
              </a:solidFill>
              <a:effectLst/>
              <a:latin typeface="+mn-lt"/>
              <a:ea typeface="+mn-ea"/>
              <a:cs typeface="+mn-cs"/>
            </a:rPr>
            <a:t>15</a:t>
          </a:r>
          <a:r>
            <a:rPr kumimoji="0" lang="ja-JP" altLang="en-US" sz="1100" b="0" i="0" u="none" strike="noStrike">
              <a:solidFill>
                <a:sysClr val="windowText" lastClr="000000"/>
              </a:solidFill>
              <a:effectLst/>
              <a:latin typeface="+mn-lt"/>
              <a:ea typeface="+mn-ea"/>
              <a:cs typeface="+mn-cs"/>
            </a:rPr>
            <a:t>日間</a:t>
          </a:r>
          <a:br>
            <a:rPr kumimoji="0" lang="en-US" altLang="ja-JP" sz="1100" b="0" i="0" u="none" strike="noStrike">
              <a:solidFill>
                <a:srgbClr val="FF0000"/>
              </a:solidFill>
              <a:effectLst/>
              <a:latin typeface="+mn-lt"/>
              <a:ea typeface="+mn-ea"/>
              <a:cs typeface="+mn-cs"/>
            </a:rPr>
          </a:br>
          <a:endParaRPr kumimoji="0" lang="en-US" altLang="ja-JP" sz="1100" b="0" i="0" u="none" strike="noStrike">
            <a:solidFill>
              <a:srgbClr val="FF0000"/>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57150</xdr:colOff>
      <xdr:row>14</xdr:row>
      <xdr:rowOff>107950</xdr:rowOff>
    </xdr:from>
    <xdr:to>
      <xdr:col>1</xdr:col>
      <xdr:colOff>130302</xdr:colOff>
      <xdr:row>18</xdr:row>
      <xdr:rowOff>127350</xdr:rowOff>
    </xdr:to>
    <xdr:sp macro="" textlink="">
      <xdr:nvSpPr>
        <xdr:cNvPr id="2" name="左大かっこ 1">
          <a:extLst>
            <a:ext uri="{FF2B5EF4-FFF2-40B4-BE49-F238E27FC236}">
              <a16:creationId xmlns:a16="http://schemas.microsoft.com/office/drawing/2014/main" id="{7C8B1FCB-8AC4-4761-BAB9-E0D1CFED90E3}"/>
            </a:ext>
          </a:extLst>
        </xdr:cNvPr>
        <xdr:cNvSpPr/>
      </xdr:nvSpPr>
      <xdr:spPr>
        <a:xfrm>
          <a:off x="215900" y="2698750"/>
          <a:ext cx="73152" cy="883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45</xdr:row>
      <xdr:rowOff>63501</xdr:rowOff>
    </xdr:from>
    <xdr:to>
      <xdr:col>1</xdr:col>
      <xdr:colOff>127000</xdr:colOff>
      <xdr:row>46</xdr:row>
      <xdr:rowOff>122117</xdr:rowOff>
    </xdr:to>
    <xdr:sp macro="" textlink="">
      <xdr:nvSpPr>
        <xdr:cNvPr id="3" name="左大かっこ 2">
          <a:extLst>
            <a:ext uri="{FF2B5EF4-FFF2-40B4-BE49-F238E27FC236}">
              <a16:creationId xmlns:a16="http://schemas.microsoft.com/office/drawing/2014/main" id="{0DB09EAF-1AE1-4DA0-BCFA-F3B463654A64}"/>
            </a:ext>
          </a:extLst>
        </xdr:cNvPr>
        <xdr:cNvSpPr/>
      </xdr:nvSpPr>
      <xdr:spPr>
        <a:xfrm>
          <a:off x="215900" y="6743701"/>
          <a:ext cx="69850" cy="23641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97118</xdr:colOff>
      <xdr:row>42</xdr:row>
      <xdr:rowOff>149410</xdr:rowOff>
    </xdr:from>
    <xdr:to>
      <xdr:col>7</xdr:col>
      <xdr:colOff>694764</xdr:colOff>
      <xdr:row>53</xdr:row>
      <xdr:rowOff>141941</xdr:rowOff>
    </xdr:to>
    <xdr:sp macro="" textlink="">
      <xdr:nvSpPr>
        <xdr:cNvPr id="2" name="テキスト ボックス 1">
          <a:extLst>
            <a:ext uri="{FF2B5EF4-FFF2-40B4-BE49-F238E27FC236}">
              <a16:creationId xmlns:a16="http://schemas.microsoft.com/office/drawing/2014/main" id="{1ACEB449-73B1-4641-875E-F95874D76938}"/>
            </a:ext>
          </a:extLst>
        </xdr:cNvPr>
        <xdr:cNvSpPr txBox="1"/>
      </xdr:nvSpPr>
      <xdr:spPr>
        <a:xfrm>
          <a:off x="795618" y="7528110"/>
          <a:ext cx="4147296" cy="2088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補助対象となるもの・・・</a:t>
          </a:r>
          <a:r>
            <a:rPr lang="ja-JP" altLang="en-US" sz="1100" b="0" i="0" u="none" strike="noStrike" baseline="0">
              <a:solidFill>
                <a:schemeClr val="dk1"/>
              </a:solidFill>
              <a:latin typeface="+mn-lt"/>
              <a:ea typeface="+mn-ea"/>
              <a:cs typeface="+mn-cs"/>
            </a:rPr>
            <a:t>感染者の発生や感染者と接触があった者への対応により生じた追加的業務に係る労働の対償として使用者が支払う職員の割増賃金や手当</a:t>
          </a:r>
          <a:endParaRPr lang="en-US" altLang="ja-JP" sz="1100" b="0" i="0" u="none" strike="noStrike" baseline="0">
            <a:solidFill>
              <a:schemeClr val="dk1"/>
            </a:solidFill>
            <a:latin typeface="+mn-lt"/>
            <a:ea typeface="+mn-ea"/>
            <a:cs typeface="+mn-cs"/>
          </a:endParaRPr>
        </a:p>
        <a:p>
          <a:endParaRPr lang="ja-JP" altLang="en-US"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mn-lt"/>
              <a:ea typeface="+mn-ea"/>
              <a:cs typeface="+mn-cs"/>
            </a:rPr>
            <a:t>補助対象とならないもの・・・慰労金や自宅療養に対する補償手当など見舞金や給与補償のようなもの</a:t>
          </a:r>
          <a:endParaRPr lang="en-US" altLang="ja-JP" sz="1100" b="0" i="0" u="none" strike="noStrike" baseline="0">
            <a:solidFill>
              <a:schemeClr val="dk1"/>
            </a:solidFill>
            <a:latin typeface="+mn-lt"/>
            <a:ea typeface="+mn-ea"/>
            <a:cs typeface="+mn-cs"/>
          </a:endParaRPr>
        </a:p>
        <a:p>
          <a:endParaRPr kumimoji="1" lang="en-US" altLang="ja-JP" sz="1100" b="0" i="0" u="none" strike="noStrike" baseline="0">
            <a:solidFill>
              <a:schemeClr val="dk1"/>
            </a:solidFill>
            <a:latin typeface="+mn-lt"/>
            <a:ea typeface="+mn-ea"/>
            <a:cs typeface="+mn-cs"/>
          </a:endParaRPr>
        </a:p>
        <a:p>
          <a:r>
            <a:rPr lang="ja-JP" altLang="en-US" sz="1100" b="0" i="0" u="sng" strike="noStrike" baseline="0">
              <a:solidFill>
                <a:schemeClr val="dk1"/>
              </a:solidFill>
              <a:latin typeface="+mn-lt"/>
              <a:ea typeface="+mn-ea"/>
              <a:cs typeface="+mn-cs"/>
            </a:rPr>
            <a:t>手当等の水準については、社会通念上、適当と認められるものであること</a:t>
          </a:r>
          <a:endParaRPr kumimoji="1" lang="ja-JP" altLang="en-US" sz="1100" u="sng"/>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25</xdr:col>
      <xdr:colOff>297126</xdr:colOff>
      <xdr:row>6</xdr:row>
      <xdr:rowOff>23916</xdr:rowOff>
    </xdr:from>
    <xdr:to>
      <xdr:col>32</xdr:col>
      <xdr:colOff>91344</xdr:colOff>
      <xdr:row>14</xdr:row>
      <xdr:rowOff>23917</xdr:rowOff>
    </xdr:to>
    <xdr:sp macro="" textlink="">
      <xdr:nvSpPr>
        <xdr:cNvPr id="2" name="テキスト ボックス 1">
          <a:extLst>
            <a:ext uri="{FF2B5EF4-FFF2-40B4-BE49-F238E27FC236}">
              <a16:creationId xmlns:a16="http://schemas.microsoft.com/office/drawing/2014/main" id="{0BCBEF68-C8B3-4A38-BB97-0AA0A00E52B8}"/>
            </a:ext>
          </a:extLst>
        </xdr:cNvPr>
        <xdr:cNvSpPr txBox="1"/>
      </xdr:nvSpPr>
      <xdr:spPr>
        <a:xfrm>
          <a:off x="13994076" y="1058966"/>
          <a:ext cx="3439118" cy="32829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ysClr val="windowText" lastClr="000000"/>
              </a:solidFill>
            </a:rPr>
            <a:t>【</a:t>
          </a:r>
          <a:r>
            <a:rPr kumimoji="1" lang="ja-JP" altLang="en-US" sz="1100" b="1">
              <a:solidFill>
                <a:sysClr val="windowText" lastClr="000000"/>
              </a:solidFill>
            </a:rPr>
            <a:t>施設内療養の○の付け方</a:t>
          </a:r>
          <a:r>
            <a:rPr kumimoji="1" lang="en-US" altLang="ja-JP" sz="1100" b="1">
              <a:solidFill>
                <a:sysClr val="windowText" lastClr="000000"/>
              </a:solidFill>
              <a:effectLst/>
              <a:latin typeface="+mn-lt"/>
              <a:ea typeface="+mn-ea"/>
              <a:cs typeface="+mn-cs"/>
            </a:rPr>
            <a:t>】</a:t>
          </a:r>
          <a:endParaRPr kumimoji="0" lang="en-US" altLang="ja-JP" sz="1100" b="1" i="0" u="none" strike="noStrike">
            <a:solidFill>
              <a:sysClr val="windowText" lastClr="000000"/>
            </a:solidFill>
            <a:effectLst/>
            <a:latin typeface="+mn-lt"/>
            <a:ea typeface="+mn-ea"/>
            <a:cs typeface="+mn-cs"/>
          </a:endParaRPr>
        </a:p>
        <a:p>
          <a:endParaRPr kumimoji="0" lang="en-US" altLang="ja-JP" sz="1100" b="0" i="0" u="none" strike="noStrike">
            <a:solidFill>
              <a:sysClr val="windowText" lastClr="000000"/>
            </a:solidFill>
            <a:effectLst/>
            <a:latin typeface="+mn-lt"/>
            <a:ea typeface="+mn-ea"/>
            <a:cs typeface="+mn-cs"/>
          </a:endParaRPr>
        </a:p>
        <a:p>
          <a:r>
            <a:rPr kumimoji="0" lang="ja-JP" altLang="en-US" sz="1100" b="0" i="0" u="none" strike="noStrike">
              <a:solidFill>
                <a:sysClr val="windowText" lastClr="000000"/>
              </a:solidFill>
              <a:effectLst/>
              <a:latin typeface="+mn-lt"/>
              <a:ea typeface="+mn-ea"/>
              <a:cs typeface="+mn-cs"/>
            </a:rPr>
            <a:t>・施設内療養した日にのみ○を付ける</a:t>
          </a:r>
          <a:endParaRPr kumimoji="0" lang="en-US" altLang="ja-JP" sz="1100" b="0" i="0" u="none" strike="noStrike">
            <a:solidFill>
              <a:sysClr val="windowText" lastClr="000000"/>
            </a:solidFill>
            <a:effectLst/>
            <a:latin typeface="+mn-lt"/>
            <a:ea typeface="+mn-ea"/>
            <a:cs typeface="+mn-cs"/>
          </a:endParaRPr>
        </a:p>
        <a:p>
          <a:endParaRPr kumimoji="0" lang="en-US" altLang="ja-JP" sz="1100" b="0" i="0" u="none" strike="noStrike">
            <a:solidFill>
              <a:srgbClr val="FF0000"/>
            </a:solidFill>
            <a:effectLst/>
            <a:latin typeface="+mn-lt"/>
            <a:ea typeface="+mn-ea"/>
            <a:cs typeface="+mn-cs"/>
          </a:endParaRPr>
        </a:p>
        <a:p>
          <a:r>
            <a:rPr kumimoji="0" lang="ja-JP" altLang="en-US" sz="1100" b="0" i="0" u="none" strike="noStrike">
              <a:solidFill>
                <a:srgbClr val="FF0000"/>
              </a:solidFill>
              <a:effectLst/>
              <a:latin typeface="+mn-lt"/>
              <a:ea typeface="+mn-ea"/>
              <a:cs typeface="+mn-cs"/>
            </a:rPr>
            <a:t>・ただし、</a:t>
          </a:r>
          <a:r>
            <a:rPr kumimoji="0" lang="ja-JP" altLang="en-US" sz="1100" b="1" i="0" u="none" strike="noStrike">
              <a:solidFill>
                <a:srgbClr val="FF0000"/>
              </a:solidFill>
              <a:effectLst/>
              <a:latin typeface="+mn-lt"/>
              <a:ea typeface="+mn-ea"/>
              <a:cs typeface="+mn-cs"/>
            </a:rPr>
            <a:t>有症状者の場合、</a:t>
          </a:r>
          <a:r>
            <a:rPr kumimoji="0" lang="ja-JP" altLang="en-US" sz="1100" b="0" i="0" u="none" strike="noStrike">
              <a:solidFill>
                <a:srgbClr val="FF0000"/>
              </a:solidFill>
              <a:effectLst/>
              <a:latin typeface="+mn-lt"/>
              <a:ea typeface="+mn-ea"/>
              <a:cs typeface="+mn-cs"/>
            </a:rPr>
            <a:t>○を付けられるのは、原則発症日を含めて</a:t>
          </a:r>
          <a:r>
            <a:rPr kumimoji="0" lang="en-US" altLang="ja-JP" sz="1100" b="0" i="0" u="none" strike="noStrike">
              <a:solidFill>
                <a:srgbClr val="FF0000"/>
              </a:solidFill>
              <a:effectLst/>
              <a:latin typeface="+mn-lt"/>
              <a:ea typeface="+mn-ea"/>
              <a:cs typeface="+mn-cs"/>
            </a:rPr>
            <a:t>10</a:t>
          </a:r>
          <a:r>
            <a:rPr kumimoji="0" lang="ja-JP" altLang="en-US" sz="1100" b="0" i="0" u="none" strike="noStrike">
              <a:solidFill>
                <a:srgbClr val="FF0000"/>
              </a:solidFill>
              <a:effectLst/>
              <a:latin typeface="+mn-lt"/>
              <a:ea typeface="+mn-ea"/>
              <a:cs typeface="+mn-cs"/>
            </a:rPr>
            <a:t>日間以内</a:t>
          </a:r>
          <a:endParaRPr kumimoji="0" lang="en-US" altLang="ja-JP" sz="1100" b="0" i="0" u="none" strike="noStrike">
            <a:solidFill>
              <a:srgbClr val="FF0000"/>
            </a:solidFill>
            <a:effectLst/>
            <a:latin typeface="+mn-lt"/>
            <a:ea typeface="+mn-ea"/>
            <a:cs typeface="+mn-cs"/>
          </a:endParaRPr>
        </a:p>
        <a:p>
          <a:r>
            <a:rPr kumimoji="0" lang="ja-JP" altLang="en-US" sz="1100" b="0" i="0" u="none" strike="noStrike">
              <a:solidFill>
                <a:srgbClr val="FF0000"/>
              </a:solidFill>
              <a:effectLst/>
              <a:latin typeface="+mn-lt"/>
              <a:ea typeface="+mn-ea"/>
              <a:cs typeface="+mn-cs"/>
            </a:rPr>
            <a:t>・</a:t>
          </a:r>
          <a:r>
            <a:rPr kumimoji="0" lang="ja-JP" altLang="en-US" sz="1100" b="1" i="0" u="none" strike="noStrike">
              <a:solidFill>
                <a:srgbClr val="FF0000"/>
              </a:solidFill>
              <a:effectLst/>
              <a:latin typeface="+mn-lt"/>
              <a:ea typeface="+mn-ea"/>
              <a:cs typeface="+mn-cs"/>
            </a:rPr>
            <a:t>無症状者の場合</a:t>
          </a:r>
          <a:r>
            <a:rPr kumimoji="0" lang="ja-JP" altLang="en-US" sz="1100" b="0" i="0" u="none" strike="noStrike">
              <a:solidFill>
                <a:srgbClr val="FF0000"/>
              </a:solidFill>
              <a:effectLst/>
              <a:latin typeface="+mn-lt"/>
              <a:ea typeface="+mn-ea"/>
              <a:cs typeface="+mn-cs"/>
            </a:rPr>
            <a:t>、○を付けられるのは、陽性日を含めて</a:t>
          </a:r>
          <a:r>
            <a:rPr kumimoji="0" lang="en-US" altLang="ja-JP" sz="1100" b="0" i="0" u="none" strike="noStrike">
              <a:solidFill>
                <a:srgbClr val="FF0000"/>
              </a:solidFill>
              <a:effectLst/>
              <a:latin typeface="+mn-lt"/>
              <a:ea typeface="+mn-ea"/>
              <a:cs typeface="+mn-cs"/>
            </a:rPr>
            <a:t>7</a:t>
          </a:r>
          <a:r>
            <a:rPr kumimoji="0" lang="ja-JP" altLang="en-US" sz="1100" b="0" i="0" u="none" strike="noStrike">
              <a:solidFill>
                <a:srgbClr val="FF0000"/>
              </a:solidFill>
              <a:effectLst/>
              <a:latin typeface="+mn-lt"/>
              <a:ea typeface="+mn-ea"/>
              <a:cs typeface="+mn-cs"/>
            </a:rPr>
            <a:t>日間以内</a:t>
          </a:r>
          <a:endParaRPr kumimoji="0" lang="en-US" altLang="ja-JP" sz="1100" b="0" i="0" u="none" strike="noStrike">
            <a:solidFill>
              <a:srgbClr val="FF0000"/>
            </a:solidFill>
            <a:effectLst/>
            <a:latin typeface="+mn-lt"/>
            <a:ea typeface="+mn-ea"/>
            <a:cs typeface="+mn-cs"/>
          </a:endParaRPr>
        </a:p>
        <a:p>
          <a:r>
            <a:rPr kumimoji="0" lang="ja-JP" altLang="en-US" sz="1100" b="0" i="0" u="none" strike="noStrike">
              <a:solidFill>
                <a:srgbClr val="FF0000"/>
              </a:solidFill>
              <a:effectLst/>
              <a:latin typeface="+mn-lt"/>
              <a:ea typeface="+mn-ea"/>
              <a:cs typeface="+mn-cs"/>
            </a:rPr>
            <a:t>（保健所からの解除日の指示と違う場合がありますが、あくまで補助金の支給の考え方としてこうなっています）</a:t>
          </a:r>
          <a:br>
            <a:rPr kumimoji="0" lang="en-US" altLang="ja-JP" sz="1100" b="0" i="0" u="none" strike="noStrike">
              <a:solidFill>
                <a:sysClr val="windowText" lastClr="000000"/>
              </a:solidFill>
              <a:effectLst/>
              <a:latin typeface="+mn-lt"/>
              <a:ea typeface="+mn-ea"/>
              <a:cs typeface="+mn-cs"/>
            </a:rPr>
          </a:br>
          <a:br>
            <a:rPr kumimoji="0" lang="en-US" altLang="ja-JP" sz="1100" b="0" i="0" u="none" strike="noStrike">
              <a:solidFill>
                <a:sysClr val="windowText" lastClr="000000"/>
              </a:solidFill>
              <a:effectLst/>
              <a:latin typeface="+mn-lt"/>
              <a:ea typeface="+mn-ea"/>
              <a:cs typeface="+mn-cs"/>
            </a:rPr>
          </a:br>
          <a:r>
            <a:rPr kumimoji="0" lang="ja-JP" altLang="en-US" sz="1100" b="0" i="0" u="none" strike="noStrike">
              <a:solidFill>
                <a:sysClr val="windowText" lastClr="000000"/>
              </a:solidFill>
              <a:effectLst/>
              <a:latin typeface="+mn-lt"/>
              <a:ea typeface="+mn-ea"/>
              <a:cs typeface="+mn-cs"/>
            </a:rPr>
            <a:t>・発症日から数えて</a:t>
          </a:r>
          <a:r>
            <a:rPr kumimoji="0" lang="en-US" altLang="ja-JP" sz="1100" b="0" i="0" u="none" strike="noStrike">
              <a:solidFill>
                <a:sysClr val="windowText" lastClr="000000"/>
              </a:solidFill>
              <a:effectLst/>
              <a:latin typeface="+mn-lt"/>
              <a:ea typeface="+mn-ea"/>
              <a:cs typeface="+mn-cs"/>
            </a:rPr>
            <a:t>11</a:t>
          </a:r>
          <a:r>
            <a:rPr kumimoji="0" lang="ja-JP" altLang="en-US" sz="1100" b="0" i="0" u="none" strike="noStrike">
              <a:solidFill>
                <a:sysClr val="windowText" lastClr="000000"/>
              </a:solidFill>
              <a:effectLst/>
              <a:latin typeface="+mn-lt"/>
              <a:ea typeface="+mn-ea"/>
              <a:cs typeface="+mn-cs"/>
            </a:rPr>
            <a:t>日目以降でも、症状軽快後</a:t>
          </a:r>
          <a:r>
            <a:rPr kumimoji="0" lang="en-US" altLang="ja-JP" sz="1100" b="0" i="0" u="none" strike="noStrike">
              <a:solidFill>
                <a:sysClr val="windowText" lastClr="000000"/>
              </a:solidFill>
              <a:effectLst/>
              <a:latin typeface="+mn-lt"/>
              <a:ea typeface="+mn-ea"/>
              <a:cs typeface="+mn-cs"/>
            </a:rPr>
            <a:t>72</a:t>
          </a:r>
          <a:r>
            <a:rPr kumimoji="0" lang="ja-JP" altLang="en-US" sz="1100" b="0" i="0" u="none" strike="noStrike">
              <a:solidFill>
                <a:sysClr val="windowText" lastClr="000000"/>
              </a:solidFill>
              <a:effectLst/>
              <a:latin typeface="+mn-lt"/>
              <a:ea typeface="+mn-ea"/>
              <a:cs typeface="+mn-cs"/>
            </a:rPr>
            <a:t>時間経過しておらず、かつ施設内療養を継続している場合は、○を付けられる。この場合、○を付けられるのは最大で発症日を含めて</a:t>
          </a:r>
          <a:r>
            <a:rPr kumimoji="0" lang="en-US" altLang="ja-JP" sz="1100" b="0" i="0" u="none" strike="noStrike">
              <a:solidFill>
                <a:sysClr val="windowText" lastClr="000000"/>
              </a:solidFill>
              <a:effectLst/>
              <a:latin typeface="+mn-lt"/>
              <a:ea typeface="+mn-ea"/>
              <a:cs typeface="+mn-cs"/>
            </a:rPr>
            <a:t>15</a:t>
          </a:r>
          <a:r>
            <a:rPr kumimoji="0" lang="ja-JP" altLang="en-US" sz="1100" b="0" i="0" u="none" strike="noStrike">
              <a:solidFill>
                <a:sysClr val="windowText" lastClr="000000"/>
              </a:solidFill>
              <a:effectLst/>
              <a:latin typeface="+mn-lt"/>
              <a:ea typeface="+mn-ea"/>
              <a:cs typeface="+mn-cs"/>
            </a:rPr>
            <a:t>日間</a:t>
          </a:r>
          <a:br>
            <a:rPr kumimoji="0" lang="en-US" altLang="ja-JP" sz="1100" b="0" i="0" u="none" strike="noStrike">
              <a:solidFill>
                <a:srgbClr val="FF0000"/>
              </a:solidFill>
              <a:effectLst/>
              <a:latin typeface="+mn-lt"/>
              <a:ea typeface="+mn-ea"/>
              <a:cs typeface="+mn-cs"/>
            </a:rPr>
          </a:br>
          <a:endParaRPr kumimoji="0" lang="en-US" altLang="ja-JP" sz="1100" b="0" i="0" u="none" strike="noStrike">
            <a:solidFill>
              <a:srgbClr val="FF0000"/>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104775</xdr:colOff>
      <xdr:row>26</xdr:row>
      <xdr:rowOff>19050</xdr:rowOff>
    </xdr:from>
    <xdr:to>
      <xdr:col>2</xdr:col>
      <xdr:colOff>161925</xdr:colOff>
      <xdr:row>26</xdr:row>
      <xdr:rowOff>266700</xdr:rowOff>
    </xdr:to>
    <xdr:sp macro="" textlink="">
      <xdr:nvSpPr>
        <xdr:cNvPr id="2" name="楕円 1">
          <a:extLst>
            <a:ext uri="{FF2B5EF4-FFF2-40B4-BE49-F238E27FC236}">
              <a16:creationId xmlns:a16="http://schemas.microsoft.com/office/drawing/2014/main" id="{400E2997-B5C6-4AA9-A961-BF9E5E85ABDC}"/>
            </a:ext>
          </a:extLst>
        </xdr:cNvPr>
        <xdr:cNvSpPr/>
      </xdr:nvSpPr>
      <xdr:spPr>
        <a:xfrm>
          <a:off x="384175" y="6864350"/>
          <a:ext cx="228600" cy="2476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104775</xdr:colOff>
      <xdr:row>9</xdr:row>
      <xdr:rowOff>57150</xdr:rowOff>
    </xdr:from>
    <xdr:to>
      <xdr:col>1</xdr:col>
      <xdr:colOff>47625</xdr:colOff>
      <xdr:row>9</xdr:row>
      <xdr:rowOff>304800</xdr:rowOff>
    </xdr:to>
    <xdr:sp macro="" textlink="">
      <xdr:nvSpPr>
        <xdr:cNvPr id="3" name="楕円 2">
          <a:extLst>
            <a:ext uri="{FF2B5EF4-FFF2-40B4-BE49-F238E27FC236}">
              <a16:creationId xmlns:a16="http://schemas.microsoft.com/office/drawing/2014/main" id="{CAFA5AD7-ED88-4E97-A753-0E16071E64F6}"/>
            </a:ext>
          </a:extLst>
        </xdr:cNvPr>
        <xdr:cNvSpPr/>
      </xdr:nvSpPr>
      <xdr:spPr>
        <a:xfrm>
          <a:off x="104775" y="1765300"/>
          <a:ext cx="222250" cy="2476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57150</xdr:colOff>
      <xdr:row>14</xdr:row>
      <xdr:rowOff>107950</xdr:rowOff>
    </xdr:from>
    <xdr:to>
      <xdr:col>1</xdr:col>
      <xdr:colOff>130302</xdr:colOff>
      <xdr:row>18</xdr:row>
      <xdr:rowOff>127350</xdr:rowOff>
    </xdr:to>
    <xdr:sp macro="" textlink="">
      <xdr:nvSpPr>
        <xdr:cNvPr id="2" name="左大かっこ 1">
          <a:extLst>
            <a:ext uri="{FF2B5EF4-FFF2-40B4-BE49-F238E27FC236}">
              <a16:creationId xmlns:a16="http://schemas.microsoft.com/office/drawing/2014/main" id="{00000000-0008-0000-0300-000002000000}"/>
            </a:ext>
          </a:extLst>
        </xdr:cNvPr>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45</xdr:row>
      <xdr:rowOff>63501</xdr:rowOff>
    </xdr:from>
    <xdr:to>
      <xdr:col>1</xdr:col>
      <xdr:colOff>127000</xdr:colOff>
      <xdr:row>46</xdr:row>
      <xdr:rowOff>122117</xdr:rowOff>
    </xdr:to>
    <xdr:sp macro="" textlink="">
      <xdr:nvSpPr>
        <xdr:cNvPr id="48" name="左大かっこ 47">
          <a:extLst>
            <a:ext uri="{FF2B5EF4-FFF2-40B4-BE49-F238E27FC236}">
              <a16:creationId xmlns:a16="http://schemas.microsoft.com/office/drawing/2014/main" id="{00000000-0008-0000-0300-000030000000}"/>
            </a:ext>
          </a:extLst>
        </xdr:cNvPr>
        <xdr:cNvSpPr/>
      </xdr:nvSpPr>
      <xdr:spPr>
        <a:xfrm>
          <a:off x="218342" y="6804270"/>
          <a:ext cx="69850" cy="23446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97118</xdr:colOff>
      <xdr:row>42</xdr:row>
      <xdr:rowOff>149410</xdr:rowOff>
    </xdr:from>
    <xdr:to>
      <xdr:col>7</xdr:col>
      <xdr:colOff>694764</xdr:colOff>
      <xdr:row>53</xdr:row>
      <xdr:rowOff>141941</xdr:rowOff>
    </xdr:to>
    <xdr:sp macro="" textlink="">
      <xdr:nvSpPr>
        <xdr:cNvPr id="2" name="テキスト ボックス 1">
          <a:extLst>
            <a:ext uri="{FF2B5EF4-FFF2-40B4-BE49-F238E27FC236}">
              <a16:creationId xmlns:a16="http://schemas.microsoft.com/office/drawing/2014/main" id="{BBA8F108-4520-8A41-1DEF-4844F6CFBB17}"/>
            </a:ext>
          </a:extLst>
        </xdr:cNvPr>
        <xdr:cNvSpPr txBox="1"/>
      </xdr:nvSpPr>
      <xdr:spPr>
        <a:xfrm>
          <a:off x="799353" y="7575175"/>
          <a:ext cx="4146176" cy="21291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補助対象となるもの・・・</a:t>
          </a:r>
          <a:r>
            <a:rPr lang="ja-JP" altLang="en-US" sz="1100" b="0" i="0" u="none" strike="noStrike" baseline="0">
              <a:solidFill>
                <a:schemeClr val="dk1"/>
              </a:solidFill>
              <a:latin typeface="+mn-lt"/>
              <a:ea typeface="+mn-ea"/>
              <a:cs typeface="+mn-cs"/>
            </a:rPr>
            <a:t>感染者の発生や感染者と接触があった者への対応により生じた追加的業務に係る労働の対償として使用者が支払う職員の割増賃金や手当</a:t>
          </a:r>
          <a:endParaRPr lang="en-US" altLang="ja-JP" sz="1100" b="0" i="0" u="none" strike="noStrike" baseline="0">
            <a:solidFill>
              <a:schemeClr val="dk1"/>
            </a:solidFill>
            <a:latin typeface="+mn-lt"/>
            <a:ea typeface="+mn-ea"/>
            <a:cs typeface="+mn-cs"/>
          </a:endParaRPr>
        </a:p>
        <a:p>
          <a:endParaRPr lang="ja-JP" altLang="en-US"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mn-lt"/>
              <a:ea typeface="+mn-ea"/>
              <a:cs typeface="+mn-cs"/>
            </a:rPr>
            <a:t>補助対象とならないもの・・・慰労金や自宅療養に対する補償手当など見舞金や給与補償のようなもの</a:t>
          </a:r>
          <a:endParaRPr lang="en-US" altLang="ja-JP" sz="1100" b="0" i="0" u="none" strike="noStrike" baseline="0">
            <a:solidFill>
              <a:schemeClr val="dk1"/>
            </a:solidFill>
            <a:latin typeface="+mn-lt"/>
            <a:ea typeface="+mn-ea"/>
            <a:cs typeface="+mn-cs"/>
          </a:endParaRPr>
        </a:p>
        <a:p>
          <a:endParaRPr kumimoji="1" lang="en-US" altLang="ja-JP" sz="1100" b="0" i="0" u="none" strike="noStrike" baseline="0">
            <a:solidFill>
              <a:schemeClr val="dk1"/>
            </a:solidFill>
            <a:latin typeface="+mn-lt"/>
            <a:ea typeface="+mn-ea"/>
            <a:cs typeface="+mn-cs"/>
          </a:endParaRPr>
        </a:p>
        <a:p>
          <a:r>
            <a:rPr lang="ja-JP" altLang="en-US" sz="1100" b="0" i="0" u="sng" strike="noStrike" baseline="0">
              <a:solidFill>
                <a:schemeClr val="dk1"/>
              </a:solidFill>
              <a:latin typeface="+mn-lt"/>
              <a:ea typeface="+mn-ea"/>
              <a:cs typeface="+mn-cs"/>
            </a:rPr>
            <a:t>手当等の水準については、社会通念上、適当と認められるものであること</a:t>
          </a:r>
          <a:endParaRPr kumimoji="1" lang="ja-JP" altLang="en-US" sz="1100" u="sng"/>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25</xdr:col>
      <xdr:colOff>297126</xdr:colOff>
      <xdr:row>6</xdr:row>
      <xdr:rowOff>23916</xdr:rowOff>
    </xdr:from>
    <xdr:to>
      <xdr:col>32</xdr:col>
      <xdr:colOff>91344</xdr:colOff>
      <xdr:row>14</xdr:row>
      <xdr:rowOff>23917</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3978490" y="1039916"/>
          <a:ext cx="3431036" cy="32789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ysClr val="windowText" lastClr="000000"/>
              </a:solidFill>
            </a:rPr>
            <a:t>【</a:t>
          </a:r>
          <a:r>
            <a:rPr kumimoji="1" lang="ja-JP" altLang="en-US" sz="1100" b="1">
              <a:solidFill>
                <a:sysClr val="windowText" lastClr="000000"/>
              </a:solidFill>
            </a:rPr>
            <a:t>施設内療養の○の付け方</a:t>
          </a:r>
          <a:r>
            <a:rPr kumimoji="1" lang="en-US" altLang="ja-JP" sz="1100" b="1">
              <a:solidFill>
                <a:sysClr val="windowText" lastClr="000000"/>
              </a:solidFill>
              <a:effectLst/>
              <a:latin typeface="+mn-lt"/>
              <a:ea typeface="+mn-ea"/>
              <a:cs typeface="+mn-cs"/>
            </a:rPr>
            <a:t>】</a:t>
          </a:r>
          <a:endParaRPr kumimoji="0" lang="en-US" altLang="ja-JP" sz="1100" b="1" i="0" u="none" strike="noStrike">
            <a:solidFill>
              <a:sysClr val="windowText" lastClr="000000"/>
            </a:solidFill>
            <a:effectLst/>
            <a:latin typeface="+mn-lt"/>
            <a:ea typeface="+mn-ea"/>
            <a:cs typeface="+mn-cs"/>
          </a:endParaRPr>
        </a:p>
        <a:p>
          <a:endParaRPr kumimoji="0" lang="en-US" altLang="ja-JP" sz="1100" b="0" i="0" u="none" strike="noStrike">
            <a:solidFill>
              <a:sysClr val="windowText" lastClr="000000"/>
            </a:solidFill>
            <a:effectLst/>
            <a:latin typeface="+mn-lt"/>
            <a:ea typeface="+mn-ea"/>
            <a:cs typeface="+mn-cs"/>
          </a:endParaRPr>
        </a:p>
        <a:p>
          <a:r>
            <a:rPr kumimoji="0" lang="ja-JP" altLang="en-US" sz="1100" b="0" i="0" u="none" strike="noStrike">
              <a:solidFill>
                <a:sysClr val="windowText" lastClr="000000"/>
              </a:solidFill>
              <a:effectLst/>
              <a:latin typeface="+mn-lt"/>
              <a:ea typeface="+mn-ea"/>
              <a:cs typeface="+mn-cs"/>
            </a:rPr>
            <a:t>・施設内療養した日にのみ○を付ける</a:t>
          </a:r>
          <a:endParaRPr kumimoji="0" lang="en-US" altLang="ja-JP" sz="1100" b="0" i="0" u="none" strike="noStrike">
            <a:solidFill>
              <a:sysClr val="windowText" lastClr="000000"/>
            </a:solidFill>
            <a:effectLst/>
            <a:latin typeface="+mn-lt"/>
            <a:ea typeface="+mn-ea"/>
            <a:cs typeface="+mn-cs"/>
          </a:endParaRPr>
        </a:p>
        <a:p>
          <a:endParaRPr kumimoji="0" lang="en-US" altLang="ja-JP" sz="1100" b="0" i="0" u="none" strike="noStrike">
            <a:solidFill>
              <a:srgbClr val="FF0000"/>
            </a:solidFill>
            <a:effectLst/>
            <a:latin typeface="+mn-lt"/>
            <a:ea typeface="+mn-ea"/>
            <a:cs typeface="+mn-cs"/>
          </a:endParaRPr>
        </a:p>
        <a:p>
          <a:r>
            <a:rPr kumimoji="0" lang="ja-JP" altLang="en-US" sz="1100" b="0" i="0" u="none" strike="noStrike">
              <a:solidFill>
                <a:srgbClr val="FF0000"/>
              </a:solidFill>
              <a:effectLst/>
              <a:latin typeface="+mn-lt"/>
              <a:ea typeface="+mn-ea"/>
              <a:cs typeface="+mn-cs"/>
            </a:rPr>
            <a:t>・ただし、</a:t>
          </a:r>
          <a:r>
            <a:rPr kumimoji="0" lang="ja-JP" altLang="en-US" sz="1100" b="1" i="0" u="none" strike="noStrike">
              <a:solidFill>
                <a:srgbClr val="FF0000"/>
              </a:solidFill>
              <a:effectLst/>
              <a:latin typeface="+mn-lt"/>
              <a:ea typeface="+mn-ea"/>
              <a:cs typeface="+mn-cs"/>
            </a:rPr>
            <a:t>有症状者の場合、</a:t>
          </a:r>
          <a:r>
            <a:rPr kumimoji="0" lang="ja-JP" altLang="en-US" sz="1100" b="0" i="0" u="none" strike="noStrike">
              <a:solidFill>
                <a:srgbClr val="FF0000"/>
              </a:solidFill>
              <a:effectLst/>
              <a:latin typeface="+mn-lt"/>
              <a:ea typeface="+mn-ea"/>
              <a:cs typeface="+mn-cs"/>
            </a:rPr>
            <a:t>○を付けられるのは、原則発症日を含めて</a:t>
          </a:r>
          <a:r>
            <a:rPr kumimoji="0" lang="en-US" altLang="ja-JP" sz="1100" b="0" i="0" u="none" strike="noStrike">
              <a:solidFill>
                <a:srgbClr val="FF0000"/>
              </a:solidFill>
              <a:effectLst/>
              <a:latin typeface="+mn-lt"/>
              <a:ea typeface="+mn-ea"/>
              <a:cs typeface="+mn-cs"/>
            </a:rPr>
            <a:t>10</a:t>
          </a:r>
          <a:r>
            <a:rPr kumimoji="0" lang="ja-JP" altLang="en-US" sz="1100" b="0" i="0" u="none" strike="noStrike">
              <a:solidFill>
                <a:srgbClr val="FF0000"/>
              </a:solidFill>
              <a:effectLst/>
              <a:latin typeface="+mn-lt"/>
              <a:ea typeface="+mn-ea"/>
              <a:cs typeface="+mn-cs"/>
            </a:rPr>
            <a:t>日間以内</a:t>
          </a:r>
          <a:endParaRPr kumimoji="0" lang="en-US" altLang="ja-JP" sz="1100" b="0" i="0" u="none" strike="noStrike">
            <a:solidFill>
              <a:srgbClr val="FF0000"/>
            </a:solidFill>
            <a:effectLst/>
            <a:latin typeface="+mn-lt"/>
            <a:ea typeface="+mn-ea"/>
            <a:cs typeface="+mn-cs"/>
          </a:endParaRPr>
        </a:p>
        <a:p>
          <a:r>
            <a:rPr kumimoji="0" lang="ja-JP" altLang="en-US" sz="1100" b="0" i="0" u="none" strike="noStrike">
              <a:solidFill>
                <a:srgbClr val="FF0000"/>
              </a:solidFill>
              <a:effectLst/>
              <a:latin typeface="+mn-lt"/>
              <a:ea typeface="+mn-ea"/>
              <a:cs typeface="+mn-cs"/>
            </a:rPr>
            <a:t>・</a:t>
          </a:r>
          <a:r>
            <a:rPr kumimoji="0" lang="ja-JP" altLang="en-US" sz="1100" b="1" i="0" u="none" strike="noStrike">
              <a:solidFill>
                <a:srgbClr val="FF0000"/>
              </a:solidFill>
              <a:effectLst/>
              <a:latin typeface="+mn-lt"/>
              <a:ea typeface="+mn-ea"/>
              <a:cs typeface="+mn-cs"/>
            </a:rPr>
            <a:t>無症状者の場合</a:t>
          </a:r>
          <a:r>
            <a:rPr kumimoji="0" lang="ja-JP" altLang="en-US" sz="1100" b="0" i="0" u="none" strike="noStrike">
              <a:solidFill>
                <a:srgbClr val="FF0000"/>
              </a:solidFill>
              <a:effectLst/>
              <a:latin typeface="+mn-lt"/>
              <a:ea typeface="+mn-ea"/>
              <a:cs typeface="+mn-cs"/>
            </a:rPr>
            <a:t>、○を付けられるのは、陽性日を含めて</a:t>
          </a:r>
          <a:r>
            <a:rPr kumimoji="0" lang="en-US" altLang="ja-JP" sz="1100" b="0" i="0" u="none" strike="noStrike">
              <a:solidFill>
                <a:srgbClr val="FF0000"/>
              </a:solidFill>
              <a:effectLst/>
              <a:latin typeface="+mn-lt"/>
              <a:ea typeface="+mn-ea"/>
              <a:cs typeface="+mn-cs"/>
            </a:rPr>
            <a:t>7</a:t>
          </a:r>
          <a:r>
            <a:rPr kumimoji="0" lang="ja-JP" altLang="en-US" sz="1100" b="0" i="0" u="none" strike="noStrike">
              <a:solidFill>
                <a:srgbClr val="FF0000"/>
              </a:solidFill>
              <a:effectLst/>
              <a:latin typeface="+mn-lt"/>
              <a:ea typeface="+mn-ea"/>
              <a:cs typeface="+mn-cs"/>
            </a:rPr>
            <a:t>日間以内</a:t>
          </a:r>
          <a:endParaRPr kumimoji="0" lang="en-US" altLang="ja-JP" sz="1100" b="0" i="0" u="none" strike="noStrike">
            <a:solidFill>
              <a:srgbClr val="FF0000"/>
            </a:solidFill>
            <a:effectLst/>
            <a:latin typeface="+mn-lt"/>
            <a:ea typeface="+mn-ea"/>
            <a:cs typeface="+mn-cs"/>
          </a:endParaRPr>
        </a:p>
        <a:p>
          <a:r>
            <a:rPr kumimoji="0" lang="ja-JP" altLang="en-US" sz="1100" b="0" i="0" u="none" strike="noStrike">
              <a:solidFill>
                <a:srgbClr val="FF0000"/>
              </a:solidFill>
              <a:effectLst/>
              <a:latin typeface="+mn-lt"/>
              <a:ea typeface="+mn-ea"/>
              <a:cs typeface="+mn-cs"/>
            </a:rPr>
            <a:t>（保健所からの解除日の指示と違う場合がありますが、あくまで補助金の支給の考え方としてこうなっています）</a:t>
          </a:r>
          <a:br>
            <a:rPr kumimoji="0" lang="en-US" altLang="ja-JP" sz="1100" b="0" i="0" u="none" strike="noStrike">
              <a:solidFill>
                <a:sysClr val="windowText" lastClr="000000"/>
              </a:solidFill>
              <a:effectLst/>
              <a:latin typeface="+mn-lt"/>
              <a:ea typeface="+mn-ea"/>
              <a:cs typeface="+mn-cs"/>
            </a:rPr>
          </a:br>
          <a:br>
            <a:rPr kumimoji="0" lang="en-US" altLang="ja-JP" sz="1100" b="0" i="0" u="none" strike="noStrike">
              <a:solidFill>
                <a:sysClr val="windowText" lastClr="000000"/>
              </a:solidFill>
              <a:effectLst/>
              <a:latin typeface="+mn-lt"/>
              <a:ea typeface="+mn-ea"/>
              <a:cs typeface="+mn-cs"/>
            </a:rPr>
          </a:br>
          <a:r>
            <a:rPr kumimoji="0" lang="ja-JP" altLang="en-US" sz="1100" b="0" i="0" u="none" strike="noStrike">
              <a:solidFill>
                <a:sysClr val="windowText" lastClr="000000"/>
              </a:solidFill>
              <a:effectLst/>
              <a:latin typeface="+mn-lt"/>
              <a:ea typeface="+mn-ea"/>
              <a:cs typeface="+mn-cs"/>
            </a:rPr>
            <a:t>・発症日から数えて</a:t>
          </a:r>
          <a:r>
            <a:rPr kumimoji="0" lang="en-US" altLang="ja-JP" sz="1100" b="0" i="0" u="none" strike="noStrike">
              <a:solidFill>
                <a:sysClr val="windowText" lastClr="000000"/>
              </a:solidFill>
              <a:effectLst/>
              <a:latin typeface="+mn-lt"/>
              <a:ea typeface="+mn-ea"/>
              <a:cs typeface="+mn-cs"/>
            </a:rPr>
            <a:t>11</a:t>
          </a:r>
          <a:r>
            <a:rPr kumimoji="0" lang="ja-JP" altLang="en-US" sz="1100" b="0" i="0" u="none" strike="noStrike">
              <a:solidFill>
                <a:sysClr val="windowText" lastClr="000000"/>
              </a:solidFill>
              <a:effectLst/>
              <a:latin typeface="+mn-lt"/>
              <a:ea typeface="+mn-ea"/>
              <a:cs typeface="+mn-cs"/>
            </a:rPr>
            <a:t>日目以降でも、症状軽快後</a:t>
          </a:r>
          <a:r>
            <a:rPr kumimoji="0" lang="en-US" altLang="ja-JP" sz="1100" b="0" i="0" u="none" strike="noStrike">
              <a:solidFill>
                <a:sysClr val="windowText" lastClr="000000"/>
              </a:solidFill>
              <a:effectLst/>
              <a:latin typeface="+mn-lt"/>
              <a:ea typeface="+mn-ea"/>
              <a:cs typeface="+mn-cs"/>
            </a:rPr>
            <a:t>72</a:t>
          </a:r>
          <a:r>
            <a:rPr kumimoji="0" lang="ja-JP" altLang="en-US" sz="1100" b="0" i="0" u="none" strike="noStrike">
              <a:solidFill>
                <a:sysClr val="windowText" lastClr="000000"/>
              </a:solidFill>
              <a:effectLst/>
              <a:latin typeface="+mn-lt"/>
              <a:ea typeface="+mn-ea"/>
              <a:cs typeface="+mn-cs"/>
            </a:rPr>
            <a:t>時間経過しておらず、かつ施設内療養を継続している場合は、○を付けられる。この場合、○を付けられるのは最大で発症日を含めて</a:t>
          </a:r>
          <a:r>
            <a:rPr kumimoji="0" lang="en-US" altLang="ja-JP" sz="1100" b="0" i="0" u="none" strike="noStrike">
              <a:solidFill>
                <a:sysClr val="windowText" lastClr="000000"/>
              </a:solidFill>
              <a:effectLst/>
              <a:latin typeface="+mn-lt"/>
              <a:ea typeface="+mn-ea"/>
              <a:cs typeface="+mn-cs"/>
            </a:rPr>
            <a:t>15</a:t>
          </a:r>
          <a:r>
            <a:rPr kumimoji="0" lang="ja-JP" altLang="en-US" sz="1100" b="0" i="0" u="none" strike="noStrike">
              <a:solidFill>
                <a:sysClr val="windowText" lastClr="000000"/>
              </a:solidFill>
              <a:effectLst/>
              <a:latin typeface="+mn-lt"/>
              <a:ea typeface="+mn-ea"/>
              <a:cs typeface="+mn-cs"/>
            </a:rPr>
            <a:t>日間</a:t>
          </a:r>
          <a:br>
            <a:rPr kumimoji="0" lang="en-US" altLang="ja-JP" sz="1100" b="0" i="0" u="none" strike="noStrike">
              <a:solidFill>
                <a:srgbClr val="FF0000"/>
              </a:solidFill>
              <a:effectLst/>
              <a:latin typeface="+mn-lt"/>
              <a:ea typeface="+mn-ea"/>
              <a:cs typeface="+mn-cs"/>
            </a:rPr>
          </a:br>
          <a:endParaRPr kumimoji="0" lang="en-US" altLang="ja-JP" sz="1100" b="0" i="0" u="none" strike="noStrike">
            <a:solidFill>
              <a:srgbClr val="FF0000"/>
            </a:solidFill>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57150</xdr:colOff>
      <xdr:row>14</xdr:row>
      <xdr:rowOff>107950</xdr:rowOff>
    </xdr:from>
    <xdr:to>
      <xdr:col>1</xdr:col>
      <xdr:colOff>130302</xdr:colOff>
      <xdr:row>18</xdr:row>
      <xdr:rowOff>127350</xdr:rowOff>
    </xdr:to>
    <xdr:sp macro="" textlink="">
      <xdr:nvSpPr>
        <xdr:cNvPr id="2" name="左大かっこ 1">
          <a:extLst>
            <a:ext uri="{FF2B5EF4-FFF2-40B4-BE49-F238E27FC236}">
              <a16:creationId xmlns:a16="http://schemas.microsoft.com/office/drawing/2014/main" id="{4600F902-F6DC-4942-A33F-BEB5F0F11847}"/>
            </a:ext>
          </a:extLst>
        </xdr:cNvPr>
        <xdr:cNvSpPr/>
      </xdr:nvSpPr>
      <xdr:spPr>
        <a:xfrm>
          <a:off x="215900" y="2698750"/>
          <a:ext cx="73152" cy="883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45</xdr:row>
      <xdr:rowOff>63501</xdr:rowOff>
    </xdr:from>
    <xdr:to>
      <xdr:col>1</xdr:col>
      <xdr:colOff>127000</xdr:colOff>
      <xdr:row>46</xdr:row>
      <xdr:rowOff>122117</xdr:rowOff>
    </xdr:to>
    <xdr:sp macro="" textlink="">
      <xdr:nvSpPr>
        <xdr:cNvPr id="3" name="左大かっこ 2">
          <a:extLst>
            <a:ext uri="{FF2B5EF4-FFF2-40B4-BE49-F238E27FC236}">
              <a16:creationId xmlns:a16="http://schemas.microsoft.com/office/drawing/2014/main" id="{F41826E9-CCFF-44E1-B30D-7C7A7AA5723E}"/>
            </a:ext>
          </a:extLst>
        </xdr:cNvPr>
        <xdr:cNvSpPr/>
      </xdr:nvSpPr>
      <xdr:spPr>
        <a:xfrm>
          <a:off x="215900" y="6743701"/>
          <a:ext cx="69850" cy="23641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97118</xdr:colOff>
      <xdr:row>42</xdr:row>
      <xdr:rowOff>149410</xdr:rowOff>
    </xdr:from>
    <xdr:to>
      <xdr:col>7</xdr:col>
      <xdr:colOff>694764</xdr:colOff>
      <xdr:row>53</xdr:row>
      <xdr:rowOff>141941</xdr:rowOff>
    </xdr:to>
    <xdr:sp macro="" textlink="">
      <xdr:nvSpPr>
        <xdr:cNvPr id="2" name="テキスト ボックス 1">
          <a:extLst>
            <a:ext uri="{FF2B5EF4-FFF2-40B4-BE49-F238E27FC236}">
              <a16:creationId xmlns:a16="http://schemas.microsoft.com/office/drawing/2014/main" id="{D8ACE150-7AE9-4601-84FB-2730F3F19F48}"/>
            </a:ext>
          </a:extLst>
        </xdr:cNvPr>
        <xdr:cNvSpPr txBox="1"/>
      </xdr:nvSpPr>
      <xdr:spPr>
        <a:xfrm>
          <a:off x="795618" y="7528110"/>
          <a:ext cx="4147296" cy="2088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補助対象となるもの・・・</a:t>
          </a:r>
          <a:r>
            <a:rPr lang="ja-JP" altLang="en-US" sz="1100" b="0" i="0" u="none" strike="noStrike" baseline="0">
              <a:solidFill>
                <a:schemeClr val="dk1"/>
              </a:solidFill>
              <a:latin typeface="+mn-lt"/>
              <a:ea typeface="+mn-ea"/>
              <a:cs typeface="+mn-cs"/>
            </a:rPr>
            <a:t>感染者の発生や感染者と接触があった者への対応により生じた追加的業務に係る労働の対償として使用者が支払う職員の割増賃金や手当</a:t>
          </a:r>
          <a:endParaRPr lang="en-US" altLang="ja-JP" sz="1100" b="0" i="0" u="none" strike="noStrike" baseline="0">
            <a:solidFill>
              <a:schemeClr val="dk1"/>
            </a:solidFill>
            <a:latin typeface="+mn-lt"/>
            <a:ea typeface="+mn-ea"/>
            <a:cs typeface="+mn-cs"/>
          </a:endParaRPr>
        </a:p>
        <a:p>
          <a:endParaRPr lang="ja-JP" altLang="en-US"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mn-lt"/>
              <a:ea typeface="+mn-ea"/>
              <a:cs typeface="+mn-cs"/>
            </a:rPr>
            <a:t>補助対象とならないもの・・・慰労金や自宅療養に対する補償手当など見舞金や給与補償のようなもの</a:t>
          </a:r>
          <a:endParaRPr lang="en-US" altLang="ja-JP" sz="1100" b="0" i="0" u="none" strike="noStrike" baseline="0">
            <a:solidFill>
              <a:schemeClr val="dk1"/>
            </a:solidFill>
            <a:latin typeface="+mn-lt"/>
            <a:ea typeface="+mn-ea"/>
            <a:cs typeface="+mn-cs"/>
          </a:endParaRPr>
        </a:p>
        <a:p>
          <a:endParaRPr kumimoji="1" lang="en-US" altLang="ja-JP" sz="1100" b="0" i="0" u="none" strike="noStrike" baseline="0">
            <a:solidFill>
              <a:schemeClr val="dk1"/>
            </a:solidFill>
            <a:latin typeface="+mn-lt"/>
            <a:ea typeface="+mn-ea"/>
            <a:cs typeface="+mn-cs"/>
          </a:endParaRPr>
        </a:p>
        <a:p>
          <a:r>
            <a:rPr lang="ja-JP" altLang="en-US" sz="1100" b="0" i="0" u="sng" strike="noStrike" baseline="0">
              <a:solidFill>
                <a:schemeClr val="dk1"/>
              </a:solidFill>
              <a:latin typeface="+mn-lt"/>
              <a:ea typeface="+mn-ea"/>
              <a:cs typeface="+mn-cs"/>
            </a:rPr>
            <a:t>手当等の水準については、社会通念上、適当と認められるものであること</a:t>
          </a:r>
          <a:endParaRPr kumimoji="1" lang="ja-JP" altLang="en-US" sz="1100" u="sng"/>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25</xdr:col>
      <xdr:colOff>297126</xdr:colOff>
      <xdr:row>6</xdr:row>
      <xdr:rowOff>23916</xdr:rowOff>
    </xdr:from>
    <xdr:to>
      <xdr:col>32</xdr:col>
      <xdr:colOff>91344</xdr:colOff>
      <xdr:row>14</xdr:row>
      <xdr:rowOff>23917</xdr:rowOff>
    </xdr:to>
    <xdr:sp macro="" textlink="">
      <xdr:nvSpPr>
        <xdr:cNvPr id="2" name="テキスト ボックス 1">
          <a:extLst>
            <a:ext uri="{FF2B5EF4-FFF2-40B4-BE49-F238E27FC236}">
              <a16:creationId xmlns:a16="http://schemas.microsoft.com/office/drawing/2014/main" id="{65BDC072-E9F9-43B3-80F3-1225ECEE008D}"/>
            </a:ext>
          </a:extLst>
        </xdr:cNvPr>
        <xdr:cNvSpPr txBox="1"/>
      </xdr:nvSpPr>
      <xdr:spPr>
        <a:xfrm>
          <a:off x="13994076" y="1058966"/>
          <a:ext cx="3439118" cy="32829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ysClr val="windowText" lastClr="000000"/>
              </a:solidFill>
            </a:rPr>
            <a:t>【</a:t>
          </a:r>
          <a:r>
            <a:rPr kumimoji="1" lang="ja-JP" altLang="en-US" sz="1100" b="1">
              <a:solidFill>
                <a:sysClr val="windowText" lastClr="000000"/>
              </a:solidFill>
            </a:rPr>
            <a:t>施設内療養の○の付け方</a:t>
          </a:r>
          <a:r>
            <a:rPr kumimoji="1" lang="en-US" altLang="ja-JP" sz="1100" b="1">
              <a:solidFill>
                <a:sysClr val="windowText" lastClr="000000"/>
              </a:solidFill>
              <a:effectLst/>
              <a:latin typeface="+mn-lt"/>
              <a:ea typeface="+mn-ea"/>
              <a:cs typeface="+mn-cs"/>
            </a:rPr>
            <a:t>】</a:t>
          </a:r>
          <a:endParaRPr kumimoji="0" lang="en-US" altLang="ja-JP" sz="1100" b="1" i="0" u="none" strike="noStrike">
            <a:solidFill>
              <a:sysClr val="windowText" lastClr="000000"/>
            </a:solidFill>
            <a:effectLst/>
            <a:latin typeface="+mn-lt"/>
            <a:ea typeface="+mn-ea"/>
            <a:cs typeface="+mn-cs"/>
          </a:endParaRPr>
        </a:p>
        <a:p>
          <a:endParaRPr kumimoji="0" lang="en-US" altLang="ja-JP" sz="1100" b="0" i="0" u="none" strike="noStrike">
            <a:solidFill>
              <a:sysClr val="windowText" lastClr="000000"/>
            </a:solidFill>
            <a:effectLst/>
            <a:latin typeface="+mn-lt"/>
            <a:ea typeface="+mn-ea"/>
            <a:cs typeface="+mn-cs"/>
          </a:endParaRPr>
        </a:p>
        <a:p>
          <a:r>
            <a:rPr kumimoji="0" lang="ja-JP" altLang="en-US" sz="1100" b="0" i="0" u="none" strike="noStrike">
              <a:solidFill>
                <a:sysClr val="windowText" lastClr="000000"/>
              </a:solidFill>
              <a:effectLst/>
              <a:latin typeface="+mn-lt"/>
              <a:ea typeface="+mn-ea"/>
              <a:cs typeface="+mn-cs"/>
            </a:rPr>
            <a:t>・施設内療養した日にのみ○を付ける</a:t>
          </a:r>
          <a:endParaRPr kumimoji="0" lang="en-US" altLang="ja-JP" sz="1100" b="0" i="0" u="none" strike="noStrike">
            <a:solidFill>
              <a:sysClr val="windowText" lastClr="000000"/>
            </a:solidFill>
            <a:effectLst/>
            <a:latin typeface="+mn-lt"/>
            <a:ea typeface="+mn-ea"/>
            <a:cs typeface="+mn-cs"/>
          </a:endParaRPr>
        </a:p>
        <a:p>
          <a:endParaRPr kumimoji="0" lang="en-US" altLang="ja-JP" sz="1100" b="0" i="0" u="none" strike="noStrike">
            <a:solidFill>
              <a:srgbClr val="FF0000"/>
            </a:solidFill>
            <a:effectLst/>
            <a:latin typeface="+mn-lt"/>
            <a:ea typeface="+mn-ea"/>
            <a:cs typeface="+mn-cs"/>
          </a:endParaRPr>
        </a:p>
        <a:p>
          <a:r>
            <a:rPr kumimoji="0" lang="ja-JP" altLang="en-US" sz="1100" b="0" i="0" u="none" strike="noStrike">
              <a:solidFill>
                <a:srgbClr val="FF0000"/>
              </a:solidFill>
              <a:effectLst/>
              <a:latin typeface="+mn-lt"/>
              <a:ea typeface="+mn-ea"/>
              <a:cs typeface="+mn-cs"/>
            </a:rPr>
            <a:t>・ただし、</a:t>
          </a:r>
          <a:r>
            <a:rPr kumimoji="0" lang="ja-JP" altLang="en-US" sz="1100" b="1" i="0" u="none" strike="noStrike">
              <a:solidFill>
                <a:srgbClr val="FF0000"/>
              </a:solidFill>
              <a:effectLst/>
              <a:latin typeface="+mn-lt"/>
              <a:ea typeface="+mn-ea"/>
              <a:cs typeface="+mn-cs"/>
            </a:rPr>
            <a:t>有症状者の場合、</a:t>
          </a:r>
          <a:r>
            <a:rPr kumimoji="0" lang="ja-JP" altLang="en-US" sz="1100" b="0" i="0" u="none" strike="noStrike">
              <a:solidFill>
                <a:srgbClr val="FF0000"/>
              </a:solidFill>
              <a:effectLst/>
              <a:latin typeface="+mn-lt"/>
              <a:ea typeface="+mn-ea"/>
              <a:cs typeface="+mn-cs"/>
            </a:rPr>
            <a:t>○を付けられるのは、原則発症日を含めて</a:t>
          </a:r>
          <a:r>
            <a:rPr kumimoji="0" lang="en-US" altLang="ja-JP" sz="1100" b="0" i="0" u="none" strike="noStrike">
              <a:solidFill>
                <a:srgbClr val="FF0000"/>
              </a:solidFill>
              <a:effectLst/>
              <a:latin typeface="+mn-lt"/>
              <a:ea typeface="+mn-ea"/>
              <a:cs typeface="+mn-cs"/>
            </a:rPr>
            <a:t>10</a:t>
          </a:r>
          <a:r>
            <a:rPr kumimoji="0" lang="ja-JP" altLang="en-US" sz="1100" b="0" i="0" u="none" strike="noStrike">
              <a:solidFill>
                <a:srgbClr val="FF0000"/>
              </a:solidFill>
              <a:effectLst/>
              <a:latin typeface="+mn-lt"/>
              <a:ea typeface="+mn-ea"/>
              <a:cs typeface="+mn-cs"/>
            </a:rPr>
            <a:t>日間以内</a:t>
          </a:r>
          <a:endParaRPr kumimoji="0" lang="en-US" altLang="ja-JP" sz="1100" b="0" i="0" u="none" strike="noStrike">
            <a:solidFill>
              <a:srgbClr val="FF0000"/>
            </a:solidFill>
            <a:effectLst/>
            <a:latin typeface="+mn-lt"/>
            <a:ea typeface="+mn-ea"/>
            <a:cs typeface="+mn-cs"/>
          </a:endParaRPr>
        </a:p>
        <a:p>
          <a:r>
            <a:rPr kumimoji="0" lang="ja-JP" altLang="en-US" sz="1100" b="0" i="0" u="none" strike="noStrike">
              <a:solidFill>
                <a:srgbClr val="FF0000"/>
              </a:solidFill>
              <a:effectLst/>
              <a:latin typeface="+mn-lt"/>
              <a:ea typeface="+mn-ea"/>
              <a:cs typeface="+mn-cs"/>
            </a:rPr>
            <a:t>・</a:t>
          </a:r>
          <a:r>
            <a:rPr kumimoji="0" lang="ja-JP" altLang="en-US" sz="1100" b="1" i="0" u="none" strike="noStrike">
              <a:solidFill>
                <a:srgbClr val="FF0000"/>
              </a:solidFill>
              <a:effectLst/>
              <a:latin typeface="+mn-lt"/>
              <a:ea typeface="+mn-ea"/>
              <a:cs typeface="+mn-cs"/>
            </a:rPr>
            <a:t>無症状者の場合</a:t>
          </a:r>
          <a:r>
            <a:rPr kumimoji="0" lang="ja-JP" altLang="en-US" sz="1100" b="0" i="0" u="none" strike="noStrike">
              <a:solidFill>
                <a:srgbClr val="FF0000"/>
              </a:solidFill>
              <a:effectLst/>
              <a:latin typeface="+mn-lt"/>
              <a:ea typeface="+mn-ea"/>
              <a:cs typeface="+mn-cs"/>
            </a:rPr>
            <a:t>、○を付けられるのは、陽性日を含めて</a:t>
          </a:r>
          <a:r>
            <a:rPr kumimoji="0" lang="en-US" altLang="ja-JP" sz="1100" b="0" i="0" u="none" strike="noStrike">
              <a:solidFill>
                <a:srgbClr val="FF0000"/>
              </a:solidFill>
              <a:effectLst/>
              <a:latin typeface="+mn-lt"/>
              <a:ea typeface="+mn-ea"/>
              <a:cs typeface="+mn-cs"/>
            </a:rPr>
            <a:t>7</a:t>
          </a:r>
          <a:r>
            <a:rPr kumimoji="0" lang="ja-JP" altLang="en-US" sz="1100" b="0" i="0" u="none" strike="noStrike">
              <a:solidFill>
                <a:srgbClr val="FF0000"/>
              </a:solidFill>
              <a:effectLst/>
              <a:latin typeface="+mn-lt"/>
              <a:ea typeface="+mn-ea"/>
              <a:cs typeface="+mn-cs"/>
            </a:rPr>
            <a:t>日間以内</a:t>
          </a:r>
          <a:endParaRPr kumimoji="0" lang="en-US" altLang="ja-JP" sz="1100" b="0" i="0" u="none" strike="noStrike">
            <a:solidFill>
              <a:srgbClr val="FF0000"/>
            </a:solidFill>
            <a:effectLst/>
            <a:latin typeface="+mn-lt"/>
            <a:ea typeface="+mn-ea"/>
            <a:cs typeface="+mn-cs"/>
          </a:endParaRPr>
        </a:p>
        <a:p>
          <a:r>
            <a:rPr kumimoji="0" lang="ja-JP" altLang="en-US" sz="1100" b="0" i="0" u="none" strike="noStrike">
              <a:solidFill>
                <a:srgbClr val="FF0000"/>
              </a:solidFill>
              <a:effectLst/>
              <a:latin typeface="+mn-lt"/>
              <a:ea typeface="+mn-ea"/>
              <a:cs typeface="+mn-cs"/>
            </a:rPr>
            <a:t>（保健所からの解除日の指示と違う場合がありますが、あくまで補助金の支給の考え方としてこうなっています）</a:t>
          </a:r>
          <a:br>
            <a:rPr kumimoji="0" lang="en-US" altLang="ja-JP" sz="1100" b="0" i="0" u="none" strike="noStrike">
              <a:solidFill>
                <a:sysClr val="windowText" lastClr="000000"/>
              </a:solidFill>
              <a:effectLst/>
              <a:latin typeface="+mn-lt"/>
              <a:ea typeface="+mn-ea"/>
              <a:cs typeface="+mn-cs"/>
            </a:rPr>
          </a:br>
          <a:br>
            <a:rPr kumimoji="0" lang="en-US" altLang="ja-JP" sz="1100" b="0" i="0" u="none" strike="noStrike">
              <a:solidFill>
                <a:sysClr val="windowText" lastClr="000000"/>
              </a:solidFill>
              <a:effectLst/>
              <a:latin typeface="+mn-lt"/>
              <a:ea typeface="+mn-ea"/>
              <a:cs typeface="+mn-cs"/>
            </a:rPr>
          </a:br>
          <a:r>
            <a:rPr kumimoji="0" lang="ja-JP" altLang="en-US" sz="1100" b="0" i="0" u="none" strike="noStrike">
              <a:solidFill>
                <a:sysClr val="windowText" lastClr="000000"/>
              </a:solidFill>
              <a:effectLst/>
              <a:latin typeface="+mn-lt"/>
              <a:ea typeface="+mn-ea"/>
              <a:cs typeface="+mn-cs"/>
            </a:rPr>
            <a:t>・発症日から数えて</a:t>
          </a:r>
          <a:r>
            <a:rPr kumimoji="0" lang="en-US" altLang="ja-JP" sz="1100" b="0" i="0" u="none" strike="noStrike">
              <a:solidFill>
                <a:sysClr val="windowText" lastClr="000000"/>
              </a:solidFill>
              <a:effectLst/>
              <a:latin typeface="+mn-lt"/>
              <a:ea typeface="+mn-ea"/>
              <a:cs typeface="+mn-cs"/>
            </a:rPr>
            <a:t>11</a:t>
          </a:r>
          <a:r>
            <a:rPr kumimoji="0" lang="ja-JP" altLang="en-US" sz="1100" b="0" i="0" u="none" strike="noStrike">
              <a:solidFill>
                <a:sysClr val="windowText" lastClr="000000"/>
              </a:solidFill>
              <a:effectLst/>
              <a:latin typeface="+mn-lt"/>
              <a:ea typeface="+mn-ea"/>
              <a:cs typeface="+mn-cs"/>
            </a:rPr>
            <a:t>日目以降でも、症状軽快後</a:t>
          </a:r>
          <a:r>
            <a:rPr kumimoji="0" lang="en-US" altLang="ja-JP" sz="1100" b="0" i="0" u="none" strike="noStrike">
              <a:solidFill>
                <a:sysClr val="windowText" lastClr="000000"/>
              </a:solidFill>
              <a:effectLst/>
              <a:latin typeface="+mn-lt"/>
              <a:ea typeface="+mn-ea"/>
              <a:cs typeface="+mn-cs"/>
            </a:rPr>
            <a:t>72</a:t>
          </a:r>
          <a:r>
            <a:rPr kumimoji="0" lang="ja-JP" altLang="en-US" sz="1100" b="0" i="0" u="none" strike="noStrike">
              <a:solidFill>
                <a:sysClr val="windowText" lastClr="000000"/>
              </a:solidFill>
              <a:effectLst/>
              <a:latin typeface="+mn-lt"/>
              <a:ea typeface="+mn-ea"/>
              <a:cs typeface="+mn-cs"/>
            </a:rPr>
            <a:t>時間経過しておらず、かつ施設内療養を継続している場合は、○を付けられる。この場合、○を付けられるのは最大で発症日を含めて</a:t>
          </a:r>
          <a:r>
            <a:rPr kumimoji="0" lang="en-US" altLang="ja-JP" sz="1100" b="0" i="0" u="none" strike="noStrike">
              <a:solidFill>
                <a:sysClr val="windowText" lastClr="000000"/>
              </a:solidFill>
              <a:effectLst/>
              <a:latin typeface="+mn-lt"/>
              <a:ea typeface="+mn-ea"/>
              <a:cs typeface="+mn-cs"/>
            </a:rPr>
            <a:t>15</a:t>
          </a:r>
          <a:r>
            <a:rPr kumimoji="0" lang="ja-JP" altLang="en-US" sz="1100" b="0" i="0" u="none" strike="noStrike">
              <a:solidFill>
                <a:sysClr val="windowText" lastClr="000000"/>
              </a:solidFill>
              <a:effectLst/>
              <a:latin typeface="+mn-lt"/>
              <a:ea typeface="+mn-ea"/>
              <a:cs typeface="+mn-cs"/>
            </a:rPr>
            <a:t>日間</a:t>
          </a:r>
          <a:br>
            <a:rPr kumimoji="0" lang="en-US" altLang="ja-JP" sz="1100" b="0" i="0" u="none" strike="noStrike">
              <a:solidFill>
                <a:srgbClr val="FF0000"/>
              </a:solidFill>
              <a:effectLst/>
              <a:latin typeface="+mn-lt"/>
              <a:ea typeface="+mn-ea"/>
              <a:cs typeface="+mn-cs"/>
            </a:rPr>
          </a:br>
          <a:endParaRPr kumimoji="0" lang="en-US" altLang="ja-JP" sz="1100" b="0" i="0" u="none" strike="noStrike">
            <a:solidFill>
              <a:srgbClr val="FF0000"/>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57150</xdr:colOff>
      <xdr:row>14</xdr:row>
      <xdr:rowOff>107950</xdr:rowOff>
    </xdr:from>
    <xdr:to>
      <xdr:col>1</xdr:col>
      <xdr:colOff>130302</xdr:colOff>
      <xdr:row>18</xdr:row>
      <xdr:rowOff>127350</xdr:rowOff>
    </xdr:to>
    <xdr:sp macro="" textlink="">
      <xdr:nvSpPr>
        <xdr:cNvPr id="2" name="左大かっこ 1">
          <a:extLst>
            <a:ext uri="{FF2B5EF4-FFF2-40B4-BE49-F238E27FC236}">
              <a16:creationId xmlns:a16="http://schemas.microsoft.com/office/drawing/2014/main" id="{DE7B8A2C-1A48-40E1-91E9-B7CF165E7061}"/>
            </a:ext>
          </a:extLst>
        </xdr:cNvPr>
        <xdr:cNvSpPr/>
      </xdr:nvSpPr>
      <xdr:spPr>
        <a:xfrm>
          <a:off x="215900" y="2698750"/>
          <a:ext cx="73152" cy="883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45</xdr:row>
      <xdr:rowOff>63501</xdr:rowOff>
    </xdr:from>
    <xdr:to>
      <xdr:col>1</xdr:col>
      <xdr:colOff>127000</xdr:colOff>
      <xdr:row>46</xdr:row>
      <xdr:rowOff>122117</xdr:rowOff>
    </xdr:to>
    <xdr:sp macro="" textlink="">
      <xdr:nvSpPr>
        <xdr:cNvPr id="3" name="左大かっこ 2">
          <a:extLst>
            <a:ext uri="{FF2B5EF4-FFF2-40B4-BE49-F238E27FC236}">
              <a16:creationId xmlns:a16="http://schemas.microsoft.com/office/drawing/2014/main" id="{C6D8250A-A940-4E2E-A820-2A0223B58C7C}"/>
            </a:ext>
          </a:extLst>
        </xdr:cNvPr>
        <xdr:cNvSpPr/>
      </xdr:nvSpPr>
      <xdr:spPr>
        <a:xfrm>
          <a:off x="215900" y="6743701"/>
          <a:ext cx="69850" cy="23641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UJH\AppData\Local\Microsoft\Windows\INetCache\Content.Outlook\IFG38DIW\0313&#26045;&#35373;&#12408;&#12398;&#35519;&#26619;&#27096;&#24335;&#65288;&#26696;&#65289;_%20(0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50300-25369\&#38263;&#23551;&#31038;&#20250;&#35506;&#20849;&#26377;2(&#22312;&#23429;&#12539;&#26045;&#35373;g)\&#26045;&#35373;&#65319;\&#9679;35-3&#12469;&#12540;&#12499;&#12473;&#25552;&#20379;&#20307;&#21046;&#30906;&#20445;&#20107;&#26989;&#36027;&#35036;&#21161;&#37329;\R5\01&#36890;&#30693;&#12539;&#29031;&#20250;&#12539;&#22238;&#31572;\20230330&#25913;&#27491;&#36890;&#30693;\&#22269;&#36890;&#30693;\23&#215;&#215;&#215;&#215;&#12304;&#9679;&#9679;&#30476;&#12305;&#65288;&#21029;&#28155;&#65297;&#21450;&#12403;&#21029;&#28155;&#65298;&#65289;R&#65301;&#20491;&#21029;&#21332;&#35696;&#26360;&#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個別協議様式ア（ア）分"/>
      <sheetName val="個別協議様式ア（ウ）分"/>
      <sheetName val="【非表示】基準額"/>
      <sheetName val="基準単価（実施要綱別添３）"/>
      <sheetName val="「費用の概要、積算内訳」記載例"/>
      <sheetName val="参照"/>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8.xml"/><Relationship Id="rId1" Type="http://schemas.openxmlformats.org/officeDocument/2006/relationships/printerSettings" Target="../printerSettings/printerSettings16.bin"/><Relationship Id="rId4" Type="http://schemas.openxmlformats.org/officeDocument/2006/relationships/comments" Target="../comments10.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9.xml"/><Relationship Id="rId1" Type="http://schemas.openxmlformats.org/officeDocument/2006/relationships/printerSettings" Target="../printerSettings/printerSettings18.bin"/><Relationship Id="rId4" Type="http://schemas.openxmlformats.org/officeDocument/2006/relationships/comments" Target="../comments11.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1.xml"/><Relationship Id="rId1" Type="http://schemas.openxmlformats.org/officeDocument/2006/relationships/printerSettings" Target="../printerSettings/printerSettings22.bin"/><Relationship Id="rId4" Type="http://schemas.openxmlformats.org/officeDocument/2006/relationships/comments" Target="../comments13.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2.xml"/><Relationship Id="rId1" Type="http://schemas.openxmlformats.org/officeDocument/2006/relationships/printerSettings" Target="../printerSettings/printerSettings24.bin"/><Relationship Id="rId4" Type="http://schemas.openxmlformats.org/officeDocument/2006/relationships/comments" Target="../comments14.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4.xml"/><Relationship Id="rId1" Type="http://schemas.openxmlformats.org/officeDocument/2006/relationships/printerSettings" Target="../printerSettings/printerSettings28.bin"/><Relationship Id="rId4" Type="http://schemas.openxmlformats.org/officeDocument/2006/relationships/comments" Target="../comments16.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5.xml"/><Relationship Id="rId1" Type="http://schemas.openxmlformats.org/officeDocument/2006/relationships/printerSettings" Target="../printerSettings/printerSettings30.bin"/><Relationship Id="rId4" Type="http://schemas.openxmlformats.org/officeDocument/2006/relationships/comments" Target="../comments17.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7.xml"/><Relationship Id="rId1" Type="http://schemas.openxmlformats.org/officeDocument/2006/relationships/printerSettings" Target="../printerSettings/printerSettings34.bin"/><Relationship Id="rId4" Type="http://schemas.openxmlformats.org/officeDocument/2006/relationships/comments" Target="../comments19.x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F37"/>
  <sheetViews>
    <sheetView tabSelected="1" zoomScaleNormal="100" workbookViewId="0">
      <selection activeCell="A4" sqref="A4"/>
    </sheetView>
  </sheetViews>
  <sheetFormatPr defaultRowHeight="13"/>
  <cols>
    <col min="1" max="1" width="32.08984375" customWidth="1"/>
    <col min="2" max="2" width="24.26953125" customWidth="1"/>
    <col min="3" max="3" width="21.1796875" customWidth="1"/>
    <col min="4" max="4" width="8.26953125" customWidth="1"/>
    <col min="5" max="6" width="6.453125" customWidth="1"/>
    <col min="7" max="7" width="15.08984375" customWidth="1"/>
  </cols>
  <sheetData>
    <row r="1" spans="1:6" ht="16.5">
      <c r="A1" s="147" t="s">
        <v>595</v>
      </c>
    </row>
    <row r="2" spans="1:6" ht="16.5">
      <c r="A2" s="147" t="s">
        <v>594</v>
      </c>
    </row>
    <row r="3" spans="1:6" ht="16.5">
      <c r="A3" s="147"/>
    </row>
    <row r="4" spans="1:6">
      <c r="A4" t="s">
        <v>285</v>
      </c>
      <c r="B4" s="228" t="s">
        <v>286</v>
      </c>
      <c r="C4" s="228"/>
      <c r="D4" s="228"/>
      <c r="E4" s="228"/>
      <c r="F4" s="228"/>
    </row>
    <row r="5" spans="1:6">
      <c r="B5" s="229" t="s">
        <v>287</v>
      </c>
      <c r="C5" s="229"/>
      <c r="D5" s="229"/>
      <c r="E5" s="229"/>
      <c r="F5" s="229"/>
    </row>
    <row r="7" spans="1:6">
      <c r="B7" t="s">
        <v>587</v>
      </c>
      <c r="C7" s="445" t="s">
        <v>605</v>
      </c>
      <c r="D7" s="445" t="s">
        <v>606</v>
      </c>
    </row>
    <row r="8" spans="1:6">
      <c r="B8" t="s">
        <v>588</v>
      </c>
      <c r="C8" s="445" t="s">
        <v>588</v>
      </c>
      <c r="D8" s="445"/>
    </row>
    <row r="9" spans="1:6">
      <c r="A9" s="221" t="s">
        <v>644</v>
      </c>
      <c r="B9" s="220" t="s">
        <v>351</v>
      </c>
      <c r="C9" s="445"/>
    </row>
    <row r="10" spans="1:6">
      <c r="A10" s="221"/>
      <c r="B10" s="220" t="s">
        <v>642</v>
      </c>
      <c r="C10" s="445"/>
    </row>
    <row r="11" spans="1:6">
      <c r="B11" s="220" t="s">
        <v>282</v>
      </c>
      <c r="C11" s="446" t="s">
        <v>294</v>
      </c>
    </row>
    <row r="12" spans="1:6">
      <c r="B12" s="220" t="s">
        <v>357</v>
      </c>
      <c r="C12" s="446" t="s">
        <v>358</v>
      </c>
    </row>
    <row r="13" spans="1:6">
      <c r="C13" s="445"/>
    </row>
    <row r="14" spans="1:6">
      <c r="A14" t="s">
        <v>592</v>
      </c>
      <c r="B14" s="220" t="s">
        <v>593</v>
      </c>
      <c r="C14" s="445"/>
    </row>
    <row r="15" spans="1:6">
      <c r="A15" t="s">
        <v>645</v>
      </c>
      <c r="C15" s="445"/>
    </row>
    <row r="16" spans="1:6">
      <c r="C16" s="445"/>
    </row>
    <row r="17" spans="1:3">
      <c r="A17" t="s">
        <v>579</v>
      </c>
      <c r="C17" s="445"/>
    </row>
    <row r="18" spans="1:3">
      <c r="A18" t="s">
        <v>354</v>
      </c>
      <c r="B18" s="220" t="s">
        <v>355</v>
      </c>
      <c r="C18" s="446" t="s">
        <v>356</v>
      </c>
    </row>
    <row r="19" spans="1:3">
      <c r="B19" t="s">
        <v>584</v>
      </c>
      <c r="C19" s="445"/>
    </row>
    <row r="20" spans="1:3">
      <c r="C20" s="445"/>
    </row>
    <row r="21" spans="1:3">
      <c r="A21" t="s">
        <v>292</v>
      </c>
      <c r="B21" s="220" t="s">
        <v>580</v>
      </c>
      <c r="C21" s="446" t="s">
        <v>589</v>
      </c>
    </row>
    <row r="22" spans="1:3">
      <c r="A22" s="462" t="s">
        <v>288</v>
      </c>
      <c r="B22" s="220" t="s">
        <v>581</v>
      </c>
      <c r="C22" s="446" t="s">
        <v>590</v>
      </c>
    </row>
    <row r="23" spans="1:3">
      <c r="A23" s="462"/>
      <c r="C23" s="445"/>
    </row>
    <row r="24" spans="1:3">
      <c r="A24" s="462"/>
      <c r="C24" s="445"/>
    </row>
    <row r="25" spans="1:3">
      <c r="C25" s="445"/>
    </row>
    <row r="26" spans="1:3">
      <c r="A26" t="s">
        <v>582</v>
      </c>
      <c r="B26" s="220" t="s">
        <v>583</v>
      </c>
      <c r="C26" s="446" t="s">
        <v>591</v>
      </c>
    </row>
    <row r="27" spans="1:3">
      <c r="A27" s="462" t="s">
        <v>288</v>
      </c>
      <c r="B27" t="s">
        <v>596</v>
      </c>
      <c r="C27" s="445"/>
    </row>
    <row r="28" spans="1:3">
      <c r="A28" s="462"/>
      <c r="C28" s="445"/>
    </row>
    <row r="29" spans="1:3">
      <c r="A29" s="462"/>
      <c r="C29" s="445"/>
    </row>
    <row r="31" spans="1:3">
      <c r="A31" s="221" t="s">
        <v>291</v>
      </c>
      <c r="B31" s="219" t="s">
        <v>289</v>
      </c>
    </row>
    <row r="32" spans="1:3">
      <c r="A32" s="221" t="s">
        <v>293</v>
      </c>
    </row>
    <row r="33" spans="2:2">
      <c r="B33" t="s">
        <v>254</v>
      </c>
    </row>
    <row r="34" spans="2:2">
      <c r="B34" t="s">
        <v>253</v>
      </c>
    </row>
    <row r="35" spans="2:2">
      <c r="B35" t="s">
        <v>646</v>
      </c>
    </row>
    <row r="36" spans="2:2">
      <c r="B36" t="s">
        <v>255</v>
      </c>
    </row>
    <row r="37" spans="2:2">
      <c r="B37" t="s">
        <v>586</v>
      </c>
    </row>
  </sheetData>
  <mergeCells count="2">
    <mergeCell ref="A22:A24"/>
    <mergeCell ref="A27:A29"/>
  </mergeCells>
  <phoneticPr fontId="7"/>
  <hyperlinks>
    <hyperlink ref="B9" location="総括表!A1" display="総括表" xr:uid="{00000000-0004-0000-0000-000000000000}"/>
    <hyperlink ref="B11" location="個票1!A1" display="個票1" xr:uid="{00000000-0004-0000-0000-000001000000}"/>
    <hyperlink ref="B12" location="内訳1!A1" display="内訳1" xr:uid="{00000000-0004-0000-0000-000002000000}"/>
    <hyperlink ref="B21" location="施設内療養1!A1" display="施設内療養1" xr:uid="{00000000-0004-0000-0000-000003000000}"/>
    <hyperlink ref="B18" location="個別協議1!A1" display="個別協議1" xr:uid="{00000000-0004-0000-0000-000004000000}"/>
    <hyperlink ref="C11" location="個票2!A1" display="個票2" xr:uid="{00000000-0004-0000-0000-000005000000}"/>
    <hyperlink ref="C12" location="内訳2!A1" display="内訳2" xr:uid="{00000000-0004-0000-0000-000006000000}"/>
    <hyperlink ref="C18" location="個別協議2!A1" display="個別協議2" xr:uid="{00000000-0004-0000-0000-000007000000}"/>
    <hyperlink ref="B22" location="陽性者リスト1!A1" display="陽性者リスト1" xr:uid="{00000000-0004-0000-0000-000008000000}"/>
    <hyperlink ref="B26" location="自費検査1!A1" display="自費検査1" xr:uid="{89293DE0-D94C-4915-9D75-1599B8119197}"/>
    <hyperlink ref="C21" location="施設内療養2!A1" display="施設内療養2" xr:uid="{D2D38148-DF64-4F43-A49D-65F30BE693F2}"/>
    <hyperlink ref="C22" location="陽性者リスト2!A1" display="陽性者リスト2" xr:uid="{62950466-EE1D-400E-9995-DE04AAFCDD21}"/>
    <hyperlink ref="C26" location="自費検査2!A1" display="自費検査2" xr:uid="{04C81554-6EF9-4FD3-82AF-433E0C540D97}"/>
    <hyperlink ref="B14" location="債権者登録!A1" display="債権者登録" xr:uid="{7EEC7AFF-A6BE-4EEC-8B84-B486A2137DE9}"/>
    <hyperlink ref="B10" location="請求書!A1" display="請求書" xr:uid="{ED6AD550-2ADF-4F84-812C-4F6A4864CB13}"/>
  </hyperlinks>
  <printOptions horizontalCentered="1"/>
  <pageMargins left="0.51181102362204722" right="0.51181102362204722" top="0.74803149606299213" bottom="0.35433070866141736" header="0.31496062992125984" footer="0.31496062992125984"/>
  <pageSetup paperSize="9" scale="82" fitToHeight="0"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79998168889431442"/>
    <pageSetUpPr fitToPage="1"/>
  </sheetPr>
  <dimension ref="A1:CF119"/>
  <sheetViews>
    <sheetView view="pageBreakPreview" zoomScale="70" zoomScaleNormal="70" zoomScaleSheetLayoutView="70" workbookViewId="0"/>
  </sheetViews>
  <sheetFormatPr defaultColWidth="9" defaultRowHeight="13"/>
  <cols>
    <col min="1" max="1" width="2" style="151" customWidth="1"/>
    <col min="2" max="2" width="4.6328125" style="151" customWidth="1"/>
    <col min="3" max="3" width="14.7265625" style="151" customWidth="1"/>
    <col min="4" max="5" width="5.6328125" style="150" bestFit="1" customWidth="1"/>
    <col min="6" max="6" width="12" style="151" customWidth="1"/>
    <col min="7" max="7" width="17.26953125" style="151" customWidth="1"/>
    <col min="8" max="81" width="7.453125" style="151" customWidth="1"/>
    <col min="82" max="16384" width="9" style="151"/>
  </cols>
  <sheetData>
    <row r="1" spans="1:84" ht="16.5">
      <c r="A1" s="149" t="s">
        <v>460</v>
      </c>
      <c r="B1" s="149"/>
      <c r="C1" s="149"/>
      <c r="H1" s="152"/>
      <c r="CF1" s="173"/>
    </row>
    <row r="3" spans="1:84">
      <c r="B3" s="153" t="s">
        <v>186</v>
      </c>
      <c r="C3" s="154"/>
      <c r="D3" s="1085">
        <f>個票1!L4</f>
        <v>0</v>
      </c>
      <c r="E3" s="1086"/>
      <c r="F3" s="1086"/>
      <c r="G3" s="1087"/>
    </row>
    <row r="4" spans="1:84">
      <c r="B4" s="153" t="s">
        <v>187</v>
      </c>
      <c r="C4" s="154"/>
      <c r="D4" s="1085">
        <f>個票1!L5</f>
        <v>0</v>
      </c>
      <c r="E4" s="1086"/>
      <c r="F4" s="1086"/>
      <c r="G4" s="1087"/>
    </row>
    <row r="5" spans="1:84">
      <c r="B5" s="153" t="s">
        <v>188</v>
      </c>
      <c r="C5" s="154"/>
      <c r="D5" s="323">
        <f>個票1!AG5</f>
        <v>0</v>
      </c>
      <c r="E5" s="324" t="s">
        <v>189</v>
      </c>
      <c r="F5" s="324"/>
      <c r="G5" s="325"/>
    </row>
    <row r="6" spans="1:84">
      <c r="G6" s="172" t="s">
        <v>227</v>
      </c>
      <c r="L6" s="172" t="s">
        <v>228</v>
      </c>
      <c r="CC6" s="155" t="s">
        <v>190</v>
      </c>
      <c r="CD6" s="150">
        <v>29</v>
      </c>
      <c r="CE6" s="151" t="s">
        <v>191</v>
      </c>
    </row>
    <row r="7" spans="1:84" ht="44.25" customHeight="1">
      <c r="B7" s="166" t="s">
        <v>192</v>
      </c>
      <c r="C7" s="167" t="s">
        <v>245</v>
      </c>
      <c r="D7" s="166" t="s">
        <v>193</v>
      </c>
      <c r="E7" s="166" t="s">
        <v>194</v>
      </c>
      <c r="F7" s="190" t="s">
        <v>251</v>
      </c>
      <c r="G7" s="166"/>
      <c r="H7" s="168">
        <v>44835</v>
      </c>
      <c r="I7" s="168">
        <f>H7+1</f>
        <v>44836</v>
      </c>
      <c r="J7" s="168">
        <f t="shared" ref="J7:Y7" si="0">I7+1</f>
        <v>44837</v>
      </c>
      <c r="K7" s="168">
        <f t="shared" si="0"/>
        <v>44838</v>
      </c>
      <c r="L7" s="168">
        <f t="shared" si="0"/>
        <v>44839</v>
      </c>
      <c r="M7" s="168">
        <f t="shared" si="0"/>
        <v>44840</v>
      </c>
      <c r="N7" s="168">
        <f t="shared" si="0"/>
        <v>44841</v>
      </c>
      <c r="O7" s="168">
        <f t="shared" si="0"/>
        <v>44842</v>
      </c>
      <c r="P7" s="168">
        <f t="shared" si="0"/>
        <v>44843</v>
      </c>
      <c r="Q7" s="168">
        <f t="shared" si="0"/>
        <v>44844</v>
      </c>
      <c r="R7" s="168">
        <f t="shared" si="0"/>
        <v>44845</v>
      </c>
      <c r="S7" s="168">
        <f t="shared" si="0"/>
        <v>44846</v>
      </c>
      <c r="T7" s="168">
        <f t="shared" si="0"/>
        <v>44847</v>
      </c>
      <c r="U7" s="168">
        <f t="shared" si="0"/>
        <v>44848</v>
      </c>
      <c r="V7" s="168">
        <f t="shared" si="0"/>
        <v>44849</v>
      </c>
      <c r="W7" s="168">
        <f t="shared" si="0"/>
        <v>44850</v>
      </c>
      <c r="X7" s="168">
        <f t="shared" si="0"/>
        <v>44851</v>
      </c>
      <c r="Y7" s="168">
        <f t="shared" si="0"/>
        <v>44852</v>
      </c>
      <c r="Z7" s="168">
        <f t="shared" ref="Z7" si="1">Y7+1</f>
        <v>44853</v>
      </c>
      <c r="AA7" s="168">
        <f t="shared" ref="AA7" si="2">Z7+1</f>
        <v>44854</v>
      </c>
      <c r="AB7" s="168">
        <f t="shared" ref="AB7" si="3">AA7+1</f>
        <v>44855</v>
      </c>
      <c r="AC7" s="168">
        <f t="shared" ref="AC7" si="4">AB7+1</f>
        <v>44856</v>
      </c>
      <c r="AD7" s="168">
        <f t="shared" ref="AD7" si="5">AC7+1</f>
        <v>44857</v>
      </c>
      <c r="AE7" s="168">
        <f t="shared" ref="AE7" si="6">AD7+1</f>
        <v>44858</v>
      </c>
      <c r="AF7" s="168">
        <f t="shared" ref="AF7" si="7">AE7+1</f>
        <v>44859</v>
      </c>
      <c r="AG7" s="168">
        <f t="shared" ref="AG7" si="8">AF7+1</f>
        <v>44860</v>
      </c>
      <c r="AH7" s="168">
        <f t="shared" ref="AH7" si="9">AG7+1</f>
        <v>44861</v>
      </c>
      <c r="AI7" s="168">
        <f t="shared" ref="AI7" si="10">AH7+1</f>
        <v>44862</v>
      </c>
      <c r="AJ7" s="168">
        <f t="shared" ref="AJ7" si="11">AI7+1</f>
        <v>44863</v>
      </c>
      <c r="AK7" s="168">
        <f t="shared" ref="AK7" si="12">AJ7+1</f>
        <v>44864</v>
      </c>
      <c r="AL7" s="168">
        <f t="shared" ref="AL7" si="13">AK7+1</f>
        <v>44865</v>
      </c>
      <c r="AM7" s="168">
        <f t="shared" ref="AM7" si="14">AL7+1</f>
        <v>44866</v>
      </c>
      <c r="AN7" s="168">
        <f t="shared" ref="AN7" si="15">AM7+1</f>
        <v>44867</v>
      </c>
      <c r="AO7" s="168">
        <f t="shared" ref="AO7" si="16">AN7+1</f>
        <v>44868</v>
      </c>
      <c r="AP7" s="168">
        <f t="shared" ref="AP7" si="17">AO7+1</f>
        <v>44869</v>
      </c>
      <c r="AQ7" s="168">
        <f t="shared" ref="AQ7" si="18">AP7+1</f>
        <v>44870</v>
      </c>
      <c r="AR7" s="168">
        <f t="shared" ref="AR7" si="19">AQ7+1</f>
        <v>44871</v>
      </c>
      <c r="AS7" s="168">
        <f t="shared" ref="AS7" si="20">AR7+1</f>
        <v>44872</v>
      </c>
      <c r="AT7" s="168">
        <f t="shared" ref="AT7" si="21">AS7+1</f>
        <v>44873</v>
      </c>
      <c r="AU7" s="168">
        <f t="shared" ref="AU7" si="22">AT7+1</f>
        <v>44874</v>
      </c>
      <c r="AV7" s="168">
        <f t="shared" ref="AV7" si="23">AU7+1</f>
        <v>44875</v>
      </c>
      <c r="AW7" s="168">
        <f t="shared" ref="AW7" si="24">AV7+1</f>
        <v>44876</v>
      </c>
      <c r="AX7" s="168">
        <f t="shared" ref="AX7" si="25">AW7+1</f>
        <v>44877</v>
      </c>
      <c r="AY7" s="168">
        <f t="shared" ref="AY7" si="26">AX7+1</f>
        <v>44878</v>
      </c>
      <c r="AZ7" s="168">
        <f t="shared" ref="AZ7" si="27">AY7+1</f>
        <v>44879</v>
      </c>
      <c r="BA7" s="168">
        <f t="shared" ref="BA7" si="28">AZ7+1</f>
        <v>44880</v>
      </c>
      <c r="BB7" s="168">
        <f t="shared" ref="BB7" si="29">BA7+1</f>
        <v>44881</v>
      </c>
      <c r="BC7" s="168">
        <f t="shared" ref="BC7" si="30">BB7+1</f>
        <v>44882</v>
      </c>
      <c r="BD7" s="168">
        <f t="shared" ref="BD7" si="31">BC7+1</f>
        <v>44883</v>
      </c>
      <c r="BE7" s="168">
        <f t="shared" ref="BE7" si="32">BD7+1</f>
        <v>44884</v>
      </c>
      <c r="BF7" s="168">
        <f t="shared" ref="BF7" si="33">BE7+1</f>
        <v>44885</v>
      </c>
      <c r="BG7" s="168">
        <f t="shared" ref="BG7" si="34">BF7+1</f>
        <v>44886</v>
      </c>
      <c r="BH7" s="168">
        <f t="shared" ref="BH7" si="35">BG7+1</f>
        <v>44887</v>
      </c>
      <c r="BI7" s="168">
        <f t="shared" ref="BI7" si="36">BH7+1</f>
        <v>44888</v>
      </c>
      <c r="BJ7" s="168">
        <f t="shared" ref="BJ7" si="37">BI7+1</f>
        <v>44889</v>
      </c>
      <c r="BK7" s="168">
        <f t="shared" ref="BK7" si="38">BJ7+1</f>
        <v>44890</v>
      </c>
      <c r="BL7" s="168">
        <f t="shared" ref="BL7" si="39">BK7+1</f>
        <v>44891</v>
      </c>
      <c r="BM7" s="168">
        <f t="shared" ref="BM7" si="40">BL7+1</f>
        <v>44892</v>
      </c>
      <c r="BN7" s="168">
        <f t="shared" ref="BN7" si="41">BM7+1</f>
        <v>44893</v>
      </c>
      <c r="BO7" s="168">
        <f t="shared" ref="BO7" si="42">BN7+1</f>
        <v>44894</v>
      </c>
      <c r="BP7" s="168">
        <f t="shared" ref="BP7" si="43">BO7+1</f>
        <v>44895</v>
      </c>
      <c r="BQ7" s="168">
        <f t="shared" ref="BQ7" si="44">BP7+1</f>
        <v>44896</v>
      </c>
      <c r="BR7" s="168">
        <f t="shared" ref="BR7" si="45">BQ7+1</f>
        <v>44897</v>
      </c>
      <c r="BS7" s="168">
        <f t="shared" ref="BS7" si="46">BR7+1</f>
        <v>44898</v>
      </c>
      <c r="BT7" s="168">
        <f t="shared" ref="BT7" si="47">BS7+1</f>
        <v>44899</v>
      </c>
      <c r="BU7" s="168">
        <f t="shared" ref="BU7" si="48">BT7+1</f>
        <v>44900</v>
      </c>
      <c r="BV7" s="168">
        <f t="shared" ref="BV7" si="49">BU7+1</f>
        <v>44901</v>
      </c>
      <c r="BW7" s="168">
        <f t="shared" ref="BW7" si="50">BV7+1</f>
        <v>44902</v>
      </c>
      <c r="BX7" s="168">
        <f t="shared" ref="BX7" si="51">BW7+1</f>
        <v>44903</v>
      </c>
      <c r="BY7" s="168">
        <f t="shared" ref="BY7" si="52">BX7+1</f>
        <v>44904</v>
      </c>
      <c r="BZ7" s="168">
        <f t="shared" ref="BZ7" si="53">BY7+1</f>
        <v>44905</v>
      </c>
      <c r="CA7" s="168">
        <f t="shared" ref="CA7" si="54">BZ7+1</f>
        <v>44906</v>
      </c>
      <c r="CB7" s="168">
        <f t="shared" ref="CB7" si="55">CA7+1</f>
        <v>44907</v>
      </c>
      <c r="CC7" s="168">
        <f t="shared" ref="CC7" si="56">CB7+1</f>
        <v>44908</v>
      </c>
      <c r="CD7" s="169" t="s">
        <v>195</v>
      </c>
      <c r="CE7" s="169" t="s">
        <v>196</v>
      </c>
      <c r="CF7" s="167" t="s">
        <v>197</v>
      </c>
    </row>
    <row r="8" spans="1:84" ht="40.5" customHeight="1">
      <c r="B8" s="1079" t="s">
        <v>198</v>
      </c>
      <c r="C8" s="1089" t="s">
        <v>199</v>
      </c>
      <c r="D8" s="1079">
        <v>78</v>
      </c>
      <c r="E8" s="1079" t="s">
        <v>200</v>
      </c>
      <c r="F8" s="1079" t="s">
        <v>248</v>
      </c>
      <c r="G8" s="156" t="s">
        <v>201</v>
      </c>
      <c r="H8" s="157" t="s">
        <v>202</v>
      </c>
      <c r="I8" s="157" t="s">
        <v>203</v>
      </c>
      <c r="J8" s="157" t="s">
        <v>203</v>
      </c>
      <c r="K8" s="157" t="s">
        <v>203</v>
      </c>
      <c r="L8" s="157" t="s">
        <v>203</v>
      </c>
      <c r="M8" s="157" t="s">
        <v>203</v>
      </c>
      <c r="N8" s="157" t="s">
        <v>203</v>
      </c>
      <c r="O8" s="157" t="s">
        <v>203</v>
      </c>
      <c r="P8" s="157" t="s">
        <v>204</v>
      </c>
      <c r="Q8" s="157" t="s">
        <v>205</v>
      </c>
      <c r="R8" s="157" t="s">
        <v>205</v>
      </c>
      <c r="S8" s="157" t="s">
        <v>205</v>
      </c>
      <c r="T8" s="157" t="s">
        <v>205</v>
      </c>
      <c r="U8" s="157" t="s">
        <v>205</v>
      </c>
      <c r="V8" s="157" t="s">
        <v>205</v>
      </c>
      <c r="W8" s="157" t="s">
        <v>205</v>
      </c>
      <c r="X8" s="157" t="s">
        <v>205</v>
      </c>
      <c r="Y8" s="157" t="s">
        <v>206</v>
      </c>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c r="BX8" s="157"/>
      <c r="BY8" s="157"/>
      <c r="BZ8" s="157"/>
      <c r="CA8" s="157"/>
      <c r="CB8" s="157"/>
      <c r="CC8" s="157"/>
      <c r="CD8" s="158"/>
      <c r="CE8" s="158"/>
      <c r="CF8" s="158"/>
    </row>
    <row r="9" spans="1:84" ht="21" customHeight="1">
      <c r="B9" s="1088"/>
      <c r="C9" s="1090"/>
      <c r="D9" s="1088"/>
      <c r="E9" s="1088"/>
      <c r="F9" s="1088"/>
      <c r="G9" s="156" t="s">
        <v>207</v>
      </c>
      <c r="H9" s="157" t="s">
        <v>208</v>
      </c>
      <c r="I9" s="157" t="s">
        <v>208</v>
      </c>
      <c r="J9" s="157" t="s">
        <v>208</v>
      </c>
      <c r="K9" s="157" t="s">
        <v>208</v>
      </c>
      <c r="L9" s="157" t="s">
        <v>208</v>
      </c>
      <c r="M9" s="157" t="s">
        <v>208</v>
      </c>
      <c r="N9" s="157" t="s">
        <v>208</v>
      </c>
      <c r="O9" s="157" t="s">
        <v>208</v>
      </c>
      <c r="P9" s="157" t="s">
        <v>208</v>
      </c>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9"/>
      <c r="CD9" s="160">
        <f>COUNTIF(H9:CC9,"○")</f>
        <v>9</v>
      </c>
      <c r="CE9" s="160">
        <f>COUNTIF(H9:CC9,"○")</f>
        <v>9</v>
      </c>
      <c r="CF9" s="160">
        <f>IF($CD$6&lt;30,COUNTIFS(H9:CC9,"○",H$14:CC$14,"&gt;=2"),COUNTIFS(H9:CC9,"○",H$14:CC$14,"&gt;=5"))</f>
        <v>5</v>
      </c>
    </row>
    <row r="10" spans="1:84" ht="40.5" customHeight="1">
      <c r="B10" s="1079" t="s">
        <v>209</v>
      </c>
      <c r="C10" s="1089" t="s">
        <v>210</v>
      </c>
      <c r="D10" s="1079">
        <v>80</v>
      </c>
      <c r="E10" s="1079" t="s">
        <v>211</v>
      </c>
      <c r="F10" s="1079" t="s">
        <v>249</v>
      </c>
      <c r="G10" s="156" t="s">
        <v>201</v>
      </c>
      <c r="H10" s="157"/>
      <c r="I10" s="157"/>
      <c r="J10" s="157"/>
      <c r="K10" s="157" t="s">
        <v>212</v>
      </c>
      <c r="L10" s="157" t="s">
        <v>213</v>
      </c>
      <c r="M10" s="157" t="s">
        <v>214</v>
      </c>
      <c r="N10" s="157" t="s">
        <v>214</v>
      </c>
      <c r="O10" s="157" t="s">
        <v>214</v>
      </c>
      <c r="P10" s="157" t="s">
        <v>214</v>
      </c>
      <c r="Q10" s="157" t="s">
        <v>214</v>
      </c>
      <c r="R10" s="157" t="s">
        <v>214</v>
      </c>
      <c r="S10" s="157" t="s">
        <v>214</v>
      </c>
      <c r="T10" s="157" t="s">
        <v>214</v>
      </c>
      <c r="U10" s="157" t="s">
        <v>214</v>
      </c>
      <c r="V10" s="157" t="s">
        <v>215</v>
      </c>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9"/>
      <c r="CD10" s="161"/>
      <c r="CE10" s="161"/>
      <c r="CF10" s="161"/>
    </row>
    <row r="11" spans="1:84" ht="24" customHeight="1">
      <c r="B11" s="1080"/>
      <c r="C11" s="1091"/>
      <c r="D11" s="1088"/>
      <c r="E11" s="1080"/>
      <c r="F11" s="1080"/>
      <c r="G11" s="156" t="s">
        <v>207</v>
      </c>
      <c r="H11" s="157"/>
      <c r="I11" s="157"/>
      <c r="J11" s="157"/>
      <c r="K11" s="157"/>
      <c r="L11" s="157" t="s">
        <v>208</v>
      </c>
      <c r="M11" s="157" t="s">
        <v>208</v>
      </c>
      <c r="N11" s="157" t="s">
        <v>208</v>
      </c>
      <c r="O11" s="157" t="s">
        <v>208</v>
      </c>
      <c r="P11" s="157" t="s">
        <v>208</v>
      </c>
      <c r="Q11" s="157" t="s">
        <v>208</v>
      </c>
      <c r="R11" s="157" t="s">
        <v>208</v>
      </c>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9"/>
      <c r="CD11" s="160">
        <f>COUNTIF(H11:CC11,"○")</f>
        <v>7</v>
      </c>
      <c r="CE11" s="160">
        <f>COUNTIF(H11:CC11,"○")</f>
        <v>7</v>
      </c>
      <c r="CF11" s="160">
        <f>IF($CD$6&lt;30,COUNTIFS(H11:CC11,"○",H$14:CC$14,"&gt;=2"),COUNTIFS(H11:CC11,"○",H$14:CC$14,"&gt;=5"))</f>
        <v>7</v>
      </c>
    </row>
    <row r="12" spans="1:84" ht="40.5" customHeight="1">
      <c r="B12" s="1079" t="s">
        <v>216</v>
      </c>
      <c r="C12" s="1089" t="s">
        <v>217</v>
      </c>
      <c r="D12" s="1079">
        <v>82</v>
      </c>
      <c r="E12" s="1079" t="s">
        <v>200</v>
      </c>
      <c r="F12" s="1079" t="s">
        <v>250</v>
      </c>
      <c r="G12" s="156" t="s">
        <v>201</v>
      </c>
      <c r="H12" s="157"/>
      <c r="I12" s="157"/>
      <c r="J12" s="157"/>
      <c r="K12" s="157"/>
      <c r="L12" s="157"/>
      <c r="M12" s="157" t="s">
        <v>218</v>
      </c>
      <c r="N12" s="157" t="s">
        <v>214</v>
      </c>
      <c r="O12" s="157" t="s">
        <v>214</v>
      </c>
      <c r="P12" s="157" t="s">
        <v>214</v>
      </c>
      <c r="Q12" s="157" t="s">
        <v>214</v>
      </c>
      <c r="R12" s="157" t="s">
        <v>214</v>
      </c>
      <c r="S12" s="157" t="s">
        <v>214</v>
      </c>
      <c r="T12" s="157" t="s">
        <v>219</v>
      </c>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9"/>
      <c r="CD12" s="161"/>
      <c r="CE12" s="161"/>
      <c r="CF12" s="161"/>
    </row>
    <row r="13" spans="1:84" ht="24" customHeight="1">
      <c r="B13" s="1080"/>
      <c r="C13" s="1091"/>
      <c r="D13" s="1080"/>
      <c r="E13" s="1080"/>
      <c r="F13" s="1080"/>
      <c r="G13" s="156" t="s">
        <v>207</v>
      </c>
      <c r="H13" s="157"/>
      <c r="I13" s="157"/>
      <c r="J13" s="157"/>
      <c r="K13" s="157"/>
      <c r="L13" s="157"/>
      <c r="M13" s="157" t="s">
        <v>208</v>
      </c>
      <c r="N13" s="157" t="s">
        <v>208</v>
      </c>
      <c r="O13" s="157" t="s">
        <v>208</v>
      </c>
      <c r="P13" s="157" t="s">
        <v>208</v>
      </c>
      <c r="Q13" s="157" t="s">
        <v>208</v>
      </c>
      <c r="R13" s="157" t="s">
        <v>208</v>
      </c>
      <c r="S13" s="157" t="s">
        <v>208</v>
      </c>
      <c r="T13" s="157" t="s">
        <v>208</v>
      </c>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c r="CC13" s="159"/>
      <c r="CD13" s="160">
        <f>COUNTIF(H13:CC13,"○")</f>
        <v>8</v>
      </c>
      <c r="CE13" s="160">
        <f>COUNTIF(H13:CC13,"○")</f>
        <v>8</v>
      </c>
      <c r="CF13" s="160">
        <f>IF($CD$6&lt;30,COUNTIFS(H13:CC13,"○",H$14:CC$14,"&gt;=2"),COUNTIFS(H13:CC13,"○",H$14:CC$14,"&gt;=5"))</f>
        <v>6</v>
      </c>
    </row>
    <row r="14" spans="1:84" ht="24" customHeight="1">
      <c r="B14" s="162"/>
      <c r="C14" s="163"/>
      <c r="D14" s="162"/>
      <c r="E14" s="162"/>
      <c r="F14" s="164"/>
      <c r="G14" s="156" t="s">
        <v>220</v>
      </c>
      <c r="H14" s="157">
        <f t="shared" ref="H14:CB14" si="57">COUNTIF(H8:H13,"○")</f>
        <v>1</v>
      </c>
      <c r="I14" s="157">
        <f t="shared" si="57"/>
        <v>1</v>
      </c>
      <c r="J14" s="157">
        <f t="shared" si="57"/>
        <v>1</v>
      </c>
      <c r="K14" s="157">
        <f t="shared" si="57"/>
        <v>1</v>
      </c>
      <c r="L14" s="157">
        <f t="shared" si="57"/>
        <v>2</v>
      </c>
      <c r="M14" s="157">
        <f t="shared" si="57"/>
        <v>3</v>
      </c>
      <c r="N14" s="157">
        <f t="shared" si="57"/>
        <v>3</v>
      </c>
      <c r="O14" s="157">
        <f t="shared" si="57"/>
        <v>3</v>
      </c>
      <c r="P14" s="157">
        <f t="shared" si="57"/>
        <v>3</v>
      </c>
      <c r="Q14" s="157">
        <f t="shared" si="57"/>
        <v>2</v>
      </c>
      <c r="R14" s="157">
        <f t="shared" si="57"/>
        <v>2</v>
      </c>
      <c r="S14" s="157">
        <f t="shared" si="57"/>
        <v>1</v>
      </c>
      <c r="T14" s="157">
        <f t="shared" si="57"/>
        <v>1</v>
      </c>
      <c r="U14" s="157">
        <f t="shared" si="57"/>
        <v>0</v>
      </c>
      <c r="V14" s="157">
        <f t="shared" si="57"/>
        <v>0</v>
      </c>
      <c r="W14" s="157">
        <f t="shared" si="57"/>
        <v>0</v>
      </c>
      <c r="X14" s="157">
        <f t="shared" si="57"/>
        <v>0</v>
      </c>
      <c r="Y14" s="157">
        <f t="shared" si="57"/>
        <v>0</v>
      </c>
      <c r="Z14" s="157">
        <f t="shared" ref="Z14:AE14" si="58">COUNTIF(Z8:Z13,"○")</f>
        <v>0</v>
      </c>
      <c r="AA14" s="157">
        <f t="shared" si="58"/>
        <v>0</v>
      </c>
      <c r="AB14" s="157">
        <f t="shared" si="58"/>
        <v>0</v>
      </c>
      <c r="AC14" s="157">
        <f t="shared" si="58"/>
        <v>0</v>
      </c>
      <c r="AD14" s="157">
        <f t="shared" si="58"/>
        <v>0</v>
      </c>
      <c r="AE14" s="157">
        <f t="shared" si="58"/>
        <v>0</v>
      </c>
      <c r="AF14" s="157">
        <f t="shared" si="57"/>
        <v>0</v>
      </c>
      <c r="AG14" s="157">
        <f t="shared" si="57"/>
        <v>0</v>
      </c>
      <c r="AH14" s="157">
        <f t="shared" ref="AH14:AW14" si="59">COUNTIF(AH8:AH13,"○")</f>
        <v>0</v>
      </c>
      <c r="AI14" s="157">
        <f t="shared" si="59"/>
        <v>0</v>
      </c>
      <c r="AJ14" s="157">
        <f t="shared" si="59"/>
        <v>0</v>
      </c>
      <c r="AK14" s="157">
        <f t="shared" si="59"/>
        <v>0</v>
      </c>
      <c r="AL14" s="157">
        <f t="shared" si="59"/>
        <v>0</v>
      </c>
      <c r="AM14" s="157">
        <f t="shared" si="59"/>
        <v>0</v>
      </c>
      <c r="AN14" s="157">
        <f t="shared" si="59"/>
        <v>0</v>
      </c>
      <c r="AO14" s="157">
        <f t="shared" si="59"/>
        <v>0</v>
      </c>
      <c r="AP14" s="157">
        <f t="shared" si="59"/>
        <v>0</v>
      </c>
      <c r="AQ14" s="157">
        <f t="shared" si="59"/>
        <v>0</v>
      </c>
      <c r="AR14" s="157">
        <f t="shared" si="59"/>
        <v>0</v>
      </c>
      <c r="AS14" s="157">
        <f t="shared" si="59"/>
        <v>0</v>
      </c>
      <c r="AT14" s="157">
        <f t="shared" si="59"/>
        <v>0</v>
      </c>
      <c r="AU14" s="157">
        <f t="shared" si="59"/>
        <v>0</v>
      </c>
      <c r="AV14" s="157">
        <f t="shared" si="59"/>
        <v>0</v>
      </c>
      <c r="AW14" s="157">
        <f t="shared" si="59"/>
        <v>0</v>
      </c>
      <c r="AX14" s="157">
        <f t="shared" si="57"/>
        <v>0</v>
      </c>
      <c r="AY14" s="157">
        <f t="shared" si="57"/>
        <v>0</v>
      </c>
      <c r="AZ14" s="157">
        <f t="shared" si="57"/>
        <v>0</v>
      </c>
      <c r="BA14" s="157">
        <f t="shared" ref="BA14:BB14" si="60">COUNTIF(BA8:BA13,"○")</f>
        <v>0</v>
      </c>
      <c r="BB14" s="157">
        <f t="shared" si="60"/>
        <v>0</v>
      </c>
      <c r="BC14" s="157">
        <f t="shared" si="57"/>
        <v>0</v>
      </c>
      <c r="BD14" s="157">
        <f t="shared" si="57"/>
        <v>0</v>
      </c>
      <c r="BE14" s="157">
        <f t="shared" si="57"/>
        <v>0</v>
      </c>
      <c r="BF14" s="157">
        <f t="shared" ref="BF14:BI14" si="61">COUNTIF(BF8:BF13,"○")</f>
        <v>0</v>
      </c>
      <c r="BG14" s="157">
        <f t="shared" si="61"/>
        <v>0</v>
      </c>
      <c r="BH14" s="157">
        <f t="shared" si="61"/>
        <v>0</v>
      </c>
      <c r="BI14" s="157">
        <f t="shared" si="61"/>
        <v>0</v>
      </c>
      <c r="BJ14" s="157">
        <f t="shared" si="57"/>
        <v>0</v>
      </c>
      <c r="BK14" s="157">
        <f t="shared" si="57"/>
        <v>0</v>
      </c>
      <c r="BL14" s="157">
        <f t="shared" si="57"/>
        <v>0</v>
      </c>
      <c r="BM14" s="157">
        <f t="shared" si="57"/>
        <v>0</v>
      </c>
      <c r="BN14" s="157">
        <f t="shared" si="57"/>
        <v>0</v>
      </c>
      <c r="BO14" s="157">
        <f t="shared" si="57"/>
        <v>0</v>
      </c>
      <c r="BP14" s="157">
        <f t="shared" ref="BP14" si="62">COUNTIF(BP8:BP13,"○")</f>
        <v>0</v>
      </c>
      <c r="BQ14" s="157">
        <f t="shared" ref="BQ14:BV14" si="63">COUNTIF(BQ8:BQ13,"○")</f>
        <v>0</v>
      </c>
      <c r="BR14" s="157">
        <f t="shared" si="63"/>
        <v>0</v>
      </c>
      <c r="BS14" s="157">
        <f t="shared" si="63"/>
        <v>0</v>
      </c>
      <c r="BT14" s="157">
        <f t="shared" si="63"/>
        <v>0</v>
      </c>
      <c r="BU14" s="157">
        <f t="shared" si="63"/>
        <v>0</v>
      </c>
      <c r="BV14" s="157">
        <f t="shared" si="63"/>
        <v>0</v>
      </c>
      <c r="BW14" s="157">
        <f t="shared" si="57"/>
        <v>0</v>
      </c>
      <c r="BX14" s="157">
        <f t="shared" si="57"/>
        <v>0</v>
      </c>
      <c r="BY14" s="157">
        <f t="shared" si="57"/>
        <v>0</v>
      </c>
      <c r="BZ14" s="157">
        <f t="shared" si="57"/>
        <v>0</v>
      </c>
      <c r="CA14" s="157">
        <f t="shared" si="57"/>
        <v>0</v>
      </c>
      <c r="CB14" s="157">
        <f t="shared" si="57"/>
        <v>0</v>
      </c>
      <c r="CC14" s="157">
        <f>COUNTIF(CC8:CC13,"○")</f>
        <v>0</v>
      </c>
      <c r="CD14" s="162"/>
      <c r="CE14" s="160">
        <f>SUM(CE8:CE13)</f>
        <v>24</v>
      </c>
      <c r="CF14" s="160">
        <f>SUM(CF8:CF13)</f>
        <v>18</v>
      </c>
    </row>
    <row r="16" spans="1:84">
      <c r="G16" s="172" t="s">
        <v>227</v>
      </c>
      <c r="L16" s="172"/>
      <c r="CF16" s="155" t="s">
        <v>229</v>
      </c>
    </row>
    <row r="17" spans="2:84" ht="44.25" customHeight="1">
      <c r="B17" s="166" t="s">
        <v>192</v>
      </c>
      <c r="C17" s="167" t="s">
        <v>245</v>
      </c>
      <c r="D17" s="166" t="s">
        <v>193</v>
      </c>
      <c r="E17" s="166" t="s">
        <v>194</v>
      </c>
      <c r="F17" s="190" t="s">
        <v>251</v>
      </c>
      <c r="G17" s="166"/>
      <c r="H17" s="171">
        <v>44835</v>
      </c>
      <c r="I17" s="168">
        <f>H17+1</f>
        <v>44836</v>
      </c>
      <c r="J17" s="168">
        <f t="shared" ref="J17:Y17" si="64">I17+1</f>
        <v>44837</v>
      </c>
      <c r="K17" s="168">
        <f t="shared" si="64"/>
        <v>44838</v>
      </c>
      <c r="L17" s="168">
        <f t="shared" si="64"/>
        <v>44839</v>
      </c>
      <c r="M17" s="168">
        <f t="shared" si="64"/>
        <v>44840</v>
      </c>
      <c r="N17" s="168">
        <f t="shared" si="64"/>
        <v>44841</v>
      </c>
      <c r="O17" s="168">
        <f t="shared" si="64"/>
        <v>44842</v>
      </c>
      <c r="P17" s="168">
        <f t="shared" si="64"/>
        <v>44843</v>
      </c>
      <c r="Q17" s="168">
        <f t="shared" si="64"/>
        <v>44844</v>
      </c>
      <c r="R17" s="168">
        <f t="shared" si="64"/>
        <v>44845</v>
      </c>
      <c r="S17" s="168">
        <f t="shared" si="64"/>
        <v>44846</v>
      </c>
      <c r="T17" s="168">
        <f t="shared" si="64"/>
        <v>44847</v>
      </c>
      <c r="U17" s="168">
        <f t="shared" si="64"/>
        <v>44848</v>
      </c>
      <c r="V17" s="168">
        <f t="shared" si="64"/>
        <v>44849</v>
      </c>
      <c r="W17" s="168">
        <f t="shared" si="64"/>
        <v>44850</v>
      </c>
      <c r="X17" s="168">
        <f t="shared" si="64"/>
        <v>44851</v>
      </c>
      <c r="Y17" s="168">
        <f t="shared" si="64"/>
        <v>44852</v>
      </c>
      <c r="Z17" s="168">
        <f t="shared" ref="Z17" si="65">Y17+1</f>
        <v>44853</v>
      </c>
      <c r="AA17" s="168">
        <f t="shared" ref="AA17" si="66">Z17+1</f>
        <v>44854</v>
      </c>
      <c r="AB17" s="168">
        <f t="shared" ref="AB17" si="67">AA17+1</f>
        <v>44855</v>
      </c>
      <c r="AC17" s="168">
        <f t="shared" ref="AC17" si="68">AB17+1</f>
        <v>44856</v>
      </c>
      <c r="AD17" s="168">
        <f t="shared" ref="AD17" si="69">AC17+1</f>
        <v>44857</v>
      </c>
      <c r="AE17" s="168">
        <f t="shared" ref="AE17" si="70">AD17+1</f>
        <v>44858</v>
      </c>
      <c r="AF17" s="168">
        <f t="shared" ref="AF17" si="71">AE17+1</f>
        <v>44859</v>
      </c>
      <c r="AG17" s="168">
        <f t="shared" ref="AG17" si="72">AF17+1</f>
        <v>44860</v>
      </c>
      <c r="AH17" s="168">
        <f t="shared" ref="AH17" si="73">AG17+1</f>
        <v>44861</v>
      </c>
      <c r="AI17" s="168">
        <f t="shared" ref="AI17" si="74">AH17+1</f>
        <v>44862</v>
      </c>
      <c r="AJ17" s="168">
        <f t="shared" ref="AJ17" si="75">AI17+1</f>
        <v>44863</v>
      </c>
      <c r="AK17" s="168">
        <f t="shared" ref="AK17" si="76">AJ17+1</f>
        <v>44864</v>
      </c>
      <c r="AL17" s="168">
        <f t="shared" ref="AL17" si="77">AK17+1</f>
        <v>44865</v>
      </c>
      <c r="AM17" s="168">
        <f t="shared" ref="AM17" si="78">AL17+1</f>
        <v>44866</v>
      </c>
      <c r="AN17" s="168">
        <f t="shared" ref="AN17" si="79">AM17+1</f>
        <v>44867</v>
      </c>
      <c r="AO17" s="168">
        <f t="shared" ref="AO17" si="80">AN17+1</f>
        <v>44868</v>
      </c>
      <c r="AP17" s="168">
        <f t="shared" ref="AP17" si="81">AO17+1</f>
        <v>44869</v>
      </c>
      <c r="AQ17" s="168">
        <f t="shared" ref="AQ17" si="82">AP17+1</f>
        <v>44870</v>
      </c>
      <c r="AR17" s="168">
        <f t="shared" ref="AR17" si="83">AQ17+1</f>
        <v>44871</v>
      </c>
      <c r="AS17" s="168">
        <f t="shared" ref="AS17" si="84">AR17+1</f>
        <v>44872</v>
      </c>
      <c r="AT17" s="168">
        <f t="shared" ref="AT17" si="85">AS17+1</f>
        <v>44873</v>
      </c>
      <c r="AU17" s="168">
        <f t="shared" ref="AU17" si="86">AT17+1</f>
        <v>44874</v>
      </c>
      <c r="AV17" s="168">
        <f t="shared" ref="AV17" si="87">AU17+1</f>
        <v>44875</v>
      </c>
      <c r="AW17" s="168">
        <f t="shared" ref="AW17" si="88">AV17+1</f>
        <v>44876</v>
      </c>
      <c r="AX17" s="168">
        <f t="shared" ref="AX17" si="89">AW17+1</f>
        <v>44877</v>
      </c>
      <c r="AY17" s="168">
        <f t="shared" ref="AY17" si="90">AX17+1</f>
        <v>44878</v>
      </c>
      <c r="AZ17" s="168">
        <f t="shared" ref="AZ17" si="91">AY17+1</f>
        <v>44879</v>
      </c>
      <c r="BA17" s="168">
        <f t="shared" ref="BA17" si="92">AZ17+1</f>
        <v>44880</v>
      </c>
      <c r="BB17" s="168">
        <f t="shared" ref="BB17" si="93">BA17+1</f>
        <v>44881</v>
      </c>
      <c r="BC17" s="168">
        <f t="shared" ref="BC17" si="94">BB17+1</f>
        <v>44882</v>
      </c>
      <c r="BD17" s="168">
        <f t="shared" ref="BD17" si="95">BC17+1</f>
        <v>44883</v>
      </c>
      <c r="BE17" s="168">
        <f t="shared" ref="BE17" si="96">BD17+1</f>
        <v>44884</v>
      </c>
      <c r="BF17" s="168">
        <f t="shared" ref="BF17" si="97">BE17+1</f>
        <v>44885</v>
      </c>
      <c r="BG17" s="168">
        <f t="shared" ref="BG17" si="98">BF17+1</f>
        <v>44886</v>
      </c>
      <c r="BH17" s="168">
        <f t="shared" ref="BH17" si="99">BG17+1</f>
        <v>44887</v>
      </c>
      <c r="BI17" s="168">
        <f t="shared" ref="BI17" si="100">BH17+1</f>
        <v>44888</v>
      </c>
      <c r="BJ17" s="168">
        <f t="shared" ref="BJ17" si="101">BI17+1</f>
        <v>44889</v>
      </c>
      <c r="BK17" s="168">
        <f t="shared" ref="BK17" si="102">BJ17+1</f>
        <v>44890</v>
      </c>
      <c r="BL17" s="168">
        <f t="shared" ref="BL17" si="103">BK17+1</f>
        <v>44891</v>
      </c>
      <c r="BM17" s="168">
        <f t="shared" ref="BM17" si="104">BL17+1</f>
        <v>44892</v>
      </c>
      <c r="BN17" s="168">
        <f t="shared" ref="BN17" si="105">BM17+1</f>
        <v>44893</v>
      </c>
      <c r="BO17" s="168">
        <f t="shared" ref="BO17" si="106">BN17+1</f>
        <v>44894</v>
      </c>
      <c r="BP17" s="168">
        <f t="shared" ref="BP17" si="107">BO17+1</f>
        <v>44895</v>
      </c>
      <c r="BQ17" s="168">
        <f t="shared" ref="BQ17" si="108">BP17+1</f>
        <v>44896</v>
      </c>
      <c r="BR17" s="168">
        <f t="shared" ref="BR17" si="109">BQ17+1</f>
        <v>44897</v>
      </c>
      <c r="BS17" s="168">
        <f t="shared" ref="BS17" si="110">BR17+1</f>
        <v>44898</v>
      </c>
      <c r="BT17" s="168">
        <f t="shared" ref="BT17" si="111">BS17+1</f>
        <v>44899</v>
      </c>
      <c r="BU17" s="168">
        <f t="shared" ref="BU17" si="112">BT17+1</f>
        <v>44900</v>
      </c>
      <c r="BV17" s="168">
        <f t="shared" ref="BV17" si="113">BU17+1</f>
        <v>44901</v>
      </c>
      <c r="BW17" s="168">
        <f t="shared" ref="BW17" si="114">BV17+1</f>
        <v>44902</v>
      </c>
      <c r="BX17" s="168">
        <f t="shared" ref="BX17" si="115">BW17+1</f>
        <v>44903</v>
      </c>
      <c r="BY17" s="168">
        <f t="shared" ref="BY17" si="116">BX17+1</f>
        <v>44904</v>
      </c>
      <c r="BZ17" s="168">
        <f t="shared" ref="BZ17" si="117">BY17+1</f>
        <v>44905</v>
      </c>
      <c r="CA17" s="168">
        <f t="shared" ref="CA17" si="118">BZ17+1</f>
        <v>44906</v>
      </c>
      <c r="CB17" s="168">
        <f t="shared" ref="CB17" si="119">CA17+1</f>
        <v>44907</v>
      </c>
      <c r="CC17" s="168">
        <f t="shared" ref="CC17" si="120">CB17+1</f>
        <v>44908</v>
      </c>
      <c r="CD17" s="169" t="s">
        <v>195</v>
      </c>
      <c r="CE17" s="169" t="s">
        <v>196</v>
      </c>
      <c r="CF17" s="167" t="s">
        <v>197</v>
      </c>
    </row>
    <row r="18" spans="2:84" ht="40.5" customHeight="1">
      <c r="B18" s="1079">
        <v>1</v>
      </c>
      <c r="C18" s="1081"/>
      <c r="D18" s="1083"/>
      <c r="E18" s="1083"/>
      <c r="F18" s="1077"/>
      <c r="G18" s="156" t="s">
        <v>201</v>
      </c>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0"/>
      <c r="BA18" s="170"/>
      <c r="BB18" s="170"/>
      <c r="BC18" s="170"/>
      <c r="BD18" s="170"/>
      <c r="BE18" s="170"/>
      <c r="BF18" s="170"/>
      <c r="BG18" s="170"/>
      <c r="BH18" s="170"/>
      <c r="BI18" s="170"/>
      <c r="BJ18" s="170"/>
      <c r="BK18" s="170"/>
      <c r="BL18" s="170"/>
      <c r="BM18" s="170"/>
      <c r="BN18" s="170"/>
      <c r="BO18" s="170"/>
      <c r="BP18" s="170"/>
      <c r="BQ18" s="170"/>
      <c r="BR18" s="170"/>
      <c r="BS18" s="170"/>
      <c r="BT18" s="170"/>
      <c r="BU18" s="170"/>
      <c r="BV18" s="170"/>
      <c r="BW18" s="170"/>
      <c r="BX18" s="170"/>
      <c r="BY18" s="170"/>
      <c r="BZ18" s="170"/>
      <c r="CA18" s="170"/>
      <c r="CB18" s="170"/>
      <c r="CC18" s="170"/>
      <c r="CD18" s="161"/>
      <c r="CE18" s="161"/>
      <c r="CF18" s="161"/>
    </row>
    <row r="19" spans="2:84" ht="24" customHeight="1">
      <c r="B19" s="1080"/>
      <c r="C19" s="1082"/>
      <c r="D19" s="1084"/>
      <c r="E19" s="1084"/>
      <c r="F19" s="1078"/>
      <c r="G19" s="156" t="s">
        <v>207</v>
      </c>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c r="AM19" s="347"/>
      <c r="AN19" s="347"/>
      <c r="AO19" s="347"/>
      <c r="AP19" s="347"/>
      <c r="AQ19" s="347"/>
      <c r="AR19" s="347"/>
      <c r="AS19" s="347"/>
      <c r="AT19" s="347"/>
      <c r="AU19" s="347"/>
      <c r="AV19" s="347"/>
      <c r="AW19" s="347"/>
      <c r="AX19" s="347"/>
      <c r="AY19" s="347"/>
      <c r="AZ19" s="347"/>
      <c r="BA19" s="347"/>
      <c r="BB19" s="347"/>
      <c r="BC19" s="347"/>
      <c r="BD19" s="347"/>
      <c r="BE19" s="347"/>
      <c r="BF19" s="347"/>
      <c r="BG19" s="347"/>
      <c r="BH19" s="347"/>
      <c r="BI19" s="347"/>
      <c r="BJ19" s="347"/>
      <c r="BK19" s="347"/>
      <c r="BL19" s="347"/>
      <c r="BM19" s="347"/>
      <c r="BN19" s="347"/>
      <c r="BO19" s="347"/>
      <c r="BP19" s="347"/>
      <c r="BQ19" s="347"/>
      <c r="BR19" s="347"/>
      <c r="BS19" s="347"/>
      <c r="BT19" s="347"/>
      <c r="BU19" s="347"/>
      <c r="BV19" s="347"/>
      <c r="BW19" s="347"/>
      <c r="BX19" s="347"/>
      <c r="BY19" s="347"/>
      <c r="BZ19" s="347"/>
      <c r="CA19" s="347"/>
      <c r="CB19" s="347"/>
      <c r="CC19" s="348"/>
      <c r="CD19" s="160">
        <f>COUNTIF(H19:CC19,"○")</f>
        <v>0</v>
      </c>
      <c r="CE19" s="160">
        <f>COUNTIF(H19:CC19,"○")</f>
        <v>0</v>
      </c>
      <c r="CF19" s="160">
        <f>IF($D$5&lt;30,COUNTIFS(H19:CC19,"○",H$78:CC$78,"&gt;=2"),COUNTIFS(H19:CC19,"○",H$78:CC$78,"&gt;=5"))</f>
        <v>0</v>
      </c>
    </row>
    <row r="20" spans="2:84" ht="40.5" customHeight="1">
      <c r="B20" s="1079">
        <v>2</v>
      </c>
      <c r="C20" s="1081"/>
      <c r="D20" s="1083"/>
      <c r="E20" s="1083"/>
      <c r="F20" s="1077"/>
      <c r="G20" s="156" t="s">
        <v>201</v>
      </c>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0"/>
      <c r="BF20" s="170"/>
      <c r="BG20" s="170"/>
      <c r="BH20" s="170"/>
      <c r="BI20" s="170"/>
      <c r="BJ20" s="170"/>
      <c r="BK20" s="170"/>
      <c r="BL20" s="170"/>
      <c r="BM20" s="170"/>
      <c r="BN20" s="170"/>
      <c r="BO20" s="170"/>
      <c r="BP20" s="170"/>
      <c r="BQ20" s="170"/>
      <c r="BR20" s="170"/>
      <c r="BS20" s="170"/>
      <c r="BT20" s="170"/>
      <c r="BU20" s="170"/>
      <c r="BV20" s="170"/>
      <c r="BW20" s="170"/>
      <c r="BX20" s="170"/>
      <c r="BY20" s="170"/>
      <c r="BZ20" s="170"/>
      <c r="CA20" s="170"/>
      <c r="CB20" s="170"/>
      <c r="CC20" s="170"/>
      <c r="CD20" s="161"/>
      <c r="CE20" s="161"/>
      <c r="CF20" s="161"/>
    </row>
    <row r="21" spans="2:84" ht="24" customHeight="1">
      <c r="B21" s="1080"/>
      <c r="C21" s="1082"/>
      <c r="D21" s="1084"/>
      <c r="E21" s="1084"/>
      <c r="F21" s="1078"/>
      <c r="G21" s="156" t="s">
        <v>207</v>
      </c>
      <c r="H21" s="347"/>
      <c r="I21" s="347"/>
      <c r="J21" s="347"/>
      <c r="K21" s="347"/>
      <c r="L21" s="347"/>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L21" s="347"/>
      <c r="AM21" s="347"/>
      <c r="AN21" s="347"/>
      <c r="AO21" s="347"/>
      <c r="AP21" s="347"/>
      <c r="AQ21" s="347"/>
      <c r="AR21" s="347"/>
      <c r="AS21" s="347"/>
      <c r="AT21" s="347"/>
      <c r="AU21" s="347"/>
      <c r="AV21" s="347"/>
      <c r="AW21" s="347"/>
      <c r="AX21" s="347"/>
      <c r="AY21" s="347"/>
      <c r="AZ21" s="347"/>
      <c r="BA21" s="347"/>
      <c r="BB21" s="347"/>
      <c r="BC21" s="347"/>
      <c r="BD21" s="347"/>
      <c r="BE21" s="347"/>
      <c r="BF21" s="347"/>
      <c r="BG21" s="347"/>
      <c r="BH21" s="347"/>
      <c r="BI21" s="347"/>
      <c r="BJ21" s="347"/>
      <c r="BK21" s="347"/>
      <c r="BL21" s="347"/>
      <c r="BM21" s="347"/>
      <c r="BN21" s="347"/>
      <c r="BO21" s="347"/>
      <c r="BP21" s="347"/>
      <c r="BQ21" s="347"/>
      <c r="BR21" s="347"/>
      <c r="BS21" s="347"/>
      <c r="BT21" s="347"/>
      <c r="BU21" s="347"/>
      <c r="BV21" s="347"/>
      <c r="BW21" s="347"/>
      <c r="BX21" s="347"/>
      <c r="BY21" s="347"/>
      <c r="BZ21" s="347"/>
      <c r="CA21" s="347"/>
      <c r="CB21" s="347"/>
      <c r="CC21" s="348"/>
      <c r="CD21" s="160">
        <f>COUNTIF(H21:CC21,"○")</f>
        <v>0</v>
      </c>
      <c r="CE21" s="160">
        <f>COUNTIF(H21:CC21,"○")</f>
        <v>0</v>
      </c>
      <c r="CF21" s="160">
        <f>IF($D$5&lt;30,COUNTIFS(H21:CC21,"○",H$78:CC$78,"&gt;=2"),COUNTIFS(H21:CC21,"○",H$78:CC$78,"&gt;=5"))</f>
        <v>0</v>
      </c>
    </row>
    <row r="22" spans="2:84" ht="40.5" customHeight="1">
      <c r="B22" s="1079">
        <v>3</v>
      </c>
      <c r="C22" s="1081"/>
      <c r="D22" s="1083"/>
      <c r="E22" s="1083"/>
      <c r="F22" s="1077"/>
      <c r="G22" s="156" t="s">
        <v>201</v>
      </c>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70"/>
      <c r="BH22" s="170"/>
      <c r="BI22" s="170"/>
      <c r="BJ22" s="170"/>
      <c r="BK22" s="170"/>
      <c r="BL22" s="170"/>
      <c r="BM22" s="170"/>
      <c r="BN22" s="170"/>
      <c r="BO22" s="170"/>
      <c r="BP22" s="170"/>
      <c r="BQ22" s="170"/>
      <c r="BR22" s="170"/>
      <c r="BS22" s="170"/>
      <c r="BT22" s="170"/>
      <c r="BU22" s="170"/>
      <c r="BV22" s="170"/>
      <c r="BW22" s="170"/>
      <c r="BX22" s="170"/>
      <c r="BY22" s="170"/>
      <c r="BZ22" s="170"/>
      <c r="CA22" s="170"/>
      <c r="CB22" s="170"/>
      <c r="CC22" s="170"/>
      <c r="CD22" s="161"/>
      <c r="CE22" s="161"/>
      <c r="CF22" s="161"/>
    </row>
    <row r="23" spans="2:84" ht="24" customHeight="1">
      <c r="B23" s="1080"/>
      <c r="C23" s="1082"/>
      <c r="D23" s="1084"/>
      <c r="E23" s="1084"/>
      <c r="F23" s="1078"/>
      <c r="G23" s="156" t="s">
        <v>207</v>
      </c>
      <c r="H23" s="347"/>
      <c r="I23" s="347"/>
      <c r="J23" s="347"/>
      <c r="K23" s="347"/>
      <c r="L23" s="347"/>
      <c r="M23" s="347"/>
      <c r="N23" s="347"/>
      <c r="O23" s="347"/>
      <c r="P23" s="347"/>
      <c r="Q23" s="347"/>
      <c r="R23" s="347"/>
      <c r="S23" s="347"/>
      <c r="T23" s="347"/>
      <c r="U23" s="347"/>
      <c r="V23" s="347"/>
      <c r="W23" s="347"/>
      <c r="X23" s="347"/>
      <c r="Y23" s="347"/>
      <c r="Z23" s="347"/>
      <c r="AA23" s="347"/>
      <c r="AB23" s="347"/>
      <c r="AC23" s="347"/>
      <c r="AD23" s="347"/>
      <c r="AE23" s="347"/>
      <c r="AF23" s="347"/>
      <c r="AG23" s="347"/>
      <c r="AH23" s="347"/>
      <c r="AI23" s="347"/>
      <c r="AJ23" s="347"/>
      <c r="AK23" s="347"/>
      <c r="AL23" s="347"/>
      <c r="AM23" s="347"/>
      <c r="AN23" s="347"/>
      <c r="AO23" s="347"/>
      <c r="AP23" s="347"/>
      <c r="AQ23" s="347"/>
      <c r="AR23" s="347"/>
      <c r="AS23" s="347"/>
      <c r="AT23" s="347"/>
      <c r="AU23" s="347"/>
      <c r="AV23" s="347"/>
      <c r="AW23" s="347"/>
      <c r="AX23" s="347"/>
      <c r="AY23" s="347"/>
      <c r="AZ23" s="347"/>
      <c r="BA23" s="347"/>
      <c r="BB23" s="347"/>
      <c r="BC23" s="347"/>
      <c r="BD23" s="347"/>
      <c r="BE23" s="347"/>
      <c r="BF23" s="347"/>
      <c r="BG23" s="347"/>
      <c r="BH23" s="347"/>
      <c r="BI23" s="347"/>
      <c r="BJ23" s="347"/>
      <c r="BK23" s="347"/>
      <c r="BL23" s="347"/>
      <c r="BM23" s="347"/>
      <c r="BN23" s="347"/>
      <c r="BO23" s="347"/>
      <c r="BP23" s="347"/>
      <c r="BQ23" s="347"/>
      <c r="BR23" s="347"/>
      <c r="BS23" s="347"/>
      <c r="BT23" s="347"/>
      <c r="BU23" s="347"/>
      <c r="BV23" s="347"/>
      <c r="BW23" s="347"/>
      <c r="BX23" s="347"/>
      <c r="BY23" s="347"/>
      <c r="BZ23" s="347"/>
      <c r="CA23" s="347"/>
      <c r="CB23" s="347"/>
      <c r="CC23" s="348"/>
      <c r="CD23" s="160">
        <f>COUNTIF(H23:CC23,"○")</f>
        <v>0</v>
      </c>
      <c r="CE23" s="160">
        <f>COUNTIF(H23:CC23,"○")</f>
        <v>0</v>
      </c>
      <c r="CF23" s="160">
        <f>IF($D$5&lt;30,COUNTIFS(H23:CC23,"○",H$78:CC$78,"&gt;=2"),COUNTIFS(H23:CC23,"○",H$78:CC$78,"&gt;=5"))</f>
        <v>0</v>
      </c>
    </row>
    <row r="24" spans="2:84" ht="40.5" customHeight="1">
      <c r="B24" s="1079">
        <v>4</v>
      </c>
      <c r="C24" s="1081"/>
      <c r="D24" s="1083"/>
      <c r="E24" s="1083"/>
      <c r="F24" s="1077"/>
      <c r="G24" s="156" t="s">
        <v>201</v>
      </c>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c r="BD24" s="170"/>
      <c r="BE24" s="170"/>
      <c r="BF24" s="170"/>
      <c r="BG24" s="170"/>
      <c r="BH24" s="170"/>
      <c r="BI24" s="170"/>
      <c r="BJ24" s="170"/>
      <c r="BK24" s="170"/>
      <c r="BL24" s="170"/>
      <c r="BM24" s="170"/>
      <c r="BN24" s="170"/>
      <c r="BO24" s="170"/>
      <c r="BP24" s="170"/>
      <c r="BQ24" s="170"/>
      <c r="BR24" s="170"/>
      <c r="BS24" s="170"/>
      <c r="BT24" s="170"/>
      <c r="BU24" s="170"/>
      <c r="BV24" s="170"/>
      <c r="BW24" s="170"/>
      <c r="BX24" s="170"/>
      <c r="BY24" s="170"/>
      <c r="BZ24" s="170"/>
      <c r="CA24" s="170"/>
      <c r="CB24" s="170"/>
      <c r="CC24" s="170"/>
      <c r="CD24" s="161"/>
      <c r="CE24" s="161"/>
      <c r="CF24" s="161"/>
    </row>
    <row r="25" spans="2:84" ht="24" customHeight="1">
      <c r="B25" s="1080"/>
      <c r="C25" s="1082"/>
      <c r="D25" s="1084"/>
      <c r="E25" s="1084"/>
      <c r="F25" s="1078"/>
      <c r="G25" s="156" t="s">
        <v>207</v>
      </c>
      <c r="H25" s="347"/>
      <c r="I25" s="347"/>
      <c r="J25" s="347"/>
      <c r="K25" s="347"/>
      <c r="L25" s="347"/>
      <c r="M25" s="347"/>
      <c r="N25" s="347"/>
      <c r="O25" s="347"/>
      <c r="P25" s="347"/>
      <c r="Q25" s="347"/>
      <c r="R25" s="347"/>
      <c r="S25" s="347"/>
      <c r="T25" s="347"/>
      <c r="U25" s="347"/>
      <c r="V25" s="347"/>
      <c r="W25" s="347"/>
      <c r="X25" s="347"/>
      <c r="Y25" s="347"/>
      <c r="Z25" s="347"/>
      <c r="AA25" s="347"/>
      <c r="AB25" s="347"/>
      <c r="AC25" s="347"/>
      <c r="AD25" s="347"/>
      <c r="AE25" s="347"/>
      <c r="AF25" s="347"/>
      <c r="AG25" s="347"/>
      <c r="AH25" s="347"/>
      <c r="AI25" s="347"/>
      <c r="AJ25" s="347"/>
      <c r="AK25" s="347"/>
      <c r="AL25" s="347"/>
      <c r="AM25" s="347"/>
      <c r="AN25" s="347"/>
      <c r="AO25" s="347"/>
      <c r="AP25" s="347"/>
      <c r="AQ25" s="347"/>
      <c r="AR25" s="347"/>
      <c r="AS25" s="347"/>
      <c r="AT25" s="347"/>
      <c r="AU25" s="347"/>
      <c r="AV25" s="347"/>
      <c r="AW25" s="347"/>
      <c r="AX25" s="347"/>
      <c r="AY25" s="347"/>
      <c r="AZ25" s="347"/>
      <c r="BA25" s="347"/>
      <c r="BB25" s="347"/>
      <c r="BC25" s="347"/>
      <c r="BD25" s="347"/>
      <c r="BE25" s="347"/>
      <c r="BF25" s="347"/>
      <c r="BG25" s="347"/>
      <c r="BH25" s="347"/>
      <c r="BI25" s="347"/>
      <c r="BJ25" s="347"/>
      <c r="BK25" s="347"/>
      <c r="BL25" s="347"/>
      <c r="BM25" s="347"/>
      <c r="BN25" s="347"/>
      <c r="BO25" s="347"/>
      <c r="BP25" s="347"/>
      <c r="BQ25" s="347"/>
      <c r="BR25" s="347"/>
      <c r="BS25" s="347"/>
      <c r="BT25" s="347"/>
      <c r="BU25" s="347"/>
      <c r="BV25" s="347"/>
      <c r="BW25" s="347"/>
      <c r="BX25" s="347"/>
      <c r="BY25" s="347"/>
      <c r="BZ25" s="347"/>
      <c r="CA25" s="347"/>
      <c r="CB25" s="347"/>
      <c r="CC25" s="348"/>
      <c r="CD25" s="160">
        <f>COUNTIF(H25:CC25,"○")</f>
        <v>0</v>
      </c>
      <c r="CE25" s="160">
        <f>COUNTIF(H25:CC25,"○")</f>
        <v>0</v>
      </c>
      <c r="CF25" s="160">
        <f>IF($D$5&lt;30,COUNTIFS(H25:CC25,"○",H$78:CC$78,"&gt;=2"),COUNTIFS(H25:CC25,"○",H$78:CC$78,"&gt;=5"))</f>
        <v>0</v>
      </c>
    </row>
    <row r="26" spans="2:84" ht="40.5" customHeight="1">
      <c r="B26" s="1079">
        <v>5</v>
      </c>
      <c r="C26" s="1081"/>
      <c r="D26" s="1083"/>
      <c r="E26" s="1083"/>
      <c r="F26" s="1077"/>
      <c r="G26" s="156" t="s">
        <v>201</v>
      </c>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170"/>
      <c r="BF26" s="170"/>
      <c r="BG26" s="170"/>
      <c r="BH26" s="170"/>
      <c r="BI26" s="170"/>
      <c r="BJ26" s="170"/>
      <c r="BK26" s="170"/>
      <c r="BL26" s="170"/>
      <c r="BM26" s="170"/>
      <c r="BN26" s="170"/>
      <c r="BO26" s="170"/>
      <c r="BP26" s="170"/>
      <c r="BQ26" s="170"/>
      <c r="BR26" s="170"/>
      <c r="BS26" s="170"/>
      <c r="BT26" s="170"/>
      <c r="BU26" s="170"/>
      <c r="BV26" s="170"/>
      <c r="BW26" s="170"/>
      <c r="BX26" s="170"/>
      <c r="BY26" s="170"/>
      <c r="BZ26" s="170"/>
      <c r="CA26" s="170"/>
      <c r="CB26" s="170"/>
      <c r="CC26" s="170"/>
      <c r="CD26" s="161"/>
      <c r="CE26" s="161"/>
      <c r="CF26" s="161"/>
    </row>
    <row r="27" spans="2:84" ht="24" customHeight="1">
      <c r="B27" s="1080"/>
      <c r="C27" s="1082"/>
      <c r="D27" s="1084"/>
      <c r="E27" s="1084"/>
      <c r="F27" s="1078"/>
      <c r="G27" s="156" t="s">
        <v>207</v>
      </c>
      <c r="H27" s="347"/>
      <c r="I27" s="347"/>
      <c r="J27" s="347"/>
      <c r="K27" s="347"/>
      <c r="L27" s="347"/>
      <c r="M27" s="347"/>
      <c r="N27" s="347"/>
      <c r="O27" s="347"/>
      <c r="P27" s="347"/>
      <c r="Q27" s="347"/>
      <c r="R27" s="347"/>
      <c r="S27" s="347"/>
      <c r="T27" s="347"/>
      <c r="U27" s="347"/>
      <c r="V27" s="347"/>
      <c r="W27" s="347"/>
      <c r="X27" s="347"/>
      <c r="Y27" s="347"/>
      <c r="Z27" s="347"/>
      <c r="AA27" s="347"/>
      <c r="AB27" s="347"/>
      <c r="AC27" s="347"/>
      <c r="AD27" s="347"/>
      <c r="AE27" s="347"/>
      <c r="AF27" s="347"/>
      <c r="AG27" s="347"/>
      <c r="AH27" s="347"/>
      <c r="AI27" s="347"/>
      <c r="AJ27" s="347"/>
      <c r="AK27" s="347"/>
      <c r="AL27" s="347"/>
      <c r="AM27" s="347"/>
      <c r="AN27" s="347"/>
      <c r="AO27" s="347"/>
      <c r="AP27" s="347"/>
      <c r="AQ27" s="347"/>
      <c r="AR27" s="347"/>
      <c r="AS27" s="347"/>
      <c r="AT27" s="347"/>
      <c r="AU27" s="347"/>
      <c r="AV27" s="347"/>
      <c r="AW27" s="347"/>
      <c r="AX27" s="347"/>
      <c r="AY27" s="347"/>
      <c r="AZ27" s="347"/>
      <c r="BA27" s="347"/>
      <c r="BB27" s="347"/>
      <c r="BC27" s="347"/>
      <c r="BD27" s="347"/>
      <c r="BE27" s="347"/>
      <c r="BF27" s="347"/>
      <c r="BG27" s="347"/>
      <c r="BH27" s="347"/>
      <c r="BI27" s="347"/>
      <c r="BJ27" s="347"/>
      <c r="BK27" s="347"/>
      <c r="BL27" s="347"/>
      <c r="BM27" s="347"/>
      <c r="BN27" s="347"/>
      <c r="BO27" s="347"/>
      <c r="BP27" s="347"/>
      <c r="BQ27" s="347"/>
      <c r="BR27" s="347"/>
      <c r="BS27" s="347"/>
      <c r="BT27" s="347"/>
      <c r="BU27" s="347"/>
      <c r="BV27" s="347"/>
      <c r="BW27" s="347"/>
      <c r="BX27" s="347"/>
      <c r="BY27" s="347"/>
      <c r="BZ27" s="347"/>
      <c r="CA27" s="347"/>
      <c r="CB27" s="347"/>
      <c r="CC27" s="348"/>
      <c r="CD27" s="160">
        <f>COUNTIF(H27:CC27,"○")</f>
        <v>0</v>
      </c>
      <c r="CE27" s="160">
        <f>COUNTIF(H27:CC27,"○")</f>
        <v>0</v>
      </c>
      <c r="CF27" s="160">
        <f>IF($D$5&lt;30,COUNTIFS(H27:CC27,"○",H$78:CC$78,"&gt;=2"),COUNTIFS(H27:CC27,"○",H$78:CC$78,"&gt;=5"))</f>
        <v>0</v>
      </c>
    </row>
    <row r="28" spans="2:84" ht="40.5" customHeight="1">
      <c r="B28" s="1079">
        <v>6</v>
      </c>
      <c r="C28" s="1081"/>
      <c r="D28" s="1083"/>
      <c r="E28" s="1083"/>
      <c r="F28" s="1077"/>
      <c r="G28" s="156" t="s">
        <v>201</v>
      </c>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70"/>
      <c r="AS28" s="170"/>
      <c r="AT28" s="170"/>
      <c r="AU28" s="170"/>
      <c r="AV28" s="170"/>
      <c r="AW28" s="170"/>
      <c r="AX28" s="170"/>
      <c r="AY28" s="170"/>
      <c r="AZ28" s="170"/>
      <c r="BA28" s="170"/>
      <c r="BB28" s="170"/>
      <c r="BC28" s="170"/>
      <c r="BD28" s="170"/>
      <c r="BE28" s="170"/>
      <c r="BF28" s="170"/>
      <c r="BG28" s="170"/>
      <c r="BH28" s="170"/>
      <c r="BI28" s="170"/>
      <c r="BJ28" s="170"/>
      <c r="BK28" s="170"/>
      <c r="BL28" s="170"/>
      <c r="BM28" s="170"/>
      <c r="BN28" s="170"/>
      <c r="BO28" s="170"/>
      <c r="BP28" s="170"/>
      <c r="BQ28" s="170"/>
      <c r="BR28" s="170"/>
      <c r="BS28" s="170"/>
      <c r="BT28" s="170"/>
      <c r="BU28" s="170"/>
      <c r="BV28" s="170"/>
      <c r="BW28" s="170"/>
      <c r="BX28" s="170"/>
      <c r="BY28" s="170"/>
      <c r="BZ28" s="170"/>
      <c r="CA28" s="170"/>
      <c r="CB28" s="170"/>
      <c r="CC28" s="170"/>
      <c r="CD28" s="161"/>
      <c r="CE28" s="161"/>
      <c r="CF28" s="161"/>
    </row>
    <row r="29" spans="2:84" ht="24" customHeight="1">
      <c r="B29" s="1080"/>
      <c r="C29" s="1082"/>
      <c r="D29" s="1084"/>
      <c r="E29" s="1084"/>
      <c r="F29" s="1078"/>
      <c r="G29" s="156" t="s">
        <v>207</v>
      </c>
      <c r="H29" s="347"/>
      <c r="I29" s="347"/>
      <c r="J29" s="347"/>
      <c r="K29" s="347"/>
      <c r="L29" s="347"/>
      <c r="M29" s="347"/>
      <c r="N29" s="347"/>
      <c r="O29" s="347"/>
      <c r="P29" s="347"/>
      <c r="Q29" s="347"/>
      <c r="R29" s="347"/>
      <c r="S29" s="347"/>
      <c r="T29" s="347"/>
      <c r="U29" s="347"/>
      <c r="V29" s="347"/>
      <c r="W29" s="347"/>
      <c r="X29" s="347"/>
      <c r="Y29" s="347"/>
      <c r="Z29" s="347"/>
      <c r="AA29" s="347"/>
      <c r="AB29" s="347"/>
      <c r="AC29" s="347"/>
      <c r="AD29" s="347"/>
      <c r="AE29" s="347"/>
      <c r="AF29" s="347"/>
      <c r="AG29" s="347"/>
      <c r="AH29" s="347"/>
      <c r="AI29" s="347"/>
      <c r="AJ29" s="347"/>
      <c r="AK29" s="347"/>
      <c r="AL29" s="347"/>
      <c r="AM29" s="347"/>
      <c r="AN29" s="347"/>
      <c r="AO29" s="347"/>
      <c r="AP29" s="347"/>
      <c r="AQ29" s="347"/>
      <c r="AR29" s="347"/>
      <c r="AS29" s="347"/>
      <c r="AT29" s="347"/>
      <c r="AU29" s="347"/>
      <c r="AV29" s="347"/>
      <c r="AW29" s="347"/>
      <c r="AX29" s="347"/>
      <c r="AY29" s="347"/>
      <c r="AZ29" s="347"/>
      <c r="BA29" s="347"/>
      <c r="BB29" s="347"/>
      <c r="BC29" s="347"/>
      <c r="BD29" s="347"/>
      <c r="BE29" s="347"/>
      <c r="BF29" s="347"/>
      <c r="BG29" s="347"/>
      <c r="BH29" s="347"/>
      <c r="BI29" s="347"/>
      <c r="BJ29" s="347"/>
      <c r="BK29" s="347"/>
      <c r="BL29" s="347"/>
      <c r="BM29" s="347"/>
      <c r="BN29" s="347"/>
      <c r="BO29" s="347"/>
      <c r="BP29" s="347"/>
      <c r="BQ29" s="347"/>
      <c r="BR29" s="347"/>
      <c r="BS29" s="347"/>
      <c r="BT29" s="347"/>
      <c r="BU29" s="347"/>
      <c r="BV29" s="347"/>
      <c r="BW29" s="347"/>
      <c r="BX29" s="347"/>
      <c r="BY29" s="347"/>
      <c r="BZ29" s="347"/>
      <c r="CA29" s="347"/>
      <c r="CB29" s="347"/>
      <c r="CC29" s="348"/>
      <c r="CD29" s="160">
        <f>COUNTIF(H29:CC29,"○")</f>
        <v>0</v>
      </c>
      <c r="CE29" s="160">
        <f>COUNTIF(H29:CC29,"○")</f>
        <v>0</v>
      </c>
      <c r="CF29" s="160">
        <f>IF($D$5&lt;30,COUNTIFS(H29:CC29,"○",H$78:CC$78,"&gt;=2"),COUNTIFS(H29:CC29,"○",H$78:CC$78,"&gt;=5"))</f>
        <v>0</v>
      </c>
    </row>
    <row r="30" spans="2:84" ht="40.5" customHeight="1">
      <c r="B30" s="1079">
        <v>7</v>
      </c>
      <c r="C30" s="1081"/>
      <c r="D30" s="1083"/>
      <c r="E30" s="1083"/>
      <c r="F30" s="1077"/>
      <c r="G30" s="156" t="s">
        <v>201</v>
      </c>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170"/>
      <c r="BA30" s="170"/>
      <c r="BB30" s="170"/>
      <c r="BC30" s="170"/>
      <c r="BD30" s="170"/>
      <c r="BE30" s="170"/>
      <c r="BF30" s="170"/>
      <c r="BG30" s="170"/>
      <c r="BH30" s="170"/>
      <c r="BI30" s="170"/>
      <c r="BJ30" s="170"/>
      <c r="BK30" s="170"/>
      <c r="BL30" s="170"/>
      <c r="BM30" s="170"/>
      <c r="BN30" s="170"/>
      <c r="BO30" s="170"/>
      <c r="BP30" s="170"/>
      <c r="BQ30" s="170"/>
      <c r="BR30" s="170"/>
      <c r="BS30" s="170"/>
      <c r="BT30" s="170"/>
      <c r="BU30" s="170"/>
      <c r="BV30" s="170"/>
      <c r="BW30" s="170"/>
      <c r="BX30" s="170"/>
      <c r="BY30" s="170"/>
      <c r="BZ30" s="170"/>
      <c r="CA30" s="170"/>
      <c r="CB30" s="170"/>
      <c r="CC30" s="170"/>
      <c r="CD30" s="161"/>
      <c r="CE30" s="161"/>
      <c r="CF30" s="161"/>
    </row>
    <row r="31" spans="2:84" ht="24" customHeight="1">
      <c r="B31" s="1080"/>
      <c r="C31" s="1082"/>
      <c r="D31" s="1084"/>
      <c r="E31" s="1084"/>
      <c r="F31" s="1078"/>
      <c r="G31" s="156" t="s">
        <v>207</v>
      </c>
      <c r="H31" s="347"/>
      <c r="I31" s="347"/>
      <c r="J31" s="347"/>
      <c r="K31" s="347"/>
      <c r="L31" s="347"/>
      <c r="M31" s="347"/>
      <c r="N31" s="347"/>
      <c r="O31" s="347"/>
      <c r="P31" s="347"/>
      <c r="Q31" s="347"/>
      <c r="R31" s="347"/>
      <c r="S31" s="347"/>
      <c r="T31" s="347"/>
      <c r="U31" s="347"/>
      <c r="V31" s="347"/>
      <c r="W31" s="347"/>
      <c r="X31" s="347"/>
      <c r="Y31" s="347"/>
      <c r="Z31" s="347"/>
      <c r="AA31" s="347"/>
      <c r="AB31" s="347"/>
      <c r="AC31" s="347"/>
      <c r="AD31" s="347"/>
      <c r="AE31" s="347"/>
      <c r="AF31" s="347"/>
      <c r="AG31" s="347"/>
      <c r="AH31" s="347"/>
      <c r="AI31" s="347"/>
      <c r="AJ31" s="347"/>
      <c r="AK31" s="347"/>
      <c r="AL31" s="347"/>
      <c r="AM31" s="347"/>
      <c r="AN31" s="347"/>
      <c r="AO31" s="347"/>
      <c r="AP31" s="347"/>
      <c r="AQ31" s="347"/>
      <c r="AR31" s="347"/>
      <c r="AS31" s="347"/>
      <c r="AT31" s="347"/>
      <c r="AU31" s="347"/>
      <c r="AV31" s="347"/>
      <c r="AW31" s="347"/>
      <c r="AX31" s="347"/>
      <c r="AY31" s="347"/>
      <c r="AZ31" s="347"/>
      <c r="BA31" s="347"/>
      <c r="BB31" s="347"/>
      <c r="BC31" s="347"/>
      <c r="BD31" s="347"/>
      <c r="BE31" s="347"/>
      <c r="BF31" s="347"/>
      <c r="BG31" s="347"/>
      <c r="BH31" s="347"/>
      <c r="BI31" s="347"/>
      <c r="BJ31" s="347"/>
      <c r="BK31" s="347"/>
      <c r="BL31" s="347"/>
      <c r="BM31" s="347"/>
      <c r="BN31" s="347"/>
      <c r="BO31" s="347"/>
      <c r="BP31" s="347"/>
      <c r="BQ31" s="347"/>
      <c r="BR31" s="347"/>
      <c r="BS31" s="347"/>
      <c r="BT31" s="347"/>
      <c r="BU31" s="347"/>
      <c r="BV31" s="347"/>
      <c r="BW31" s="347"/>
      <c r="BX31" s="347"/>
      <c r="BY31" s="347"/>
      <c r="BZ31" s="347"/>
      <c r="CA31" s="347"/>
      <c r="CB31" s="347"/>
      <c r="CC31" s="348"/>
      <c r="CD31" s="160">
        <f>COUNTIF(H31:CC31,"○")</f>
        <v>0</v>
      </c>
      <c r="CE31" s="160">
        <f>COUNTIF(H31:CC31,"○")</f>
        <v>0</v>
      </c>
      <c r="CF31" s="160">
        <f>IF($D$5&lt;30,COUNTIFS(H31:CC31,"○",H$78:CC$78,"&gt;=2"),COUNTIFS(H31:CC31,"○",H$78:CC$78,"&gt;=5"))</f>
        <v>0</v>
      </c>
    </row>
    <row r="32" spans="2:84" ht="40.5" customHeight="1">
      <c r="B32" s="1079">
        <v>8</v>
      </c>
      <c r="C32" s="1081"/>
      <c r="D32" s="1083"/>
      <c r="E32" s="1083"/>
      <c r="F32" s="1077"/>
      <c r="G32" s="156" t="s">
        <v>201</v>
      </c>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70"/>
      <c r="BD32" s="170"/>
      <c r="BE32" s="170"/>
      <c r="BF32" s="170"/>
      <c r="BG32" s="170"/>
      <c r="BH32" s="170"/>
      <c r="BI32" s="170"/>
      <c r="BJ32" s="170"/>
      <c r="BK32" s="170"/>
      <c r="BL32" s="170"/>
      <c r="BM32" s="170"/>
      <c r="BN32" s="170"/>
      <c r="BO32" s="170"/>
      <c r="BP32" s="170"/>
      <c r="BQ32" s="170"/>
      <c r="BR32" s="170"/>
      <c r="BS32" s="170"/>
      <c r="BT32" s="170"/>
      <c r="BU32" s="170"/>
      <c r="BV32" s="170"/>
      <c r="BW32" s="170"/>
      <c r="BX32" s="170"/>
      <c r="BY32" s="170"/>
      <c r="BZ32" s="170"/>
      <c r="CA32" s="170"/>
      <c r="CB32" s="170"/>
      <c r="CC32" s="170"/>
      <c r="CD32" s="161"/>
      <c r="CE32" s="161"/>
      <c r="CF32" s="161"/>
    </row>
    <row r="33" spans="2:84" ht="24" customHeight="1">
      <c r="B33" s="1080"/>
      <c r="C33" s="1082"/>
      <c r="D33" s="1084"/>
      <c r="E33" s="1084"/>
      <c r="F33" s="1078"/>
      <c r="G33" s="156" t="s">
        <v>207</v>
      </c>
      <c r="H33" s="347"/>
      <c r="I33" s="347"/>
      <c r="J33" s="347"/>
      <c r="K33" s="347"/>
      <c r="L33" s="347"/>
      <c r="M33" s="347"/>
      <c r="N33" s="347"/>
      <c r="O33" s="347"/>
      <c r="P33" s="347"/>
      <c r="Q33" s="347"/>
      <c r="R33" s="347"/>
      <c r="S33" s="347"/>
      <c r="T33" s="347"/>
      <c r="U33" s="347"/>
      <c r="V33" s="347"/>
      <c r="W33" s="347"/>
      <c r="X33" s="347"/>
      <c r="Y33" s="347"/>
      <c r="Z33" s="347"/>
      <c r="AA33" s="347"/>
      <c r="AB33" s="347"/>
      <c r="AC33" s="347"/>
      <c r="AD33" s="347"/>
      <c r="AE33" s="347"/>
      <c r="AF33" s="347"/>
      <c r="AG33" s="347"/>
      <c r="AH33" s="347"/>
      <c r="AI33" s="347"/>
      <c r="AJ33" s="347"/>
      <c r="AK33" s="347"/>
      <c r="AL33" s="347"/>
      <c r="AM33" s="347"/>
      <c r="AN33" s="347"/>
      <c r="AO33" s="347"/>
      <c r="AP33" s="347"/>
      <c r="AQ33" s="347"/>
      <c r="AR33" s="347"/>
      <c r="AS33" s="347"/>
      <c r="AT33" s="347"/>
      <c r="AU33" s="347"/>
      <c r="AV33" s="347"/>
      <c r="AW33" s="347"/>
      <c r="AX33" s="347"/>
      <c r="AY33" s="347"/>
      <c r="AZ33" s="347"/>
      <c r="BA33" s="347"/>
      <c r="BB33" s="347"/>
      <c r="BC33" s="347"/>
      <c r="BD33" s="347"/>
      <c r="BE33" s="347"/>
      <c r="BF33" s="347"/>
      <c r="BG33" s="347"/>
      <c r="BH33" s="347"/>
      <c r="BI33" s="347"/>
      <c r="BJ33" s="347"/>
      <c r="BK33" s="347"/>
      <c r="BL33" s="347"/>
      <c r="BM33" s="347"/>
      <c r="BN33" s="347"/>
      <c r="BO33" s="347"/>
      <c r="BP33" s="347"/>
      <c r="BQ33" s="347"/>
      <c r="BR33" s="347"/>
      <c r="BS33" s="347"/>
      <c r="BT33" s="347"/>
      <c r="BU33" s="347"/>
      <c r="BV33" s="347"/>
      <c r="BW33" s="347"/>
      <c r="BX33" s="347"/>
      <c r="BY33" s="347"/>
      <c r="BZ33" s="347"/>
      <c r="CA33" s="347"/>
      <c r="CB33" s="347"/>
      <c r="CC33" s="348"/>
      <c r="CD33" s="160">
        <f>COUNTIF(H33:CC33,"○")</f>
        <v>0</v>
      </c>
      <c r="CE33" s="160">
        <f>COUNTIF(H33:CC33,"○")</f>
        <v>0</v>
      </c>
      <c r="CF33" s="160">
        <f>IF($D$5&lt;30,COUNTIFS(H33:CC33,"○",H$78:CC$78,"&gt;=2"),COUNTIFS(H33:CC33,"○",H$78:CC$78,"&gt;=5"))</f>
        <v>0</v>
      </c>
    </row>
    <row r="34" spans="2:84" ht="40.5" customHeight="1">
      <c r="B34" s="1079">
        <v>9</v>
      </c>
      <c r="C34" s="1081"/>
      <c r="D34" s="1083"/>
      <c r="E34" s="1083"/>
      <c r="F34" s="1077"/>
      <c r="G34" s="156" t="s">
        <v>201</v>
      </c>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0"/>
      <c r="BQ34" s="170"/>
      <c r="BR34" s="170"/>
      <c r="BS34" s="170"/>
      <c r="BT34" s="170"/>
      <c r="BU34" s="170"/>
      <c r="BV34" s="170"/>
      <c r="BW34" s="170"/>
      <c r="BX34" s="170"/>
      <c r="BY34" s="170"/>
      <c r="BZ34" s="170"/>
      <c r="CA34" s="170"/>
      <c r="CB34" s="170"/>
      <c r="CC34" s="170"/>
      <c r="CD34" s="161"/>
      <c r="CE34" s="161"/>
      <c r="CF34" s="161"/>
    </row>
    <row r="35" spans="2:84" ht="24" customHeight="1">
      <c r="B35" s="1080"/>
      <c r="C35" s="1082"/>
      <c r="D35" s="1084"/>
      <c r="E35" s="1084"/>
      <c r="F35" s="1078"/>
      <c r="G35" s="156" t="s">
        <v>207</v>
      </c>
      <c r="H35" s="347"/>
      <c r="I35" s="347"/>
      <c r="J35" s="347"/>
      <c r="K35" s="347"/>
      <c r="L35" s="347"/>
      <c r="M35" s="347"/>
      <c r="N35" s="347"/>
      <c r="O35" s="347"/>
      <c r="P35" s="347"/>
      <c r="Q35" s="347"/>
      <c r="R35" s="347"/>
      <c r="S35" s="347"/>
      <c r="T35" s="347"/>
      <c r="U35" s="347"/>
      <c r="V35" s="347"/>
      <c r="W35" s="347"/>
      <c r="X35" s="347"/>
      <c r="Y35" s="347"/>
      <c r="Z35" s="347"/>
      <c r="AA35" s="347"/>
      <c r="AB35" s="347"/>
      <c r="AC35" s="347"/>
      <c r="AD35" s="347"/>
      <c r="AE35" s="347"/>
      <c r="AF35" s="347"/>
      <c r="AG35" s="347"/>
      <c r="AH35" s="347"/>
      <c r="AI35" s="347"/>
      <c r="AJ35" s="347"/>
      <c r="AK35" s="347"/>
      <c r="AL35" s="347"/>
      <c r="AM35" s="347"/>
      <c r="AN35" s="347"/>
      <c r="AO35" s="347"/>
      <c r="AP35" s="347"/>
      <c r="AQ35" s="347"/>
      <c r="AR35" s="347"/>
      <c r="AS35" s="347"/>
      <c r="AT35" s="347"/>
      <c r="AU35" s="347"/>
      <c r="AV35" s="347"/>
      <c r="AW35" s="347"/>
      <c r="AX35" s="347"/>
      <c r="AY35" s="347"/>
      <c r="AZ35" s="347"/>
      <c r="BA35" s="347"/>
      <c r="BB35" s="347"/>
      <c r="BC35" s="347"/>
      <c r="BD35" s="347"/>
      <c r="BE35" s="347"/>
      <c r="BF35" s="347"/>
      <c r="BG35" s="347"/>
      <c r="BH35" s="347"/>
      <c r="BI35" s="347"/>
      <c r="BJ35" s="347"/>
      <c r="BK35" s="347"/>
      <c r="BL35" s="347"/>
      <c r="BM35" s="347"/>
      <c r="BN35" s="347"/>
      <c r="BO35" s="347"/>
      <c r="BP35" s="347"/>
      <c r="BQ35" s="347"/>
      <c r="BR35" s="347"/>
      <c r="BS35" s="347"/>
      <c r="BT35" s="347"/>
      <c r="BU35" s="347"/>
      <c r="BV35" s="347"/>
      <c r="BW35" s="347"/>
      <c r="BX35" s="347"/>
      <c r="BY35" s="347"/>
      <c r="BZ35" s="347"/>
      <c r="CA35" s="347"/>
      <c r="CB35" s="347"/>
      <c r="CC35" s="348"/>
      <c r="CD35" s="160">
        <f>COUNTIF(H35:CC35,"○")</f>
        <v>0</v>
      </c>
      <c r="CE35" s="160">
        <f>COUNTIF(H35:CC35,"○")</f>
        <v>0</v>
      </c>
      <c r="CF35" s="160">
        <f>IF($D$5&lt;30,COUNTIFS(H35:CC35,"○",H$78:CC$78,"&gt;=2"),COUNTIFS(H35:CC35,"○",H$78:CC$78,"&gt;=5"))</f>
        <v>0</v>
      </c>
    </row>
    <row r="36" spans="2:84" ht="40.5" customHeight="1">
      <c r="B36" s="1079">
        <v>10</v>
      </c>
      <c r="C36" s="1081"/>
      <c r="D36" s="1083"/>
      <c r="E36" s="1083"/>
      <c r="F36" s="1077"/>
      <c r="G36" s="156" t="s">
        <v>201</v>
      </c>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0"/>
      <c r="AY36" s="170"/>
      <c r="AZ36" s="170"/>
      <c r="BA36" s="170"/>
      <c r="BB36" s="170"/>
      <c r="BC36" s="170"/>
      <c r="BD36" s="170"/>
      <c r="BE36" s="170"/>
      <c r="BF36" s="170"/>
      <c r="BG36" s="170"/>
      <c r="BH36" s="170"/>
      <c r="BI36" s="170"/>
      <c r="BJ36" s="170"/>
      <c r="BK36" s="170"/>
      <c r="BL36" s="170"/>
      <c r="BM36" s="170"/>
      <c r="BN36" s="170"/>
      <c r="BO36" s="170"/>
      <c r="BP36" s="170"/>
      <c r="BQ36" s="170"/>
      <c r="BR36" s="170"/>
      <c r="BS36" s="170"/>
      <c r="BT36" s="170"/>
      <c r="BU36" s="170"/>
      <c r="BV36" s="170"/>
      <c r="BW36" s="170"/>
      <c r="BX36" s="170"/>
      <c r="BY36" s="170"/>
      <c r="BZ36" s="170"/>
      <c r="CA36" s="170"/>
      <c r="CB36" s="170"/>
      <c r="CC36" s="170"/>
      <c r="CD36" s="161"/>
      <c r="CE36" s="161"/>
      <c r="CF36" s="161"/>
    </row>
    <row r="37" spans="2:84" ht="24" customHeight="1">
      <c r="B37" s="1080"/>
      <c r="C37" s="1082"/>
      <c r="D37" s="1084"/>
      <c r="E37" s="1084"/>
      <c r="F37" s="1078"/>
      <c r="G37" s="156" t="s">
        <v>207</v>
      </c>
      <c r="H37" s="347"/>
      <c r="I37" s="347"/>
      <c r="J37" s="347"/>
      <c r="K37" s="347"/>
      <c r="L37" s="347"/>
      <c r="M37" s="347"/>
      <c r="N37" s="347"/>
      <c r="O37" s="347"/>
      <c r="P37" s="347"/>
      <c r="Q37" s="347"/>
      <c r="R37" s="347"/>
      <c r="S37" s="347"/>
      <c r="T37" s="347"/>
      <c r="U37" s="347"/>
      <c r="V37" s="347"/>
      <c r="W37" s="347"/>
      <c r="X37" s="347"/>
      <c r="Y37" s="347"/>
      <c r="Z37" s="347"/>
      <c r="AA37" s="347"/>
      <c r="AB37" s="347"/>
      <c r="AC37" s="347"/>
      <c r="AD37" s="347"/>
      <c r="AE37" s="347"/>
      <c r="AF37" s="347"/>
      <c r="AG37" s="347"/>
      <c r="AH37" s="347"/>
      <c r="AI37" s="347"/>
      <c r="AJ37" s="347"/>
      <c r="AK37" s="347"/>
      <c r="AL37" s="347"/>
      <c r="AM37" s="347"/>
      <c r="AN37" s="347"/>
      <c r="AO37" s="347"/>
      <c r="AP37" s="347"/>
      <c r="AQ37" s="347"/>
      <c r="AR37" s="347"/>
      <c r="AS37" s="347"/>
      <c r="AT37" s="347"/>
      <c r="AU37" s="347"/>
      <c r="AV37" s="347"/>
      <c r="AW37" s="347"/>
      <c r="AX37" s="347"/>
      <c r="AY37" s="347"/>
      <c r="AZ37" s="347"/>
      <c r="BA37" s="347"/>
      <c r="BB37" s="347"/>
      <c r="BC37" s="347"/>
      <c r="BD37" s="347"/>
      <c r="BE37" s="347"/>
      <c r="BF37" s="347"/>
      <c r="BG37" s="347"/>
      <c r="BH37" s="347"/>
      <c r="BI37" s="347"/>
      <c r="BJ37" s="347"/>
      <c r="BK37" s="347"/>
      <c r="BL37" s="347"/>
      <c r="BM37" s="347"/>
      <c r="BN37" s="347"/>
      <c r="BO37" s="347"/>
      <c r="BP37" s="347"/>
      <c r="BQ37" s="347"/>
      <c r="BR37" s="347"/>
      <c r="BS37" s="347"/>
      <c r="BT37" s="347"/>
      <c r="BU37" s="347"/>
      <c r="BV37" s="347"/>
      <c r="BW37" s="347"/>
      <c r="BX37" s="347"/>
      <c r="BY37" s="347"/>
      <c r="BZ37" s="347"/>
      <c r="CA37" s="347"/>
      <c r="CB37" s="347"/>
      <c r="CC37" s="348"/>
      <c r="CD37" s="160">
        <f>COUNTIF(H37:CC37,"○")</f>
        <v>0</v>
      </c>
      <c r="CE37" s="160">
        <f>COUNTIF(H37:CC37,"○")</f>
        <v>0</v>
      </c>
      <c r="CF37" s="160">
        <f>IF($D$5&lt;30,COUNTIFS(H37:CC37,"○",H$78:CC$78,"&gt;=2"),COUNTIFS(H37:CC37,"○",H$78:CC$78,"&gt;=5"))</f>
        <v>0</v>
      </c>
    </row>
    <row r="38" spans="2:84" ht="40.5" customHeight="1">
      <c r="B38" s="1079">
        <v>11</v>
      </c>
      <c r="C38" s="1081"/>
      <c r="D38" s="1083"/>
      <c r="E38" s="1083"/>
      <c r="F38" s="1077"/>
      <c r="G38" s="156" t="s">
        <v>201</v>
      </c>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0"/>
      <c r="BN38" s="170"/>
      <c r="BO38" s="170"/>
      <c r="BP38" s="170"/>
      <c r="BQ38" s="170"/>
      <c r="BR38" s="170"/>
      <c r="BS38" s="170"/>
      <c r="BT38" s="170"/>
      <c r="BU38" s="170"/>
      <c r="BV38" s="170"/>
      <c r="BW38" s="170"/>
      <c r="BX38" s="170"/>
      <c r="BY38" s="170"/>
      <c r="BZ38" s="170"/>
      <c r="CA38" s="170"/>
      <c r="CB38" s="170"/>
      <c r="CC38" s="170"/>
      <c r="CD38" s="161"/>
      <c r="CE38" s="161"/>
      <c r="CF38" s="161"/>
    </row>
    <row r="39" spans="2:84" ht="24" customHeight="1">
      <c r="B39" s="1080"/>
      <c r="C39" s="1082"/>
      <c r="D39" s="1084"/>
      <c r="E39" s="1084"/>
      <c r="F39" s="1078"/>
      <c r="G39" s="156" t="s">
        <v>207</v>
      </c>
      <c r="H39" s="347"/>
      <c r="I39" s="347"/>
      <c r="J39" s="347"/>
      <c r="K39" s="347"/>
      <c r="L39" s="347"/>
      <c r="M39" s="347"/>
      <c r="N39" s="347"/>
      <c r="O39" s="347"/>
      <c r="P39" s="347"/>
      <c r="Q39" s="347"/>
      <c r="R39" s="347"/>
      <c r="S39" s="347"/>
      <c r="T39" s="347"/>
      <c r="U39" s="347"/>
      <c r="V39" s="347"/>
      <c r="W39" s="347"/>
      <c r="X39" s="347"/>
      <c r="Y39" s="347"/>
      <c r="Z39" s="347"/>
      <c r="AA39" s="347"/>
      <c r="AB39" s="347"/>
      <c r="AC39" s="347"/>
      <c r="AD39" s="347"/>
      <c r="AE39" s="347"/>
      <c r="AF39" s="347"/>
      <c r="AG39" s="347"/>
      <c r="AH39" s="347"/>
      <c r="AI39" s="347"/>
      <c r="AJ39" s="347"/>
      <c r="AK39" s="347"/>
      <c r="AL39" s="347"/>
      <c r="AM39" s="347"/>
      <c r="AN39" s="347"/>
      <c r="AO39" s="347"/>
      <c r="AP39" s="347"/>
      <c r="AQ39" s="347"/>
      <c r="AR39" s="347"/>
      <c r="AS39" s="347"/>
      <c r="AT39" s="347"/>
      <c r="AU39" s="347"/>
      <c r="AV39" s="347"/>
      <c r="AW39" s="347"/>
      <c r="AX39" s="347"/>
      <c r="AY39" s="347"/>
      <c r="AZ39" s="347"/>
      <c r="BA39" s="347"/>
      <c r="BB39" s="347"/>
      <c r="BC39" s="347"/>
      <c r="BD39" s="347"/>
      <c r="BE39" s="347"/>
      <c r="BF39" s="347"/>
      <c r="BG39" s="347"/>
      <c r="BH39" s="347"/>
      <c r="BI39" s="347"/>
      <c r="BJ39" s="347"/>
      <c r="BK39" s="347"/>
      <c r="BL39" s="347"/>
      <c r="BM39" s="347"/>
      <c r="BN39" s="347"/>
      <c r="BO39" s="347"/>
      <c r="BP39" s="347"/>
      <c r="BQ39" s="347"/>
      <c r="BR39" s="347"/>
      <c r="BS39" s="347"/>
      <c r="BT39" s="347"/>
      <c r="BU39" s="347"/>
      <c r="BV39" s="347"/>
      <c r="BW39" s="347"/>
      <c r="BX39" s="347"/>
      <c r="BY39" s="347"/>
      <c r="BZ39" s="347"/>
      <c r="CA39" s="347"/>
      <c r="CB39" s="347"/>
      <c r="CC39" s="348"/>
      <c r="CD39" s="160">
        <f>COUNTIF(H39:CC39,"○")</f>
        <v>0</v>
      </c>
      <c r="CE39" s="160">
        <f>COUNTIF(H39:CC39,"○")</f>
        <v>0</v>
      </c>
      <c r="CF39" s="160">
        <f>IF($D$5&lt;30,COUNTIFS(H39:CC39,"○",H$78:CC$78,"&gt;=2"),COUNTIFS(H39:CC39,"○",H$78:CC$78,"&gt;=5"))</f>
        <v>0</v>
      </c>
    </row>
    <row r="40" spans="2:84" ht="40.5" customHeight="1">
      <c r="B40" s="1079">
        <v>12</v>
      </c>
      <c r="C40" s="1081"/>
      <c r="D40" s="1083"/>
      <c r="E40" s="1083"/>
      <c r="F40" s="1077"/>
      <c r="G40" s="156" t="s">
        <v>201</v>
      </c>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c r="AY40" s="170"/>
      <c r="AZ40" s="170"/>
      <c r="BA40" s="170"/>
      <c r="BB40" s="170"/>
      <c r="BC40" s="170"/>
      <c r="BD40" s="170"/>
      <c r="BE40" s="170"/>
      <c r="BF40" s="170"/>
      <c r="BG40" s="170"/>
      <c r="BH40" s="170"/>
      <c r="BI40" s="170"/>
      <c r="BJ40" s="170"/>
      <c r="BK40" s="170"/>
      <c r="BL40" s="170"/>
      <c r="BM40" s="170"/>
      <c r="BN40" s="170"/>
      <c r="BO40" s="170"/>
      <c r="BP40" s="170"/>
      <c r="BQ40" s="170"/>
      <c r="BR40" s="170"/>
      <c r="BS40" s="170"/>
      <c r="BT40" s="170"/>
      <c r="BU40" s="170"/>
      <c r="BV40" s="170"/>
      <c r="BW40" s="170"/>
      <c r="BX40" s="170"/>
      <c r="BY40" s="170"/>
      <c r="BZ40" s="170"/>
      <c r="CA40" s="170"/>
      <c r="CB40" s="170"/>
      <c r="CC40" s="170"/>
      <c r="CD40" s="161"/>
      <c r="CE40" s="161"/>
      <c r="CF40" s="161"/>
    </row>
    <row r="41" spans="2:84" ht="24" customHeight="1">
      <c r="B41" s="1080"/>
      <c r="C41" s="1082"/>
      <c r="D41" s="1084"/>
      <c r="E41" s="1084"/>
      <c r="F41" s="1078"/>
      <c r="G41" s="156" t="s">
        <v>207</v>
      </c>
      <c r="H41" s="347"/>
      <c r="I41" s="347"/>
      <c r="J41" s="347"/>
      <c r="K41" s="347"/>
      <c r="L41" s="347"/>
      <c r="M41" s="347"/>
      <c r="N41" s="347"/>
      <c r="O41" s="347"/>
      <c r="P41" s="347"/>
      <c r="Q41" s="347"/>
      <c r="R41" s="347"/>
      <c r="S41" s="347"/>
      <c r="T41" s="347"/>
      <c r="U41" s="347"/>
      <c r="V41" s="347"/>
      <c r="W41" s="347"/>
      <c r="X41" s="347"/>
      <c r="Y41" s="347"/>
      <c r="Z41" s="347"/>
      <c r="AA41" s="347"/>
      <c r="AB41" s="347"/>
      <c r="AC41" s="347"/>
      <c r="AD41" s="347"/>
      <c r="AE41" s="347"/>
      <c r="AF41" s="347"/>
      <c r="AG41" s="347"/>
      <c r="AH41" s="347"/>
      <c r="AI41" s="347"/>
      <c r="AJ41" s="347"/>
      <c r="AK41" s="347"/>
      <c r="AL41" s="347"/>
      <c r="AM41" s="347"/>
      <c r="AN41" s="347"/>
      <c r="AO41" s="347"/>
      <c r="AP41" s="347"/>
      <c r="AQ41" s="347"/>
      <c r="AR41" s="347"/>
      <c r="AS41" s="347"/>
      <c r="AT41" s="347"/>
      <c r="AU41" s="347"/>
      <c r="AV41" s="347"/>
      <c r="AW41" s="347"/>
      <c r="AX41" s="347"/>
      <c r="AY41" s="347"/>
      <c r="AZ41" s="347"/>
      <c r="BA41" s="347"/>
      <c r="BB41" s="347"/>
      <c r="BC41" s="347"/>
      <c r="BD41" s="347"/>
      <c r="BE41" s="347"/>
      <c r="BF41" s="347"/>
      <c r="BG41" s="347"/>
      <c r="BH41" s="347"/>
      <c r="BI41" s="347"/>
      <c r="BJ41" s="347"/>
      <c r="BK41" s="347"/>
      <c r="BL41" s="347"/>
      <c r="BM41" s="347"/>
      <c r="BN41" s="347"/>
      <c r="BO41" s="347"/>
      <c r="BP41" s="347"/>
      <c r="BQ41" s="347"/>
      <c r="BR41" s="347"/>
      <c r="BS41" s="347"/>
      <c r="BT41" s="347"/>
      <c r="BU41" s="347"/>
      <c r="BV41" s="347"/>
      <c r="BW41" s="347"/>
      <c r="BX41" s="347"/>
      <c r="BY41" s="347"/>
      <c r="BZ41" s="347"/>
      <c r="CA41" s="347"/>
      <c r="CB41" s="347"/>
      <c r="CC41" s="348"/>
      <c r="CD41" s="160">
        <f>COUNTIF(H41:CC41,"○")</f>
        <v>0</v>
      </c>
      <c r="CE41" s="160">
        <f>COUNTIF(H41:CC41,"○")</f>
        <v>0</v>
      </c>
      <c r="CF41" s="160">
        <f>IF($D$5&lt;30,COUNTIFS(H41:CC41,"○",H$78:CC$78,"&gt;=2"),COUNTIFS(H41:CC41,"○",H$78:CC$78,"&gt;=5"))</f>
        <v>0</v>
      </c>
    </row>
    <row r="42" spans="2:84" ht="40.5" customHeight="1">
      <c r="B42" s="1079">
        <v>13</v>
      </c>
      <c r="C42" s="1081"/>
      <c r="D42" s="1083"/>
      <c r="E42" s="1083"/>
      <c r="F42" s="1077"/>
      <c r="G42" s="156" t="s">
        <v>201</v>
      </c>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0"/>
      <c r="BA42" s="170"/>
      <c r="BB42" s="170"/>
      <c r="BC42" s="170"/>
      <c r="BD42" s="170"/>
      <c r="BE42" s="170"/>
      <c r="BF42" s="170"/>
      <c r="BG42" s="170"/>
      <c r="BH42" s="170"/>
      <c r="BI42" s="170"/>
      <c r="BJ42" s="170"/>
      <c r="BK42" s="170"/>
      <c r="BL42" s="170"/>
      <c r="BM42" s="170"/>
      <c r="BN42" s="170"/>
      <c r="BO42" s="170"/>
      <c r="BP42" s="170"/>
      <c r="BQ42" s="170"/>
      <c r="BR42" s="170"/>
      <c r="BS42" s="170"/>
      <c r="BT42" s="170"/>
      <c r="BU42" s="170"/>
      <c r="BV42" s="170"/>
      <c r="BW42" s="170"/>
      <c r="BX42" s="170"/>
      <c r="BY42" s="170"/>
      <c r="BZ42" s="170"/>
      <c r="CA42" s="170"/>
      <c r="CB42" s="170"/>
      <c r="CC42" s="170"/>
      <c r="CD42" s="161"/>
      <c r="CE42" s="161"/>
      <c r="CF42" s="161"/>
    </row>
    <row r="43" spans="2:84" ht="24" customHeight="1">
      <c r="B43" s="1080"/>
      <c r="C43" s="1082"/>
      <c r="D43" s="1084"/>
      <c r="E43" s="1084"/>
      <c r="F43" s="1078"/>
      <c r="G43" s="156" t="s">
        <v>207</v>
      </c>
      <c r="H43" s="347"/>
      <c r="I43" s="347"/>
      <c r="J43" s="347"/>
      <c r="K43" s="347"/>
      <c r="L43" s="347"/>
      <c r="M43" s="347"/>
      <c r="N43" s="347"/>
      <c r="O43" s="347"/>
      <c r="P43" s="347"/>
      <c r="Q43" s="347"/>
      <c r="R43" s="347"/>
      <c r="S43" s="347"/>
      <c r="T43" s="347"/>
      <c r="U43" s="347"/>
      <c r="V43" s="347"/>
      <c r="W43" s="347"/>
      <c r="X43" s="347"/>
      <c r="Y43" s="347"/>
      <c r="Z43" s="347"/>
      <c r="AA43" s="347"/>
      <c r="AB43" s="347"/>
      <c r="AC43" s="347"/>
      <c r="AD43" s="347"/>
      <c r="AE43" s="347"/>
      <c r="AF43" s="347"/>
      <c r="AG43" s="347"/>
      <c r="AH43" s="347"/>
      <c r="AI43" s="347"/>
      <c r="AJ43" s="347"/>
      <c r="AK43" s="347"/>
      <c r="AL43" s="347"/>
      <c r="AM43" s="347"/>
      <c r="AN43" s="347"/>
      <c r="AO43" s="347"/>
      <c r="AP43" s="347"/>
      <c r="AQ43" s="347"/>
      <c r="AR43" s="347"/>
      <c r="AS43" s="347"/>
      <c r="AT43" s="347"/>
      <c r="AU43" s="347"/>
      <c r="AV43" s="347"/>
      <c r="AW43" s="347"/>
      <c r="AX43" s="347"/>
      <c r="AY43" s="347"/>
      <c r="AZ43" s="347"/>
      <c r="BA43" s="347"/>
      <c r="BB43" s="347"/>
      <c r="BC43" s="347"/>
      <c r="BD43" s="347"/>
      <c r="BE43" s="347"/>
      <c r="BF43" s="347"/>
      <c r="BG43" s="347"/>
      <c r="BH43" s="347"/>
      <c r="BI43" s="347"/>
      <c r="BJ43" s="347"/>
      <c r="BK43" s="347"/>
      <c r="BL43" s="347"/>
      <c r="BM43" s="347"/>
      <c r="BN43" s="347"/>
      <c r="BO43" s="347"/>
      <c r="BP43" s="347"/>
      <c r="BQ43" s="347"/>
      <c r="BR43" s="347"/>
      <c r="BS43" s="347"/>
      <c r="BT43" s="347"/>
      <c r="BU43" s="347"/>
      <c r="BV43" s="347"/>
      <c r="BW43" s="347"/>
      <c r="BX43" s="347"/>
      <c r="BY43" s="347"/>
      <c r="BZ43" s="347"/>
      <c r="CA43" s="347"/>
      <c r="CB43" s="347"/>
      <c r="CC43" s="348"/>
      <c r="CD43" s="160">
        <f>COUNTIF(H43:CC43,"○")</f>
        <v>0</v>
      </c>
      <c r="CE43" s="160">
        <f>COUNTIF(H43:CC43,"○")</f>
        <v>0</v>
      </c>
      <c r="CF43" s="160">
        <f>IF($D$5&lt;30,COUNTIFS(H43:CC43,"○",H$78:CC$78,"&gt;=2"),COUNTIFS(H43:CC43,"○",H$78:CC$78,"&gt;=5"))</f>
        <v>0</v>
      </c>
    </row>
    <row r="44" spans="2:84" ht="40.5" customHeight="1">
      <c r="B44" s="1079">
        <v>14</v>
      </c>
      <c r="C44" s="1081"/>
      <c r="D44" s="1083"/>
      <c r="E44" s="1083"/>
      <c r="F44" s="1077"/>
      <c r="G44" s="156" t="s">
        <v>201</v>
      </c>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70"/>
      <c r="BB44" s="170"/>
      <c r="BC44" s="170"/>
      <c r="BD44" s="170"/>
      <c r="BE44" s="170"/>
      <c r="BF44" s="170"/>
      <c r="BG44" s="170"/>
      <c r="BH44" s="170"/>
      <c r="BI44" s="170"/>
      <c r="BJ44" s="170"/>
      <c r="BK44" s="170"/>
      <c r="BL44" s="170"/>
      <c r="BM44" s="170"/>
      <c r="BN44" s="170"/>
      <c r="BO44" s="170"/>
      <c r="BP44" s="170"/>
      <c r="BQ44" s="170"/>
      <c r="BR44" s="170"/>
      <c r="BS44" s="170"/>
      <c r="BT44" s="170"/>
      <c r="BU44" s="170"/>
      <c r="BV44" s="170"/>
      <c r="BW44" s="170"/>
      <c r="BX44" s="170"/>
      <c r="BY44" s="170"/>
      <c r="BZ44" s="170"/>
      <c r="CA44" s="170"/>
      <c r="CB44" s="170"/>
      <c r="CC44" s="170"/>
      <c r="CD44" s="161"/>
      <c r="CE44" s="161"/>
      <c r="CF44" s="161"/>
    </row>
    <row r="45" spans="2:84" ht="24" customHeight="1">
      <c r="B45" s="1080"/>
      <c r="C45" s="1082"/>
      <c r="D45" s="1084"/>
      <c r="E45" s="1084"/>
      <c r="F45" s="1078"/>
      <c r="G45" s="156" t="s">
        <v>207</v>
      </c>
      <c r="H45" s="347"/>
      <c r="I45" s="347"/>
      <c r="J45" s="347"/>
      <c r="K45" s="347"/>
      <c r="L45" s="347"/>
      <c r="M45" s="347"/>
      <c r="N45" s="347"/>
      <c r="O45" s="347"/>
      <c r="P45" s="347"/>
      <c r="Q45" s="347"/>
      <c r="R45" s="347"/>
      <c r="S45" s="347"/>
      <c r="T45" s="347"/>
      <c r="U45" s="347"/>
      <c r="V45" s="347"/>
      <c r="W45" s="347"/>
      <c r="X45" s="347"/>
      <c r="Y45" s="347"/>
      <c r="Z45" s="347"/>
      <c r="AA45" s="347"/>
      <c r="AB45" s="347"/>
      <c r="AC45" s="347"/>
      <c r="AD45" s="347"/>
      <c r="AE45" s="347"/>
      <c r="AF45" s="347"/>
      <c r="AG45" s="347"/>
      <c r="AH45" s="347"/>
      <c r="AI45" s="347"/>
      <c r="AJ45" s="347"/>
      <c r="AK45" s="347"/>
      <c r="AL45" s="347"/>
      <c r="AM45" s="347"/>
      <c r="AN45" s="347"/>
      <c r="AO45" s="347"/>
      <c r="AP45" s="347"/>
      <c r="AQ45" s="347"/>
      <c r="AR45" s="347"/>
      <c r="AS45" s="347"/>
      <c r="AT45" s="347"/>
      <c r="AU45" s="347"/>
      <c r="AV45" s="347"/>
      <c r="AW45" s="347"/>
      <c r="AX45" s="347"/>
      <c r="AY45" s="347"/>
      <c r="AZ45" s="347"/>
      <c r="BA45" s="347"/>
      <c r="BB45" s="347"/>
      <c r="BC45" s="347"/>
      <c r="BD45" s="347"/>
      <c r="BE45" s="347"/>
      <c r="BF45" s="347"/>
      <c r="BG45" s="347"/>
      <c r="BH45" s="347"/>
      <c r="BI45" s="347"/>
      <c r="BJ45" s="347"/>
      <c r="BK45" s="347"/>
      <c r="BL45" s="347"/>
      <c r="BM45" s="347"/>
      <c r="BN45" s="347"/>
      <c r="BO45" s="347"/>
      <c r="BP45" s="347"/>
      <c r="BQ45" s="347"/>
      <c r="BR45" s="347"/>
      <c r="BS45" s="347"/>
      <c r="BT45" s="347"/>
      <c r="BU45" s="347"/>
      <c r="BV45" s="347"/>
      <c r="BW45" s="347"/>
      <c r="BX45" s="347"/>
      <c r="BY45" s="347"/>
      <c r="BZ45" s="347"/>
      <c r="CA45" s="347"/>
      <c r="CB45" s="347"/>
      <c r="CC45" s="348"/>
      <c r="CD45" s="160">
        <f>COUNTIF(H45:CC45,"○")</f>
        <v>0</v>
      </c>
      <c r="CE45" s="160">
        <f>COUNTIF(H45:CC45,"○")</f>
        <v>0</v>
      </c>
      <c r="CF45" s="160">
        <f>IF($D$5&lt;30,COUNTIFS(H45:CC45,"○",H$78:CC$78,"&gt;=2"),COUNTIFS(H45:CC45,"○",H$78:CC$78,"&gt;=5"))</f>
        <v>0</v>
      </c>
    </row>
    <row r="46" spans="2:84" ht="40.5" customHeight="1">
      <c r="B46" s="1079">
        <v>15</v>
      </c>
      <c r="C46" s="1081"/>
      <c r="D46" s="1083"/>
      <c r="E46" s="1083"/>
      <c r="F46" s="1077"/>
      <c r="G46" s="156" t="s">
        <v>201</v>
      </c>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0"/>
      <c r="AR46" s="170"/>
      <c r="AS46" s="170"/>
      <c r="AT46" s="170"/>
      <c r="AU46" s="170"/>
      <c r="AV46" s="170"/>
      <c r="AW46" s="170"/>
      <c r="AX46" s="170"/>
      <c r="AY46" s="170"/>
      <c r="AZ46" s="170"/>
      <c r="BA46" s="170"/>
      <c r="BB46" s="170"/>
      <c r="BC46" s="170"/>
      <c r="BD46" s="170"/>
      <c r="BE46" s="170"/>
      <c r="BF46" s="170"/>
      <c r="BG46" s="170"/>
      <c r="BH46" s="170"/>
      <c r="BI46" s="170"/>
      <c r="BJ46" s="170"/>
      <c r="BK46" s="170"/>
      <c r="BL46" s="170"/>
      <c r="BM46" s="170"/>
      <c r="BN46" s="170"/>
      <c r="BO46" s="170"/>
      <c r="BP46" s="170"/>
      <c r="BQ46" s="170"/>
      <c r="BR46" s="170"/>
      <c r="BS46" s="170"/>
      <c r="BT46" s="170"/>
      <c r="BU46" s="170"/>
      <c r="BV46" s="170"/>
      <c r="BW46" s="170"/>
      <c r="BX46" s="170"/>
      <c r="BY46" s="170"/>
      <c r="BZ46" s="170"/>
      <c r="CA46" s="170"/>
      <c r="CB46" s="170"/>
      <c r="CC46" s="170"/>
      <c r="CD46" s="161"/>
      <c r="CE46" s="161"/>
      <c r="CF46" s="161"/>
    </row>
    <row r="47" spans="2:84" ht="24" customHeight="1">
      <c r="B47" s="1080"/>
      <c r="C47" s="1082"/>
      <c r="D47" s="1084"/>
      <c r="E47" s="1084"/>
      <c r="F47" s="1078"/>
      <c r="G47" s="156" t="s">
        <v>207</v>
      </c>
      <c r="H47" s="347"/>
      <c r="I47" s="347"/>
      <c r="J47" s="347"/>
      <c r="K47" s="347"/>
      <c r="L47" s="347"/>
      <c r="M47" s="347"/>
      <c r="N47" s="347"/>
      <c r="O47" s="347"/>
      <c r="P47" s="347"/>
      <c r="Q47" s="347"/>
      <c r="R47" s="347"/>
      <c r="S47" s="347"/>
      <c r="T47" s="347"/>
      <c r="U47" s="347"/>
      <c r="V47" s="347"/>
      <c r="W47" s="347"/>
      <c r="X47" s="347"/>
      <c r="Y47" s="347"/>
      <c r="Z47" s="347"/>
      <c r="AA47" s="347"/>
      <c r="AB47" s="347"/>
      <c r="AC47" s="347"/>
      <c r="AD47" s="347"/>
      <c r="AE47" s="347"/>
      <c r="AF47" s="347"/>
      <c r="AG47" s="347"/>
      <c r="AH47" s="347"/>
      <c r="AI47" s="347"/>
      <c r="AJ47" s="347"/>
      <c r="AK47" s="347"/>
      <c r="AL47" s="347"/>
      <c r="AM47" s="347"/>
      <c r="AN47" s="347"/>
      <c r="AO47" s="347"/>
      <c r="AP47" s="347"/>
      <c r="AQ47" s="347"/>
      <c r="AR47" s="347"/>
      <c r="AS47" s="347"/>
      <c r="AT47" s="347"/>
      <c r="AU47" s="347"/>
      <c r="AV47" s="347"/>
      <c r="AW47" s="347"/>
      <c r="AX47" s="347"/>
      <c r="AY47" s="347"/>
      <c r="AZ47" s="347"/>
      <c r="BA47" s="347"/>
      <c r="BB47" s="347"/>
      <c r="BC47" s="347"/>
      <c r="BD47" s="347"/>
      <c r="BE47" s="347"/>
      <c r="BF47" s="347"/>
      <c r="BG47" s="347"/>
      <c r="BH47" s="347"/>
      <c r="BI47" s="347"/>
      <c r="BJ47" s="347"/>
      <c r="BK47" s="347"/>
      <c r="BL47" s="347"/>
      <c r="BM47" s="347"/>
      <c r="BN47" s="347"/>
      <c r="BO47" s="347"/>
      <c r="BP47" s="347"/>
      <c r="BQ47" s="347"/>
      <c r="BR47" s="347"/>
      <c r="BS47" s="347"/>
      <c r="BT47" s="347"/>
      <c r="BU47" s="347"/>
      <c r="BV47" s="347"/>
      <c r="BW47" s="347"/>
      <c r="BX47" s="347"/>
      <c r="BY47" s="347"/>
      <c r="BZ47" s="347"/>
      <c r="CA47" s="347"/>
      <c r="CB47" s="347"/>
      <c r="CC47" s="348"/>
      <c r="CD47" s="160">
        <f>COUNTIF(H47:CC47,"○")</f>
        <v>0</v>
      </c>
      <c r="CE47" s="160">
        <f>COUNTIF(H47:CC47,"○")</f>
        <v>0</v>
      </c>
      <c r="CF47" s="160">
        <f>IF($D$5&lt;30,COUNTIFS(H47:CC47,"○",H$78:CC$78,"&gt;=2"),COUNTIFS(H47:CC47,"○",H$78:CC$78,"&gt;=5"))</f>
        <v>0</v>
      </c>
    </row>
    <row r="48" spans="2:84" ht="40.5" customHeight="1">
      <c r="B48" s="1079">
        <v>16</v>
      </c>
      <c r="C48" s="1081"/>
      <c r="D48" s="1083"/>
      <c r="E48" s="1083"/>
      <c r="F48" s="1077"/>
      <c r="G48" s="156" t="s">
        <v>201</v>
      </c>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170"/>
      <c r="AP48" s="170"/>
      <c r="AQ48" s="170"/>
      <c r="AR48" s="170"/>
      <c r="AS48" s="170"/>
      <c r="AT48" s="170"/>
      <c r="AU48" s="170"/>
      <c r="AV48" s="170"/>
      <c r="AW48" s="170"/>
      <c r="AX48" s="170"/>
      <c r="AY48" s="170"/>
      <c r="AZ48" s="170"/>
      <c r="BA48" s="170"/>
      <c r="BB48" s="170"/>
      <c r="BC48" s="170"/>
      <c r="BD48" s="170"/>
      <c r="BE48" s="170"/>
      <c r="BF48" s="170"/>
      <c r="BG48" s="170"/>
      <c r="BH48" s="170"/>
      <c r="BI48" s="170"/>
      <c r="BJ48" s="170"/>
      <c r="BK48" s="170"/>
      <c r="BL48" s="170"/>
      <c r="BM48" s="170"/>
      <c r="BN48" s="170"/>
      <c r="BO48" s="170"/>
      <c r="BP48" s="170"/>
      <c r="BQ48" s="170"/>
      <c r="BR48" s="170"/>
      <c r="BS48" s="170"/>
      <c r="BT48" s="170"/>
      <c r="BU48" s="170"/>
      <c r="BV48" s="170"/>
      <c r="BW48" s="170"/>
      <c r="BX48" s="170"/>
      <c r="BY48" s="170"/>
      <c r="BZ48" s="170"/>
      <c r="CA48" s="170"/>
      <c r="CB48" s="170"/>
      <c r="CC48" s="170"/>
      <c r="CD48" s="161"/>
      <c r="CE48" s="161"/>
      <c r="CF48" s="161"/>
    </row>
    <row r="49" spans="2:84" ht="24" customHeight="1">
      <c r="B49" s="1080"/>
      <c r="C49" s="1082"/>
      <c r="D49" s="1084"/>
      <c r="E49" s="1084"/>
      <c r="F49" s="1078"/>
      <c r="G49" s="156" t="s">
        <v>207</v>
      </c>
      <c r="H49" s="347"/>
      <c r="I49" s="347"/>
      <c r="J49" s="347"/>
      <c r="K49" s="347"/>
      <c r="L49" s="347"/>
      <c r="M49" s="347"/>
      <c r="N49" s="347"/>
      <c r="O49" s="347"/>
      <c r="P49" s="347"/>
      <c r="Q49" s="347"/>
      <c r="R49" s="347"/>
      <c r="S49" s="347"/>
      <c r="T49" s="347"/>
      <c r="U49" s="347"/>
      <c r="V49" s="347"/>
      <c r="W49" s="347"/>
      <c r="X49" s="347"/>
      <c r="Y49" s="347"/>
      <c r="Z49" s="347"/>
      <c r="AA49" s="347"/>
      <c r="AB49" s="347"/>
      <c r="AC49" s="347"/>
      <c r="AD49" s="347"/>
      <c r="AE49" s="347"/>
      <c r="AF49" s="347"/>
      <c r="AG49" s="347"/>
      <c r="AH49" s="347"/>
      <c r="AI49" s="347"/>
      <c r="AJ49" s="347"/>
      <c r="AK49" s="347"/>
      <c r="AL49" s="347"/>
      <c r="AM49" s="347"/>
      <c r="AN49" s="347"/>
      <c r="AO49" s="347"/>
      <c r="AP49" s="347"/>
      <c r="AQ49" s="347"/>
      <c r="AR49" s="347"/>
      <c r="AS49" s="347"/>
      <c r="AT49" s="347"/>
      <c r="AU49" s="347"/>
      <c r="AV49" s="347"/>
      <c r="AW49" s="347"/>
      <c r="AX49" s="347"/>
      <c r="AY49" s="347"/>
      <c r="AZ49" s="347"/>
      <c r="BA49" s="347"/>
      <c r="BB49" s="347"/>
      <c r="BC49" s="347"/>
      <c r="BD49" s="347"/>
      <c r="BE49" s="347"/>
      <c r="BF49" s="347"/>
      <c r="BG49" s="347"/>
      <c r="BH49" s="347"/>
      <c r="BI49" s="347"/>
      <c r="BJ49" s="347"/>
      <c r="BK49" s="347"/>
      <c r="BL49" s="347"/>
      <c r="BM49" s="347"/>
      <c r="BN49" s="347"/>
      <c r="BO49" s="347"/>
      <c r="BP49" s="347"/>
      <c r="BQ49" s="347"/>
      <c r="BR49" s="347"/>
      <c r="BS49" s="347"/>
      <c r="BT49" s="347"/>
      <c r="BU49" s="347"/>
      <c r="BV49" s="347"/>
      <c r="BW49" s="347"/>
      <c r="BX49" s="347"/>
      <c r="BY49" s="347"/>
      <c r="BZ49" s="347"/>
      <c r="CA49" s="347"/>
      <c r="CB49" s="347"/>
      <c r="CC49" s="348"/>
      <c r="CD49" s="160">
        <f>COUNTIF(H49:CC49,"○")</f>
        <v>0</v>
      </c>
      <c r="CE49" s="160">
        <f>COUNTIF(H49:CC49,"○")</f>
        <v>0</v>
      </c>
      <c r="CF49" s="160">
        <f>IF($D$5&lt;30,COUNTIFS(H49:CC49,"○",H$78:CC$78,"&gt;=2"),COUNTIFS(H49:CC49,"○",H$78:CC$78,"&gt;=5"))</f>
        <v>0</v>
      </c>
    </row>
    <row r="50" spans="2:84" ht="40.5" customHeight="1">
      <c r="B50" s="1079">
        <v>17</v>
      </c>
      <c r="C50" s="1081"/>
      <c r="D50" s="1083"/>
      <c r="E50" s="1083"/>
      <c r="F50" s="1077"/>
      <c r="G50" s="156" t="s">
        <v>201</v>
      </c>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0"/>
      <c r="BR50" s="170"/>
      <c r="BS50" s="170"/>
      <c r="BT50" s="170"/>
      <c r="BU50" s="170"/>
      <c r="BV50" s="170"/>
      <c r="BW50" s="170"/>
      <c r="BX50" s="170"/>
      <c r="BY50" s="170"/>
      <c r="BZ50" s="170"/>
      <c r="CA50" s="170"/>
      <c r="CB50" s="170"/>
      <c r="CC50" s="170"/>
      <c r="CD50" s="161"/>
      <c r="CE50" s="161"/>
      <c r="CF50" s="161"/>
    </row>
    <row r="51" spans="2:84" ht="24" customHeight="1">
      <c r="B51" s="1080"/>
      <c r="C51" s="1082"/>
      <c r="D51" s="1084"/>
      <c r="E51" s="1084"/>
      <c r="F51" s="1078"/>
      <c r="G51" s="156" t="s">
        <v>207</v>
      </c>
      <c r="H51" s="347"/>
      <c r="I51" s="347"/>
      <c r="J51" s="347"/>
      <c r="K51" s="347"/>
      <c r="L51" s="347"/>
      <c r="M51" s="347"/>
      <c r="N51" s="347"/>
      <c r="O51" s="347"/>
      <c r="P51" s="347"/>
      <c r="Q51" s="347"/>
      <c r="R51" s="347"/>
      <c r="S51" s="347"/>
      <c r="T51" s="347"/>
      <c r="U51" s="347"/>
      <c r="V51" s="347"/>
      <c r="W51" s="347"/>
      <c r="X51" s="347"/>
      <c r="Y51" s="347"/>
      <c r="Z51" s="347"/>
      <c r="AA51" s="347"/>
      <c r="AB51" s="347"/>
      <c r="AC51" s="347"/>
      <c r="AD51" s="347"/>
      <c r="AE51" s="347"/>
      <c r="AF51" s="347"/>
      <c r="AG51" s="347"/>
      <c r="AH51" s="347"/>
      <c r="AI51" s="347"/>
      <c r="AJ51" s="347"/>
      <c r="AK51" s="347"/>
      <c r="AL51" s="347"/>
      <c r="AM51" s="347"/>
      <c r="AN51" s="347"/>
      <c r="AO51" s="347"/>
      <c r="AP51" s="347"/>
      <c r="AQ51" s="347"/>
      <c r="AR51" s="347"/>
      <c r="AS51" s="347"/>
      <c r="AT51" s="347"/>
      <c r="AU51" s="347"/>
      <c r="AV51" s="347"/>
      <c r="AW51" s="347"/>
      <c r="AX51" s="347"/>
      <c r="AY51" s="347"/>
      <c r="AZ51" s="347"/>
      <c r="BA51" s="347"/>
      <c r="BB51" s="347"/>
      <c r="BC51" s="347"/>
      <c r="BD51" s="347"/>
      <c r="BE51" s="347"/>
      <c r="BF51" s="347"/>
      <c r="BG51" s="347"/>
      <c r="BH51" s="347"/>
      <c r="BI51" s="347"/>
      <c r="BJ51" s="347"/>
      <c r="BK51" s="347"/>
      <c r="BL51" s="347"/>
      <c r="BM51" s="347"/>
      <c r="BN51" s="347"/>
      <c r="BO51" s="347"/>
      <c r="BP51" s="347"/>
      <c r="BQ51" s="347"/>
      <c r="BR51" s="347"/>
      <c r="BS51" s="347"/>
      <c r="BT51" s="347"/>
      <c r="BU51" s="347"/>
      <c r="BV51" s="347"/>
      <c r="BW51" s="347"/>
      <c r="BX51" s="347"/>
      <c r="BY51" s="347"/>
      <c r="BZ51" s="347"/>
      <c r="CA51" s="347"/>
      <c r="CB51" s="347"/>
      <c r="CC51" s="348"/>
      <c r="CD51" s="160">
        <f>COUNTIF(H51:CC51,"○")</f>
        <v>0</v>
      </c>
      <c r="CE51" s="160">
        <f>COUNTIF(H51:CC51,"○")</f>
        <v>0</v>
      </c>
      <c r="CF51" s="160">
        <f>IF($D$5&lt;30,COUNTIFS(H51:CC51,"○",H$78:CC$78,"&gt;=2"),COUNTIFS(H51:CC51,"○",H$78:CC$78,"&gt;=5"))</f>
        <v>0</v>
      </c>
    </row>
    <row r="52" spans="2:84" ht="40.5" customHeight="1">
      <c r="B52" s="1079">
        <v>18</v>
      </c>
      <c r="C52" s="1081"/>
      <c r="D52" s="1083"/>
      <c r="E52" s="1083"/>
      <c r="F52" s="1077"/>
      <c r="G52" s="156" t="s">
        <v>201</v>
      </c>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0"/>
      <c r="BR52" s="170"/>
      <c r="BS52" s="170"/>
      <c r="BT52" s="170"/>
      <c r="BU52" s="170"/>
      <c r="BV52" s="170"/>
      <c r="BW52" s="170"/>
      <c r="BX52" s="170"/>
      <c r="BY52" s="170"/>
      <c r="BZ52" s="170"/>
      <c r="CA52" s="170"/>
      <c r="CB52" s="170"/>
      <c r="CC52" s="170"/>
      <c r="CD52" s="161"/>
      <c r="CE52" s="161"/>
      <c r="CF52" s="161"/>
    </row>
    <row r="53" spans="2:84" ht="24" customHeight="1">
      <c r="B53" s="1080"/>
      <c r="C53" s="1082"/>
      <c r="D53" s="1084"/>
      <c r="E53" s="1084"/>
      <c r="F53" s="1078"/>
      <c r="G53" s="156" t="s">
        <v>207</v>
      </c>
      <c r="H53" s="347"/>
      <c r="I53" s="347"/>
      <c r="J53" s="347"/>
      <c r="K53" s="347"/>
      <c r="L53" s="347"/>
      <c r="M53" s="347"/>
      <c r="N53" s="347"/>
      <c r="O53" s="347"/>
      <c r="P53" s="347"/>
      <c r="Q53" s="347"/>
      <c r="R53" s="347"/>
      <c r="S53" s="347"/>
      <c r="T53" s="347"/>
      <c r="U53" s="347"/>
      <c r="V53" s="347"/>
      <c r="W53" s="347"/>
      <c r="X53" s="347"/>
      <c r="Y53" s="347"/>
      <c r="Z53" s="347"/>
      <c r="AA53" s="347"/>
      <c r="AB53" s="347"/>
      <c r="AC53" s="347"/>
      <c r="AD53" s="347"/>
      <c r="AE53" s="347"/>
      <c r="AF53" s="347"/>
      <c r="AG53" s="347"/>
      <c r="AH53" s="347"/>
      <c r="AI53" s="347"/>
      <c r="AJ53" s="347"/>
      <c r="AK53" s="347"/>
      <c r="AL53" s="347"/>
      <c r="AM53" s="347"/>
      <c r="AN53" s="347"/>
      <c r="AO53" s="347"/>
      <c r="AP53" s="347"/>
      <c r="AQ53" s="347"/>
      <c r="AR53" s="347"/>
      <c r="AS53" s="347"/>
      <c r="AT53" s="347"/>
      <c r="AU53" s="347"/>
      <c r="AV53" s="347"/>
      <c r="AW53" s="347"/>
      <c r="AX53" s="347"/>
      <c r="AY53" s="347"/>
      <c r="AZ53" s="347"/>
      <c r="BA53" s="347"/>
      <c r="BB53" s="347"/>
      <c r="BC53" s="347"/>
      <c r="BD53" s="347"/>
      <c r="BE53" s="347"/>
      <c r="BF53" s="347"/>
      <c r="BG53" s="347"/>
      <c r="BH53" s="347"/>
      <c r="BI53" s="347"/>
      <c r="BJ53" s="347"/>
      <c r="BK53" s="347"/>
      <c r="BL53" s="347"/>
      <c r="BM53" s="347"/>
      <c r="BN53" s="347"/>
      <c r="BO53" s="347"/>
      <c r="BP53" s="347"/>
      <c r="BQ53" s="347"/>
      <c r="BR53" s="347"/>
      <c r="BS53" s="347"/>
      <c r="BT53" s="347"/>
      <c r="BU53" s="347"/>
      <c r="BV53" s="347"/>
      <c r="BW53" s="347"/>
      <c r="BX53" s="347"/>
      <c r="BY53" s="347"/>
      <c r="BZ53" s="347"/>
      <c r="CA53" s="347"/>
      <c r="CB53" s="347"/>
      <c r="CC53" s="348"/>
      <c r="CD53" s="160">
        <f>COUNTIF(H53:CC53,"○")</f>
        <v>0</v>
      </c>
      <c r="CE53" s="160">
        <f>COUNTIF(H53:CC53,"○")</f>
        <v>0</v>
      </c>
      <c r="CF53" s="160">
        <f>IF($D$5&lt;30,COUNTIFS(H53:CC53,"○",H$78:CC$78,"&gt;=2"),COUNTIFS(H53:CC53,"○",H$78:CC$78,"&gt;=5"))</f>
        <v>0</v>
      </c>
    </row>
    <row r="54" spans="2:84" ht="40.5" customHeight="1">
      <c r="B54" s="1079">
        <v>19</v>
      </c>
      <c r="C54" s="1081"/>
      <c r="D54" s="1083"/>
      <c r="E54" s="1083"/>
      <c r="F54" s="1077"/>
      <c r="G54" s="156" t="s">
        <v>201</v>
      </c>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0"/>
      <c r="AN54" s="170"/>
      <c r="AO54" s="170"/>
      <c r="AP54" s="170"/>
      <c r="AQ54" s="170"/>
      <c r="AR54" s="170"/>
      <c r="AS54" s="170"/>
      <c r="AT54" s="170"/>
      <c r="AU54" s="170"/>
      <c r="AV54" s="170"/>
      <c r="AW54" s="170"/>
      <c r="AX54" s="170"/>
      <c r="AY54" s="170"/>
      <c r="AZ54" s="170"/>
      <c r="BA54" s="170"/>
      <c r="BB54" s="170"/>
      <c r="BC54" s="170"/>
      <c r="BD54" s="170"/>
      <c r="BE54" s="170"/>
      <c r="BF54" s="170"/>
      <c r="BG54" s="170"/>
      <c r="BH54" s="170"/>
      <c r="BI54" s="170"/>
      <c r="BJ54" s="170"/>
      <c r="BK54" s="170"/>
      <c r="BL54" s="170"/>
      <c r="BM54" s="170"/>
      <c r="BN54" s="170"/>
      <c r="BO54" s="170"/>
      <c r="BP54" s="170"/>
      <c r="BQ54" s="170"/>
      <c r="BR54" s="170"/>
      <c r="BS54" s="170"/>
      <c r="BT54" s="170"/>
      <c r="BU54" s="170"/>
      <c r="BV54" s="170"/>
      <c r="BW54" s="170"/>
      <c r="BX54" s="170"/>
      <c r="BY54" s="170"/>
      <c r="BZ54" s="170"/>
      <c r="CA54" s="170"/>
      <c r="CB54" s="170"/>
      <c r="CC54" s="170"/>
      <c r="CD54" s="161"/>
      <c r="CE54" s="161"/>
      <c r="CF54" s="161"/>
    </row>
    <row r="55" spans="2:84" ht="24" customHeight="1">
      <c r="B55" s="1080"/>
      <c r="C55" s="1082"/>
      <c r="D55" s="1084"/>
      <c r="E55" s="1084"/>
      <c r="F55" s="1078"/>
      <c r="G55" s="156" t="s">
        <v>207</v>
      </c>
      <c r="H55" s="347"/>
      <c r="I55" s="347"/>
      <c r="J55" s="347"/>
      <c r="K55" s="347"/>
      <c r="L55" s="347"/>
      <c r="M55" s="347"/>
      <c r="N55" s="347"/>
      <c r="O55" s="347"/>
      <c r="P55" s="347"/>
      <c r="Q55" s="347"/>
      <c r="R55" s="347"/>
      <c r="S55" s="347"/>
      <c r="T55" s="347"/>
      <c r="U55" s="347"/>
      <c r="V55" s="347"/>
      <c r="W55" s="347"/>
      <c r="X55" s="347"/>
      <c r="Y55" s="347"/>
      <c r="Z55" s="347"/>
      <c r="AA55" s="347"/>
      <c r="AB55" s="347"/>
      <c r="AC55" s="347"/>
      <c r="AD55" s="347"/>
      <c r="AE55" s="347"/>
      <c r="AF55" s="347"/>
      <c r="AG55" s="347"/>
      <c r="AH55" s="347"/>
      <c r="AI55" s="347"/>
      <c r="AJ55" s="347"/>
      <c r="AK55" s="347"/>
      <c r="AL55" s="347"/>
      <c r="AM55" s="347"/>
      <c r="AN55" s="347"/>
      <c r="AO55" s="347"/>
      <c r="AP55" s="347"/>
      <c r="AQ55" s="347"/>
      <c r="AR55" s="347"/>
      <c r="AS55" s="347"/>
      <c r="AT55" s="347"/>
      <c r="AU55" s="347"/>
      <c r="AV55" s="347"/>
      <c r="AW55" s="347"/>
      <c r="AX55" s="347"/>
      <c r="AY55" s="347"/>
      <c r="AZ55" s="347"/>
      <c r="BA55" s="347"/>
      <c r="BB55" s="347"/>
      <c r="BC55" s="347"/>
      <c r="BD55" s="347"/>
      <c r="BE55" s="347"/>
      <c r="BF55" s="347"/>
      <c r="BG55" s="347"/>
      <c r="BH55" s="347"/>
      <c r="BI55" s="347"/>
      <c r="BJ55" s="347"/>
      <c r="BK55" s="347"/>
      <c r="BL55" s="347"/>
      <c r="BM55" s="347"/>
      <c r="BN55" s="347"/>
      <c r="BO55" s="347"/>
      <c r="BP55" s="347"/>
      <c r="BQ55" s="347"/>
      <c r="BR55" s="347"/>
      <c r="BS55" s="347"/>
      <c r="BT55" s="347"/>
      <c r="BU55" s="347"/>
      <c r="BV55" s="347"/>
      <c r="BW55" s="347"/>
      <c r="BX55" s="347"/>
      <c r="BY55" s="347"/>
      <c r="BZ55" s="347"/>
      <c r="CA55" s="347"/>
      <c r="CB55" s="347"/>
      <c r="CC55" s="348"/>
      <c r="CD55" s="160">
        <f>COUNTIF(H55:CC55,"○")</f>
        <v>0</v>
      </c>
      <c r="CE55" s="160">
        <f>COUNTIF(H55:CC55,"○")</f>
        <v>0</v>
      </c>
      <c r="CF55" s="160">
        <f>IF($D$5&lt;30,COUNTIFS(H55:CC55,"○",H$78:CC$78,"&gt;=2"),COUNTIFS(H55:CC55,"○",H$78:CC$78,"&gt;=5"))</f>
        <v>0</v>
      </c>
    </row>
    <row r="56" spans="2:84" ht="40.5" customHeight="1">
      <c r="B56" s="1079">
        <v>20</v>
      </c>
      <c r="C56" s="1081"/>
      <c r="D56" s="1083"/>
      <c r="E56" s="1083"/>
      <c r="F56" s="1077"/>
      <c r="G56" s="156" t="s">
        <v>201</v>
      </c>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0"/>
      <c r="AY56" s="170"/>
      <c r="AZ56" s="170"/>
      <c r="BA56" s="170"/>
      <c r="BB56" s="170"/>
      <c r="BC56" s="170"/>
      <c r="BD56" s="170"/>
      <c r="BE56" s="170"/>
      <c r="BF56" s="170"/>
      <c r="BG56" s="170"/>
      <c r="BH56" s="170"/>
      <c r="BI56" s="170"/>
      <c r="BJ56" s="170"/>
      <c r="BK56" s="170"/>
      <c r="BL56" s="170"/>
      <c r="BM56" s="170"/>
      <c r="BN56" s="170"/>
      <c r="BO56" s="170"/>
      <c r="BP56" s="170"/>
      <c r="BQ56" s="170"/>
      <c r="BR56" s="170"/>
      <c r="BS56" s="170"/>
      <c r="BT56" s="170"/>
      <c r="BU56" s="170"/>
      <c r="BV56" s="170"/>
      <c r="BW56" s="170"/>
      <c r="BX56" s="170"/>
      <c r="BY56" s="170"/>
      <c r="BZ56" s="170"/>
      <c r="CA56" s="170"/>
      <c r="CB56" s="170"/>
      <c r="CC56" s="170"/>
      <c r="CD56" s="161"/>
      <c r="CE56" s="161"/>
      <c r="CF56" s="161"/>
    </row>
    <row r="57" spans="2:84" ht="24" customHeight="1">
      <c r="B57" s="1080"/>
      <c r="C57" s="1082"/>
      <c r="D57" s="1084"/>
      <c r="E57" s="1084"/>
      <c r="F57" s="1078"/>
      <c r="G57" s="156" t="s">
        <v>207</v>
      </c>
      <c r="H57" s="347"/>
      <c r="I57" s="347"/>
      <c r="J57" s="347"/>
      <c r="K57" s="347"/>
      <c r="L57" s="347"/>
      <c r="M57" s="347"/>
      <c r="N57" s="347"/>
      <c r="O57" s="347"/>
      <c r="P57" s="347"/>
      <c r="Q57" s="347"/>
      <c r="R57" s="347"/>
      <c r="S57" s="347"/>
      <c r="T57" s="347"/>
      <c r="U57" s="347"/>
      <c r="V57" s="347"/>
      <c r="W57" s="347"/>
      <c r="X57" s="347"/>
      <c r="Y57" s="347"/>
      <c r="Z57" s="347"/>
      <c r="AA57" s="347"/>
      <c r="AB57" s="347"/>
      <c r="AC57" s="347"/>
      <c r="AD57" s="347"/>
      <c r="AE57" s="347"/>
      <c r="AF57" s="347"/>
      <c r="AG57" s="347"/>
      <c r="AH57" s="347"/>
      <c r="AI57" s="347"/>
      <c r="AJ57" s="347"/>
      <c r="AK57" s="347"/>
      <c r="AL57" s="347"/>
      <c r="AM57" s="347"/>
      <c r="AN57" s="347"/>
      <c r="AO57" s="347"/>
      <c r="AP57" s="347"/>
      <c r="AQ57" s="347"/>
      <c r="AR57" s="347"/>
      <c r="AS57" s="347"/>
      <c r="AT57" s="347"/>
      <c r="AU57" s="347"/>
      <c r="AV57" s="347"/>
      <c r="AW57" s="347"/>
      <c r="AX57" s="347"/>
      <c r="AY57" s="347"/>
      <c r="AZ57" s="347"/>
      <c r="BA57" s="347"/>
      <c r="BB57" s="347"/>
      <c r="BC57" s="347"/>
      <c r="BD57" s="347"/>
      <c r="BE57" s="347"/>
      <c r="BF57" s="347"/>
      <c r="BG57" s="347"/>
      <c r="BH57" s="347"/>
      <c r="BI57" s="347"/>
      <c r="BJ57" s="347"/>
      <c r="BK57" s="347"/>
      <c r="BL57" s="347"/>
      <c r="BM57" s="347"/>
      <c r="BN57" s="347"/>
      <c r="BO57" s="347"/>
      <c r="BP57" s="347"/>
      <c r="BQ57" s="347"/>
      <c r="BR57" s="347"/>
      <c r="BS57" s="347"/>
      <c r="BT57" s="347"/>
      <c r="BU57" s="347"/>
      <c r="BV57" s="347"/>
      <c r="BW57" s="347"/>
      <c r="BX57" s="347"/>
      <c r="BY57" s="347"/>
      <c r="BZ57" s="347"/>
      <c r="CA57" s="347"/>
      <c r="CB57" s="347"/>
      <c r="CC57" s="348"/>
      <c r="CD57" s="160">
        <f>COUNTIF(H57:CC57,"○")</f>
        <v>0</v>
      </c>
      <c r="CE57" s="160">
        <f>COUNTIF(H57:CC57,"○")</f>
        <v>0</v>
      </c>
      <c r="CF57" s="160">
        <f>IF($D$5&lt;30,COUNTIFS(H57:CC57,"○",H$78:CC$78,"&gt;=2"),COUNTIFS(H57:CC57,"○",H$78:CC$78,"&gt;=5"))</f>
        <v>0</v>
      </c>
    </row>
    <row r="58" spans="2:84" ht="40.5" customHeight="1">
      <c r="B58" s="1079">
        <v>21</v>
      </c>
      <c r="C58" s="1081"/>
      <c r="D58" s="1083"/>
      <c r="E58" s="1083"/>
      <c r="F58" s="1077"/>
      <c r="G58" s="156" t="s">
        <v>201</v>
      </c>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0"/>
      <c r="BR58" s="170"/>
      <c r="BS58" s="170"/>
      <c r="BT58" s="170"/>
      <c r="BU58" s="170"/>
      <c r="BV58" s="170"/>
      <c r="BW58" s="170"/>
      <c r="BX58" s="170"/>
      <c r="BY58" s="170"/>
      <c r="BZ58" s="170"/>
      <c r="CA58" s="170"/>
      <c r="CB58" s="170"/>
      <c r="CC58" s="170"/>
      <c r="CD58" s="161"/>
      <c r="CE58" s="161"/>
      <c r="CF58" s="161"/>
    </row>
    <row r="59" spans="2:84" ht="24" customHeight="1">
      <c r="B59" s="1080"/>
      <c r="C59" s="1082"/>
      <c r="D59" s="1084"/>
      <c r="E59" s="1084"/>
      <c r="F59" s="1078"/>
      <c r="G59" s="156" t="s">
        <v>207</v>
      </c>
      <c r="H59" s="347"/>
      <c r="I59" s="347"/>
      <c r="J59" s="347"/>
      <c r="K59" s="347"/>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c r="AJ59" s="347"/>
      <c r="AK59" s="347"/>
      <c r="AL59" s="347"/>
      <c r="AM59" s="347"/>
      <c r="AN59" s="347"/>
      <c r="AO59" s="347"/>
      <c r="AP59" s="347"/>
      <c r="AQ59" s="347"/>
      <c r="AR59" s="347"/>
      <c r="AS59" s="347"/>
      <c r="AT59" s="347"/>
      <c r="AU59" s="347"/>
      <c r="AV59" s="347"/>
      <c r="AW59" s="347"/>
      <c r="AX59" s="347"/>
      <c r="AY59" s="347"/>
      <c r="AZ59" s="347"/>
      <c r="BA59" s="347"/>
      <c r="BB59" s="347"/>
      <c r="BC59" s="347"/>
      <c r="BD59" s="347"/>
      <c r="BE59" s="347"/>
      <c r="BF59" s="347"/>
      <c r="BG59" s="347"/>
      <c r="BH59" s="347"/>
      <c r="BI59" s="347"/>
      <c r="BJ59" s="347"/>
      <c r="BK59" s="347"/>
      <c r="BL59" s="347"/>
      <c r="BM59" s="347"/>
      <c r="BN59" s="347"/>
      <c r="BO59" s="347"/>
      <c r="BP59" s="347"/>
      <c r="BQ59" s="347"/>
      <c r="BR59" s="347"/>
      <c r="BS59" s="347"/>
      <c r="BT59" s="347"/>
      <c r="BU59" s="347"/>
      <c r="BV59" s="347"/>
      <c r="BW59" s="347"/>
      <c r="BX59" s="347"/>
      <c r="BY59" s="347"/>
      <c r="BZ59" s="347"/>
      <c r="CA59" s="347"/>
      <c r="CB59" s="347"/>
      <c r="CC59" s="348"/>
      <c r="CD59" s="160">
        <f>COUNTIF(H59:CC59,"○")</f>
        <v>0</v>
      </c>
      <c r="CE59" s="160">
        <f>COUNTIF(H59:CC59,"○")</f>
        <v>0</v>
      </c>
      <c r="CF59" s="160">
        <f>IF($D$5&lt;30,COUNTIFS(H59:CC59,"○",H$78:CC$78,"&gt;=2"),COUNTIFS(H59:CC59,"○",H$78:CC$78,"&gt;=5"))</f>
        <v>0</v>
      </c>
    </row>
    <row r="60" spans="2:84" ht="40.5" customHeight="1">
      <c r="B60" s="1079">
        <v>22</v>
      </c>
      <c r="C60" s="1081"/>
      <c r="D60" s="1083"/>
      <c r="E60" s="1083"/>
      <c r="F60" s="1077"/>
      <c r="G60" s="156" t="s">
        <v>201</v>
      </c>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0"/>
      <c r="BC60" s="170"/>
      <c r="BD60" s="170"/>
      <c r="BE60" s="170"/>
      <c r="BF60" s="170"/>
      <c r="BG60" s="170"/>
      <c r="BH60" s="170"/>
      <c r="BI60" s="170"/>
      <c r="BJ60" s="170"/>
      <c r="BK60" s="170"/>
      <c r="BL60" s="170"/>
      <c r="BM60" s="170"/>
      <c r="BN60" s="170"/>
      <c r="BO60" s="170"/>
      <c r="BP60" s="170"/>
      <c r="BQ60" s="170"/>
      <c r="BR60" s="170"/>
      <c r="BS60" s="170"/>
      <c r="BT60" s="170"/>
      <c r="BU60" s="170"/>
      <c r="BV60" s="170"/>
      <c r="BW60" s="170"/>
      <c r="BX60" s="170"/>
      <c r="BY60" s="170"/>
      <c r="BZ60" s="170"/>
      <c r="CA60" s="170"/>
      <c r="CB60" s="170"/>
      <c r="CC60" s="170"/>
      <c r="CD60" s="161"/>
      <c r="CE60" s="161"/>
      <c r="CF60" s="161"/>
    </row>
    <row r="61" spans="2:84" ht="24" customHeight="1">
      <c r="B61" s="1080"/>
      <c r="C61" s="1082"/>
      <c r="D61" s="1084"/>
      <c r="E61" s="1084"/>
      <c r="F61" s="1078"/>
      <c r="G61" s="156" t="s">
        <v>207</v>
      </c>
      <c r="H61" s="347"/>
      <c r="I61" s="347"/>
      <c r="J61" s="347"/>
      <c r="K61" s="347"/>
      <c r="L61" s="347"/>
      <c r="M61" s="347"/>
      <c r="N61" s="347"/>
      <c r="O61" s="347"/>
      <c r="P61" s="347"/>
      <c r="Q61" s="347"/>
      <c r="R61" s="347"/>
      <c r="S61" s="347"/>
      <c r="T61" s="347"/>
      <c r="U61" s="347"/>
      <c r="V61" s="347"/>
      <c r="W61" s="347"/>
      <c r="X61" s="347"/>
      <c r="Y61" s="347"/>
      <c r="Z61" s="347"/>
      <c r="AA61" s="347"/>
      <c r="AB61" s="347"/>
      <c r="AC61" s="347"/>
      <c r="AD61" s="347"/>
      <c r="AE61" s="347"/>
      <c r="AF61" s="347"/>
      <c r="AG61" s="347"/>
      <c r="AH61" s="347"/>
      <c r="AI61" s="347"/>
      <c r="AJ61" s="347"/>
      <c r="AK61" s="347"/>
      <c r="AL61" s="347"/>
      <c r="AM61" s="347"/>
      <c r="AN61" s="347"/>
      <c r="AO61" s="347"/>
      <c r="AP61" s="347"/>
      <c r="AQ61" s="347"/>
      <c r="AR61" s="347"/>
      <c r="AS61" s="347"/>
      <c r="AT61" s="347"/>
      <c r="AU61" s="347"/>
      <c r="AV61" s="347"/>
      <c r="AW61" s="347"/>
      <c r="AX61" s="347"/>
      <c r="AY61" s="347"/>
      <c r="AZ61" s="347"/>
      <c r="BA61" s="347"/>
      <c r="BB61" s="347"/>
      <c r="BC61" s="347"/>
      <c r="BD61" s="347"/>
      <c r="BE61" s="347"/>
      <c r="BF61" s="347"/>
      <c r="BG61" s="347"/>
      <c r="BH61" s="347"/>
      <c r="BI61" s="347"/>
      <c r="BJ61" s="347"/>
      <c r="BK61" s="347"/>
      <c r="BL61" s="347"/>
      <c r="BM61" s="347"/>
      <c r="BN61" s="347"/>
      <c r="BO61" s="347"/>
      <c r="BP61" s="347"/>
      <c r="BQ61" s="347"/>
      <c r="BR61" s="347"/>
      <c r="BS61" s="347"/>
      <c r="BT61" s="347"/>
      <c r="BU61" s="347"/>
      <c r="BV61" s="347"/>
      <c r="BW61" s="347"/>
      <c r="BX61" s="347"/>
      <c r="BY61" s="347"/>
      <c r="BZ61" s="347"/>
      <c r="CA61" s="347"/>
      <c r="CB61" s="347"/>
      <c r="CC61" s="348"/>
      <c r="CD61" s="160">
        <f>COUNTIF(H61:CC61,"○")</f>
        <v>0</v>
      </c>
      <c r="CE61" s="160">
        <f>COUNTIF(H61:CC61,"○")</f>
        <v>0</v>
      </c>
      <c r="CF61" s="160">
        <f>IF($D$5&lt;30,COUNTIFS(H61:CC61,"○",H$78:CC$78,"&gt;=2"),COUNTIFS(H61:CC61,"○",H$78:CC$78,"&gt;=5"))</f>
        <v>0</v>
      </c>
    </row>
    <row r="62" spans="2:84" ht="40.5" customHeight="1">
      <c r="B62" s="1079">
        <v>23</v>
      </c>
      <c r="C62" s="1081"/>
      <c r="D62" s="1083"/>
      <c r="E62" s="1083"/>
      <c r="F62" s="1077"/>
      <c r="G62" s="156" t="s">
        <v>201</v>
      </c>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0"/>
      <c r="AY62" s="170"/>
      <c r="AZ62" s="170"/>
      <c r="BA62" s="170"/>
      <c r="BB62" s="170"/>
      <c r="BC62" s="170"/>
      <c r="BD62" s="170"/>
      <c r="BE62" s="170"/>
      <c r="BF62" s="170"/>
      <c r="BG62" s="170"/>
      <c r="BH62" s="170"/>
      <c r="BI62" s="170"/>
      <c r="BJ62" s="170"/>
      <c r="BK62" s="170"/>
      <c r="BL62" s="170"/>
      <c r="BM62" s="170"/>
      <c r="BN62" s="170"/>
      <c r="BO62" s="170"/>
      <c r="BP62" s="170"/>
      <c r="BQ62" s="170"/>
      <c r="BR62" s="170"/>
      <c r="BS62" s="170"/>
      <c r="BT62" s="170"/>
      <c r="BU62" s="170"/>
      <c r="BV62" s="170"/>
      <c r="BW62" s="170"/>
      <c r="BX62" s="170"/>
      <c r="BY62" s="170"/>
      <c r="BZ62" s="170"/>
      <c r="CA62" s="170"/>
      <c r="CB62" s="170"/>
      <c r="CC62" s="170"/>
      <c r="CD62" s="161"/>
      <c r="CE62" s="161"/>
      <c r="CF62" s="161"/>
    </row>
    <row r="63" spans="2:84" ht="24" customHeight="1">
      <c r="B63" s="1080"/>
      <c r="C63" s="1082"/>
      <c r="D63" s="1084"/>
      <c r="E63" s="1084"/>
      <c r="F63" s="1078"/>
      <c r="G63" s="156" t="s">
        <v>207</v>
      </c>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7"/>
      <c r="AG63" s="347"/>
      <c r="AH63" s="347"/>
      <c r="AI63" s="347"/>
      <c r="AJ63" s="347"/>
      <c r="AK63" s="347"/>
      <c r="AL63" s="347"/>
      <c r="AM63" s="347"/>
      <c r="AN63" s="347"/>
      <c r="AO63" s="347"/>
      <c r="AP63" s="347"/>
      <c r="AQ63" s="347"/>
      <c r="AR63" s="347"/>
      <c r="AS63" s="347"/>
      <c r="AT63" s="347"/>
      <c r="AU63" s="347"/>
      <c r="AV63" s="347"/>
      <c r="AW63" s="347"/>
      <c r="AX63" s="347"/>
      <c r="AY63" s="347"/>
      <c r="AZ63" s="347"/>
      <c r="BA63" s="347"/>
      <c r="BB63" s="347"/>
      <c r="BC63" s="347"/>
      <c r="BD63" s="347"/>
      <c r="BE63" s="347"/>
      <c r="BF63" s="347"/>
      <c r="BG63" s="347"/>
      <c r="BH63" s="347"/>
      <c r="BI63" s="347"/>
      <c r="BJ63" s="347"/>
      <c r="BK63" s="347"/>
      <c r="BL63" s="347"/>
      <c r="BM63" s="347"/>
      <c r="BN63" s="347"/>
      <c r="BO63" s="347"/>
      <c r="BP63" s="347"/>
      <c r="BQ63" s="347"/>
      <c r="BR63" s="347"/>
      <c r="BS63" s="347"/>
      <c r="BT63" s="347"/>
      <c r="BU63" s="347"/>
      <c r="BV63" s="347"/>
      <c r="BW63" s="347"/>
      <c r="BX63" s="347"/>
      <c r="BY63" s="347"/>
      <c r="BZ63" s="347"/>
      <c r="CA63" s="347"/>
      <c r="CB63" s="347"/>
      <c r="CC63" s="348"/>
      <c r="CD63" s="160">
        <f>COUNTIF(H63:CC63,"○")</f>
        <v>0</v>
      </c>
      <c r="CE63" s="160">
        <f>COUNTIF(H63:CC63,"○")</f>
        <v>0</v>
      </c>
      <c r="CF63" s="160">
        <f>IF($D$5&lt;30,COUNTIFS(H63:CC63,"○",H$78:CC$78,"&gt;=2"),COUNTIFS(H63:CC63,"○",H$78:CC$78,"&gt;=5"))</f>
        <v>0</v>
      </c>
    </row>
    <row r="64" spans="2:84" ht="40.5" customHeight="1">
      <c r="B64" s="1079">
        <v>24</v>
      </c>
      <c r="C64" s="1081"/>
      <c r="D64" s="1083"/>
      <c r="E64" s="1083"/>
      <c r="F64" s="1077"/>
      <c r="G64" s="156" t="s">
        <v>201</v>
      </c>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c r="AH64" s="170"/>
      <c r="AI64" s="170"/>
      <c r="AJ64" s="170"/>
      <c r="AK64" s="170"/>
      <c r="AL64" s="170"/>
      <c r="AM64" s="170"/>
      <c r="AN64" s="170"/>
      <c r="AO64" s="170"/>
      <c r="AP64" s="170"/>
      <c r="AQ64" s="170"/>
      <c r="AR64" s="170"/>
      <c r="AS64" s="170"/>
      <c r="AT64" s="170"/>
      <c r="AU64" s="170"/>
      <c r="AV64" s="170"/>
      <c r="AW64" s="170"/>
      <c r="AX64" s="170"/>
      <c r="AY64" s="170"/>
      <c r="AZ64" s="170"/>
      <c r="BA64" s="170"/>
      <c r="BB64" s="170"/>
      <c r="BC64" s="170"/>
      <c r="BD64" s="170"/>
      <c r="BE64" s="170"/>
      <c r="BF64" s="170"/>
      <c r="BG64" s="170"/>
      <c r="BH64" s="170"/>
      <c r="BI64" s="170"/>
      <c r="BJ64" s="170"/>
      <c r="BK64" s="170"/>
      <c r="BL64" s="170"/>
      <c r="BM64" s="170"/>
      <c r="BN64" s="170"/>
      <c r="BO64" s="170"/>
      <c r="BP64" s="170"/>
      <c r="BQ64" s="170"/>
      <c r="BR64" s="170"/>
      <c r="BS64" s="170"/>
      <c r="BT64" s="170"/>
      <c r="BU64" s="170"/>
      <c r="BV64" s="170"/>
      <c r="BW64" s="170"/>
      <c r="BX64" s="170"/>
      <c r="BY64" s="170"/>
      <c r="BZ64" s="170"/>
      <c r="CA64" s="170"/>
      <c r="CB64" s="170"/>
      <c r="CC64" s="170"/>
      <c r="CD64" s="161"/>
      <c r="CE64" s="161"/>
      <c r="CF64" s="161"/>
    </row>
    <row r="65" spans="2:84" ht="24" customHeight="1">
      <c r="B65" s="1080"/>
      <c r="C65" s="1082"/>
      <c r="D65" s="1084"/>
      <c r="E65" s="1084"/>
      <c r="F65" s="1078"/>
      <c r="G65" s="156" t="s">
        <v>207</v>
      </c>
      <c r="H65" s="347"/>
      <c r="I65" s="347"/>
      <c r="J65" s="347"/>
      <c r="K65" s="347"/>
      <c r="L65" s="347"/>
      <c r="M65" s="347"/>
      <c r="N65" s="347"/>
      <c r="O65" s="347"/>
      <c r="P65" s="347"/>
      <c r="Q65" s="347"/>
      <c r="R65" s="347"/>
      <c r="S65" s="347"/>
      <c r="T65" s="347"/>
      <c r="U65" s="347"/>
      <c r="V65" s="347"/>
      <c r="W65" s="347"/>
      <c r="X65" s="347"/>
      <c r="Y65" s="347"/>
      <c r="Z65" s="347"/>
      <c r="AA65" s="347"/>
      <c r="AB65" s="347"/>
      <c r="AC65" s="347"/>
      <c r="AD65" s="347"/>
      <c r="AE65" s="347"/>
      <c r="AF65" s="347"/>
      <c r="AG65" s="347"/>
      <c r="AH65" s="347"/>
      <c r="AI65" s="347"/>
      <c r="AJ65" s="347"/>
      <c r="AK65" s="347"/>
      <c r="AL65" s="347"/>
      <c r="AM65" s="347"/>
      <c r="AN65" s="347"/>
      <c r="AO65" s="347"/>
      <c r="AP65" s="347"/>
      <c r="AQ65" s="347"/>
      <c r="AR65" s="347"/>
      <c r="AS65" s="347"/>
      <c r="AT65" s="347"/>
      <c r="AU65" s="347"/>
      <c r="AV65" s="347"/>
      <c r="AW65" s="347"/>
      <c r="AX65" s="347"/>
      <c r="AY65" s="347"/>
      <c r="AZ65" s="347"/>
      <c r="BA65" s="347"/>
      <c r="BB65" s="347"/>
      <c r="BC65" s="347"/>
      <c r="BD65" s="347"/>
      <c r="BE65" s="347"/>
      <c r="BF65" s="347"/>
      <c r="BG65" s="347"/>
      <c r="BH65" s="347"/>
      <c r="BI65" s="347"/>
      <c r="BJ65" s="347"/>
      <c r="BK65" s="347"/>
      <c r="BL65" s="347"/>
      <c r="BM65" s="347"/>
      <c r="BN65" s="347"/>
      <c r="BO65" s="347"/>
      <c r="BP65" s="347"/>
      <c r="BQ65" s="347"/>
      <c r="BR65" s="347"/>
      <c r="BS65" s="347"/>
      <c r="BT65" s="347"/>
      <c r="BU65" s="347"/>
      <c r="BV65" s="347"/>
      <c r="BW65" s="347"/>
      <c r="BX65" s="347"/>
      <c r="BY65" s="347"/>
      <c r="BZ65" s="347"/>
      <c r="CA65" s="347"/>
      <c r="CB65" s="347"/>
      <c r="CC65" s="348"/>
      <c r="CD65" s="160">
        <f>COUNTIF(H65:CC65,"○")</f>
        <v>0</v>
      </c>
      <c r="CE65" s="160">
        <f>COUNTIF(H65:CC65,"○")</f>
        <v>0</v>
      </c>
      <c r="CF65" s="160">
        <f>IF($D$5&lt;30,COUNTIFS(H65:CC65,"○",H$78:CC$78,"&gt;=2"),COUNTIFS(H65:CC65,"○",H$78:CC$78,"&gt;=5"))</f>
        <v>0</v>
      </c>
    </row>
    <row r="66" spans="2:84" ht="40.5" customHeight="1">
      <c r="B66" s="1079">
        <v>25</v>
      </c>
      <c r="C66" s="1081"/>
      <c r="D66" s="1083"/>
      <c r="E66" s="1083"/>
      <c r="F66" s="1077"/>
      <c r="G66" s="156" t="s">
        <v>201</v>
      </c>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c r="AH66" s="170"/>
      <c r="AI66" s="170"/>
      <c r="AJ66" s="170"/>
      <c r="AK66" s="170"/>
      <c r="AL66" s="170"/>
      <c r="AM66" s="170"/>
      <c r="AN66" s="170"/>
      <c r="AO66" s="170"/>
      <c r="AP66" s="170"/>
      <c r="AQ66" s="170"/>
      <c r="AR66" s="170"/>
      <c r="AS66" s="170"/>
      <c r="AT66" s="170"/>
      <c r="AU66" s="170"/>
      <c r="AV66" s="170"/>
      <c r="AW66" s="170"/>
      <c r="AX66" s="170"/>
      <c r="AY66" s="170"/>
      <c r="AZ66" s="170"/>
      <c r="BA66" s="170"/>
      <c r="BB66" s="170"/>
      <c r="BC66" s="170"/>
      <c r="BD66" s="170"/>
      <c r="BE66" s="170"/>
      <c r="BF66" s="170"/>
      <c r="BG66" s="170"/>
      <c r="BH66" s="170"/>
      <c r="BI66" s="170"/>
      <c r="BJ66" s="170"/>
      <c r="BK66" s="170"/>
      <c r="BL66" s="170"/>
      <c r="BM66" s="170"/>
      <c r="BN66" s="170"/>
      <c r="BO66" s="170"/>
      <c r="BP66" s="170"/>
      <c r="BQ66" s="170"/>
      <c r="BR66" s="170"/>
      <c r="BS66" s="170"/>
      <c r="BT66" s="170"/>
      <c r="BU66" s="170"/>
      <c r="BV66" s="170"/>
      <c r="BW66" s="170"/>
      <c r="BX66" s="170"/>
      <c r="BY66" s="170"/>
      <c r="BZ66" s="170"/>
      <c r="CA66" s="170"/>
      <c r="CB66" s="170"/>
      <c r="CC66" s="170"/>
      <c r="CD66" s="161"/>
      <c r="CE66" s="161"/>
      <c r="CF66" s="161"/>
    </row>
    <row r="67" spans="2:84" ht="24" customHeight="1">
      <c r="B67" s="1080"/>
      <c r="C67" s="1082"/>
      <c r="D67" s="1084"/>
      <c r="E67" s="1084"/>
      <c r="F67" s="1078"/>
      <c r="G67" s="156" t="s">
        <v>207</v>
      </c>
      <c r="H67" s="347"/>
      <c r="I67" s="347"/>
      <c r="J67" s="347"/>
      <c r="K67" s="347"/>
      <c r="L67" s="347"/>
      <c r="M67" s="347"/>
      <c r="N67" s="347"/>
      <c r="O67" s="347"/>
      <c r="P67" s="347"/>
      <c r="Q67" s="347"/>
      <c r="R67" s="347"/>
      <c r="S67" s="347"/>
      <c r="T67" s="347"/>
      <c r="U67" s="347"/>
      <c r="V67" s="347"/>
      <c r="W67" s="347"/>
      <c r="X67" s="347"/>
      <c r="Y67" s="347"/>
      <c r="Z67" s="347"/>
      <c r="AA67" s="347"/>
      <c r="AB67" s="347"/>
      <c r="AC67" s="347"/>
      <c r="AD67" s="347"/>
      <c r="AE67" s="347"/>
      <c r="AF67" s="347"/>
      <c r="AG67" s="347"/>
      <c r="AH67" s="347"/>
      <c r="AI67" s="347"/>
      <c r="AJ67" s="347"/>
      <c r="AK67" s="347"/>
      <c r="AL67" s="347"/>
      <c r="AM67" s="347"/>
      <c r="AN67" s="347"/>
      <c r="AO67" s="347"/>
      <c r="AP67" s="347"/>
      <c r="AQ67" s="347"/>
      <c r="AR67" s="347"/>
      <c r="AS67" s="347"/>
      <c r="AT67" s="347"/>
      <c r="AU67" s="347"/>
      <c r="AV67" s="347"/>
      <c r="AW67" s="347"/>
      <c r="AX67" s="347"/>
      <c r="AY67" s="347"/>
      <c r="AZ67" s="347"/>
      <c r="BA67" s="347"/>
      <c r="BB67" s="347"/>
      <c r="BC67" s="347"/>
      <c r="BD67" s="347"/>
      <c r="BE67" s="347"/>
      <c r="BF67" s="347"/>
      <c r="BG67" s="347"/>
      <c r="BH67" s="347"/>
      <c r="BI67" s="347"/>
      <c r="BJ67" s="347"/>
      <c r="BK67" s="347"/>
      <c r="BL67" s="347"/>
      <c r="BM67" s="347"/>
      <c r="BN67" s="347"/>
      <c r="BO67" s="347"/>
      <c r="BP67" s="347"/>
      <c r="BQ67" s="347"/>
      <c r="BR67" s="347"/>
      <c r="BS67" s="347"/>
      <c r="BT67" s="347"/>
      <c r="BU67" s="347"/>
      <c r="BV67" s="347"/>
      <c r="BW67" s="347"/>
      <c r="BX67" s="347"/>
      <c r="BY67" s="347"/>
      <c r="BZ67" s="347"/>
      <c r="CA67" s="347"/>
      <c r="CB67" s="347"/>
      <c r="CC67" s="348"/>
      <c r="CD67" s="160">
        <f>COUNTIF(H67:CC67,"○")</f>
        <v>0</v>
      </c>
      <c r="CE67" s="160">
        <f>COUNTIF(H67:CC67,"○")</f>
        <v>0</v>
      </c>
      <c r="CF67" s="160">
        <f>IF($D$5&lt;30,COUNTIFS(H67:CC67,"○",H$78:CC$78,"&gt;=2"),COUNTIFS(H67:CC67,"○",H$78:CC$78,"&gt;=5"))</f>
        <v>0</v>
      </c>
    </row>
    <row r="68" spans="2:84" ht="40.5" customHeight="1">
      <c r="B68" s="1079">
        <v>26</v>
      </c>
      <c r="C68" s="1081"/>
      <c r="D68" s="1083"/>
      <c r="E68" s="1083"/>
      <c r="F68" s="1077"/>
      <c r="G68" s="156" t="s">
        <v>201</v>
      </c>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c r="AE68" s="170"/>
      <c r="AF68" s="170"/>
      <c r="AG68" s="170"/>
      <c r="AH68" s="170"/>
      <c r="AI68" s="170"/>
      <c r="AJ68" s="170"/>
      <c r="AK68" s="170"/>
      <c r="AL68" s="170"/>
      <c r="AM68" s="170"/>
      <c r="AN68" s="170"/>
      <c r="AO68" s="170"/>
      <c r="AP68" s="170"/>
      <c r="AQ68" s="170"/>
      <c r="AR68" s="170"/>
      <c r="AS68" s="170"/>
      <c r="AT68" s="170"/>
      <c r="AU68" s="170"/>
      <c r="AV68" s="170"/>
      <c r="AW68" s="170"/>
      <c r="AX68" s="170"/>
      <c r="AY68" s="170"/>
      <c r="AZ68" s="170"/>
      <c r="BA68" s="170"/>
      <c r="BB68" s="170"/>
      <c r="BC68" s="170"/>
      <c r="BD68" s="170"/>
      <c r="BE68" s="170"/>
      <c r="BF68" s="170"/>
      <c r="BG68" s="170"/>
      <c r="BH68" s="170"/>
      <c r="BI68" s="170"/>
      <c r="BJ68" s="170"/>
      <c r="BK68" s="170"/>
      <c r="BL68" s="170"/>
      <c r="BM68" s="170"/>
      <c r="BN68" s="170"/>
      <c r="BO68" s="170"/>
      <c r="BP68" s="170"/>
      <c r="BQ68" s="170"/>
      <c r="BR68" s="170"/>
      <c r="BS68" s="170"/>
      <c r="BT68" s="170"/>
      <c r="BU68" s="170"/>
      <c r="BV68" s="170"/>
      <c r="BW68" s="170"/>
      <c r="BX68" s="170"/>
      <c r="BY68" s="170"/>
      <c r="BZ68" s="170"/>
      <c r="CA68" s="170"/>
      <c r="CB68" s="170"/>
      <c r="CC68" s="170"/>
      <c r="CD68" s="161"/>
      <c r="CE68" s="161"/>
      <c r="CF68" s="161"/>
    </row>
    <row r="69" spans="2:84" ht="24" customHeight="1">
      <c r="B69" s="1080"/>
      <c r="C69" s="1082"/>
      <c r="D69" s="1084"/>
      <c r="E69" s="1084"/>
      <c r="F69" s="1078"/>
      <c r="G69" s="156" t="s">
        <v>207</v>
      </c>
      <c r="H69" s="347"/>
      <c r="I69" s="347"/>
      <c r="J69" s="347"/>
      <c r="K69" s="347"/>
      <c r="L69" s="347"/>
      <c r="M69" s="347"/>
      <c r="N69" s="347"/>
      <c r="O69" s="347"/>
      <c r="P69" s="347"/>
      <c r="Q69" s="347"/>
      <c r="R69" s="347"/>
      <c r="S69" s="347"/>
      <c r="T69" s="347"/>
      <c r="U69" s="347"/>
      <c r="V69" s="347"/>
      <c r="W69" s="347"/>
      <c r="X69" s="347"/>
      <c r="Y69" s="347"/>
      <c r="Z69" s="347"/>
      <c r="AA69" s="347"/>
      <c r="AB69" s="347"/>
      <c r="AC69" s="347"/>
      <c r="AD69" s="347"/>
      <c r="AE69" s="347"/>
      <c r="AF69" s="347"/>
      <c r="AG69" s="347"/>
      <c r="AH69" s="347"/>
      <c r="AI69" s="347"/>
      <c r="AJ69" s="347"/>
      <c r="AK69" s="347"/>
      <c r="AL69" s="347"/>
      <c r="AM69" s="347"/>
      <c r="AN69" s="347"/>
      <c r="AO69" s="347"/>
      <c r="AP69" s="347"/>
      <c r="AQ69" s="347"/>
      <c r="AR69" s="347"/>
      <c r="AS69" s="347"/>
      <c r="AT69" s="347"/>
      <c r="AU69" s="347"/>
      <c r="AV69" s="347"/>
      <c r="AW69" s="347"/>
      <c r="AX69" s="347"/>
      <c r="AY69" s="347"/>
      <c r="AZ69" s="347"/>
      <c r="BA69" s="347"/>
      <c r="BB69" s="347"/>
      <c r="BC69" s="347"/>
      <c r="BD69" s="347"/>
      <c r="BE69" s="347"/>
      <c r="BF69" s="347"/>
      <c r="BG69" s="347"/>
      <c r="BH69" s="347"/>
      <c r="BI69" s="347"/>
      <c r="BJ69" s="347"/>
      <c r="BK69" s="347"/>
      <c r="BL69" s="347"/>
      <c r="BM69" s="347"/>
      <c r="BN69" s="347"/>
      <c r="BO69" s="347"/>
      <c r="BP69" s="347"/>
      <c r="BQ69" s="347"/>
      <c r="BR69" s="347"/>
      <c r="BS69" s="347"/>
      <c r="BT69" s="347"/>
      <c r="BU69" s="347"/>
      <c r="BV69" s="347"/>
      <c r="BW69" s="347"/>
      <c r="BX69" s="347"/>
      <c r="BY69" s="347"/>
      <c r="BZ69" s="347"/>
      <c r="CA69" s="347"/>
      <c r="CB69" s="347"/>
      <c r="CC69" s="348"/>
      <c r="CD69" s="160">
        <f>COUNTIF(H69:CC69,"○")</f>
        <v>0</v>
      </c>
      <c r="CE69" s="160">
        <f>COUNTIF(H69:CC69,"○")</f>
        <v>0</v>
      </c>
      <c r="CF69" s="160">
        <f>IF($D$5&lt;30,COUNTIFS(H69:CC69,"○",H$78:CC$78,"&gt;=2"),COUNTIFS(H69:CC69,"○",H$78:CC$78,"&gt;=5"))</f>
        <v>0</v>
      </c>
    </row>
    <row r="70" spans="2:84" ht="40.5" customHeight="1">
      <c r="B70" s="1079">
        <v>27</v>
      </c>
      <c r="C70" s="1081"/>
      <c r="D70" s="1083"/>
      <c r="E70" s="1083"/>
      <c r="F70" s="1077"/>
      <c r="G70" s="156" t="s">
        <v>201</v>
      </c>
      <c r="H70" s="170"/>
      <c r="I70" s="170"/>
      <c r="J70" s="170"/>
      <c r="K70" s="170"/>
      <c r="L70" s="170"/>
      <c r="M70" s="170"/>
      <c r="N70" s="170"/>
      <c r="O70" s="170"/>
      <c r="P70" s="170"/>
      <c r="Q70" s="170"/>
      <c r="R70" s="170"/>
      <c r="S70" s="170"/>
      <c r="T70" s="170"/>
      <c r="U70" s="170"/>
      <c r="V70" s="170"/>
      <c r="W70" s="170"/>
      <c r="X70" s="170"/>
      <c r="Y70" s="170"/>
      <c r="Z70" s="170"/>
      <c r="AA70" s="170"/>
      <c r="AB70" s="170"/>
      <c r="AC70" s="170"/>
      <c r="AD70" s="170"/>
      <c r="AE70" s="170"/>
      <c r="AF70" s="170"/>
      <c r="AG70" s="170"/>
      <c r="AH70" s="170"/>
      <c r="AI70" s="170"/>
      <c r="AJ70" s="170"/>
      <c r="AK70" s="170"/>
      <c r="AL70" s="170"/>
      <c r="AM70" s="170"/>
      <c r="AN70" s="170"/>
      <c r="AO70" s="170"/>
      <c r="AP70" s="170"/>
      <c r="AQ70" s="170"/>
      <c r="AR70" s="170"/>
      <c r="AS70" s="170"/>
      <c r="AT70" s="170"/>
      <c r="AU70" s="170"/>
      <c r="AV70" s="170"/>
      <c r="AW70" s="170"/>
      <c r="AX70" s="170"/>
      <c r="AY70" s="170"/>
      <c r="AZ70" s="170"/>
      <c r="BA70" s="170"/>
      <c r="BB70" s="170"/>
      <c r="BC70" s="170"/>
      <c r="BD70" s="170"/>
      <c r="BE70" s="170"/>
      <c r="BF70" s="170"/>
      <c r="BG70" s="170"/>
      <c r="BH70" s="170"/>
      <c r="BI70" s="170"/>
      <c r="BJ70" s="170"/>
      <c r="BK70" s="170"/>
      <c r="BL70" s="170"/>
      <c r="BM70" s="170"/>
      <c r="BN70" s="170"/>
      <c r="BO70" s="170"/>
      <c r="BP70" s="170"/>
      <c r="BQ70" s="170"/>
      <c r="BR70" s="170"/>
      <c r="BS70" s="170"/>
      <c r="BT70" s="170"/>
      <c r="BU70" s="170"/>
      <c r="BV70" s="170"/>
      <c r="BW70" s="170"/>
      <c r="BX70" s="170"/>
      <c r="BY70" s="170"/>
      <c r="BZ70" s="170"/>
      <c r="CA70" s="170"/>
      <c r="CB70" s="170"/>
      <c r="CC70" s="170"/>
      <c r="CD70" s="161"/>
      <c r="CE70" s="161"/>
      <c r="CF70" s="161"/>
    </row>
    <row r="71" spans="2:84" ht="24" customHeight="1">
      <c r="B71" s="1080"/>
      <c r="C71" s="1082"/>
      <c r="D71" s="1084"/>
      <c r="E71" s="1084"/>
      <c r="F71" s="1078"/>
      <c r="G71" s="156" t="s">
        <v>207</v>
      </c>
      <c r="H71" s="347"/>
      <c r="I71" s="347"/>
      <c r="J71" s="347"/>
      <c r="K71" s="347"/>
      <c r="L71" s="347"/>
      <c r="M71" s="347"/>
      <c r="N71" s="347"/>
      <c r="O71" s="347"/>
      <c r="P71" s="347"/>
      <c r="Q71" s="347"/>
      <c r="R71" s="347"/>
      <c r="S71" s="347"/>
      <c r="T71" s="347"/>
      <c r="U71" s="347"/>
      <c r="V71" s="347"/>
      <c r="W71" s="347"/>
      <c r="X71" s="347"/>
      <c r="Y71" s="347"/>
      <c r="Z71" s="347"/>
      <c r="AA71" s="347"/>
      <c r="AB71" s="347"/>
      <c r="AC71" s="347"/>
      <c r="AD71" s="347"/>
      <c r="AE71" s="347"/>
      <c r="AF71" s="347"/>
      <c r="AG71" s="347"/>
      <c r="AH71" s="347"/>
      <c r="AI71" s="347"/>
      <c r="AJ71" s="347"/>
      <c r="AK71" s="347"/>
      <c r="AL71" s="347"/>
      <c r="AM71" s="347"/>
      <c r="AN71" s="347"/>
      <c r="AO71" s="347"/>
      <c r="AP71" s="347"/>
      <c r="AQ71" s="347"/>
      <c r="AR71" s="347"/>
      <c r="AS71" s="347"/>
      <c r="AT71" s="347"/>
      <c r="AU71" s="347"/>
      <c r="AV71" s="347"/>
      <c r="AW71" s="347"/>
      <c r="AX71" s="347"/>
      <c r="AY71" s="347"/>
      <c r="AZ71" s="347"/>
      <c r="BA71" s="347"/>
      <c r="BB71" s="347"/>
      <c r="BC71" s="347"/>
      <c r="BD71" s="347"/>
      <c r="BE71" s="347"/>
      <c r="BF71" s="347"/>
      <c r="BG71" s="347"/>
      <c r="BH71" s="347"/>
      <c r="BI71" s="347"/>
      <c r="BJ71" s="347"/>
      <c r="BK71" s="347"/>
      <c r="BL71" s="347"/>
      <c r="BM71" s="347"/>
      <c r="BN71" s="347"/>
      <c r="BO71" s="347"/>
      <c r="BP71" s="347"/>
      <c r="BQ71" s="347"/>
      <c r="BR71" s="347"/>
      <c r="BS71" s="347"/>
      <c r="BT71" s="347"/>
      <c r="BU71" s="347"/>
      <c r="BV71" s="347"/>
      <c r="BW71" s="347"/>
      <c r="BX71" s="347"/>
      <c r="BY71" s="347"/>
      <c r="BZ71" s="347"/>
      <c r="CA71" s="347"/>
      <c r="CB71" s="347"/>
      <c r="CC71" s="348"/>
      <c r="CD71" s="160">
        <f>COUNTIF(H71:CC71,"○")</f>
        <v>0</v>
      </c>
      <c r="CE71" s="160">
        <f>COUNTIF(H71:CC71,"○")</f>
        <v>0</v>
      </c>
      <c r="CF71" s="160">
        <f>IF($D$5&lt;30,COUNTIFS(H71:CC71,"○",H$78:CC$78,"&gt;=2"),COUNTIFS(H71:CC71,"○",H$78:CC$78,"&gt;=5"))</f>
        <v>0</v>
      </c>
    </row>
    <row r="72" spans="2:84" ht="40.5" customHeight="1">
      <c r="B72" s="1079">
        <v>28</v>
      </c>
      <c r="C72" s="1081"/>
      <c r="D72" s="1083"/>
      <c r="E72" s="1083"/>
      <c r="F72" s="1077"/>
      <c r="G72" s="156" t="s">
        <v>201</v>
      </c>
      <c r="H72" s="170"/>
      <c r="I72" s="170"/>
      <c r="J72" s="170"/>
      <c r="K72" s="170"/>
      <c r="L72" s="170"/>
      <c r="M72" s="170"/>
      <c r="N72" s="170"/>
      <c r="O72" s="170"/>
      <c r="P72" s="170"/>
      <c r="Q72" s="170"/>
      <c r="R72" s="170"/>
      <c r="S72" s="170"/>
      <c r="T72" s="170"/>
      <c r="U72" s="170"/>
      <c r="V72" s="170"/>
      <c r="W72" s="170"/>
      <c r="X72" s="170"/>
      <c r="Y72" s="170"/>
      <c r="Z72" s="170"/>
      <c r="AA72" s="170"/>
      <c r="AB72" s="170"/>
      <c r="AC72" s="170"/>
      <c r="AD72" s="170"/>
      <c r="AE72" s="170"/>
      <c r="AF72" s="170"/>
      <c r="AG72" s="170"/>
      <c r="AH72" s="170"/>
      <c r="AI72" s="170"/>
      <c r="AJ72" s="170"/>
      <c r="AK72" s="170"/>
      <c r="AL72" s="170"/>
      <c r="AM72" s="170"/>
      <c r="AN72" s="170"/>
      <c r="AO72" s="170"/>
      <c r="AP72" s="170"/>
      <c r="AQ72" s="170"/>
      <c r="AR72" s="170"/>
      <c r="AS72" s="170"/>
      <c r="AT72" s="170"/>
      <c r="AU72" s="170"/>
      <c r="AV72" s="170"/>
      <c r="AW72" s="170"/>
      <c r="AX72" s="170"/>
      <c r="AY72" s="170"/>
      <c r="AZ72" s="170"/>
      <c r="BA72" s="170"/>
      <c r="BB72" s="170"/>
      <c r="BC72" s="170"/>
      <c r="BD72" s="170"/>
      <c r="BE72" s="170"/>
      <c r="BF72" s="170"/>
      <c r="BG72" s="170"/>
      <c r="BH72" s="170"/>
      <c r="BI72" s="170"/>
      <c r="BJ72" s="170"/>
      <c r="BK72" s="170"/>
      <c r="BL72" s="170"/>
      <c r="BM72" s="170"/>
      <c r="BN72" s="170"/>
      <c r="BO72" s="170"/>
      <c r="BP72" s="170"/>
      <c r="BQ72" s="170"/>
      <c r="BR72" s="170"/>
      <c r="BS72" s="170"/>
      <c r="BT72" s="170"/>
      <c r="BU72" s="170"/>
      <c r="BV72" s="170"/>
      <c r="BW72" s="170"/>
      <c r="BX72" s="170"/>
      <c r="BY72" s="170"/>
      <c r="BZ72" s="170"/>
      <c r="CA72" s="170"/>
      <c r="CB72" s="170"/>
      <c r="CC72" s="170"/>
      <c r="CD72" s="161"/>
      <c r="CE72" s="161"/>
      <c r="CF72" s="161"/>
    </row>
    <row r="73" spans="2:84" ht="24" customHeight="1">
      <c r="B73" s="1080"/>
      <c r="C73" s="1082"/>
      <c r="D73" s="1084"/>
      <c r="E73" s="1084"/>
      <c r="F73" s="1078"/>
      <c r="G73" s="156" t="s">
        <v>207</v>
      </c>
      <c r="H73" s="347"/>
      <c r="I73" s="347"/>
      <c r="J73" s="347"/>
      <c r="K73" s="347"/>
      <c r="L73" s="347"/>
      <c r="M73" s="347"/>
      <c r="N73" s="347"/>
      <c r="O73" s="347"/>
      <c r="P73" s="347"/>
      <c r="Q73" s="347"/>
      <c r="R73" s="347"/>
      <c r="S73" s="347"/>
      <c r="T73" s="347"/>
      <c r="U73" s="347"/>
      <c r="V73" s="347"/>
      <c r="W73" s="347"/>
      <c r="X73" s="347"/>
      <c r="Y73" s="347"/>
      <c r="Z73" s="347"/>
      <c r="AA73" s="347"/>
      <c r="AB73" s="347"/>
      <c r="AC73" s="347"/>
      <c r="AD73" s="347"/>
      <c r="AE73" s="347"/>
      <c r="AF73" s="347"/>
      <c r="AG73" s="347"/>
      <c r="AH73" s="347"/>
      <c r="AI73" s="347"/>
      <c r="AJ73" s="347"/>
      <c r="AK73" s="347"/>
      <c r="AL73" s="347"/>
      <c r="AM73" s="347"/>
      <c r="AN73" s="347"/>
      <c r="AO73" s="347"/>
      <c r="AP73" s="347"/>
      <c r="AQ73" s="347"/>
      <c r="AR73" s="347"/>
      <c r="AS73" s="347"/>
      <c r="AT73" s="347"/>
      <c r="AU73" s="347"/>
      <c r="AV73" s="347"/>
      <c r="AW73" s="347"/>
      <c r="AX73" s="347"/>
      <c r="AY73" s="347"/>
      <c r="AZ73" s="347"/>
      <c r="BA73" s="347"/>
      <c r="BB73" s="347"/>
      <c r="BC73" s="347"/>
      <c r="BD73" s="347"/>
      <c r="BE73" s="347"/>
      <c r="BF73" s="347"/>
      <c r="BG73" s="347"/>
      <c r="BH73" s="347"/>
      <c r="BI73" s="347"/>
      <c r="BJ73" s="347"/>
      <c r="BK73" s="347"/>
      <c r="BL73" s="347"/>
      <c r="BM73" s="347"/>
      <c r="BN73" s="347"/>
      <c r="BO73" s="347"/>
      <c r="BP73" s="347"/>
      <c r="BQ73" s="347"/>
      <c r="BR73" s="347"/>
      <c r="BS73" s="347"/>
      <c r="BT73" s="347"/>
      <c r="BU73" s="347"/>
      <c r="BV73" s="347"/>
      <c r="BW73" s="347"/>
      <c r="BX73" s="347"/>
      <c r="BY73" s="347"/>
      <c r="BZ73" s="347"/>
      <c r="CA73" s="347"/>
      <c r="CB73" s="347"/>
      <c r="CC73" s="348"/>
      <c r="CD73" s="160">
        <f>COUNTIF(H73:CC73,"○")</f>
        <v>0</v>
      </c>
      <c r="CE73" s="160">
        <f>COUNTIF(H73:CC73,"○")</f>
        <v>0</v>
      </c>
      <c r="CF73" s="160">
        <f>IF($D$5&lt;30,COUNTIFS(H73:CC73,"○",H$78:CC$78,"&gt;=2"),COUNTIFS(H73:CC73,"○",H$78:CC$78,"&gt;=5"))</f>
        <v>0</v>
      </c>
    </row>
    <row r="74" spans="2:84" ht="40.5" customHeight="1">
      <c r="B74" s="1079">
        <v>29</v>
      </c>
      <c r="C74" s="1081"/>
      <c r="D74" s="1083"/>
      <c r="E74" s="1083"/>
      <c r="F74" s="1077"/>
      <c r="G74" s="156" t="s">
        <v>201</v>
      </c>
      <c r="H74" s="170"/>
      <c r="I74" s="170"/>
      <c r="J74" s="170"/>
      <c r="K74" s="170"/>
      <c r="L74" s="170"/>
      <c r="M74" s="170"/>
      <c r="N74" s="170"/>
      <c r="O74" s="170"/>
      <c r="P74" s="170"/>
      <c r="Q74" s="170"/>
      <c r="R74" s="170"/>
      <c r="S74" s="170"/>
      <c r="T74" s="170"/>
      <c r="U74" s="170"/>
      <c r="V74" s="170"/>
      <c r="W74" s="170"/>
      <c r="X74" s="170"/>
      <c r="Y74" s="170"/>
      <c r="Z74" s="170"/>
      <c r="AA74" s="170"/>
      <c r="AB74" s="170"/>
      <c r="AC74" s="170"/>
      <c r="AD74" s="170"/>
      <c r="AE74" s="170"/>
      <c r="AF74" s="170"/>
      <c r="AG74" s="170"/>
      <c r="AH74" s="170"/>
      <c r="AI74" s="170"/>
      <c r="AJ74" s="170"/>
      <c r="AK74" s="170"/>
      <c r="AL74" s="170"/>
      <c r="AM74" s="170"/>
      <c r="AN74" s="170"/>
      <c r="AO74" s="170"/>
      <c r="AP74" s="170"/>
      <c r="AQ74" s="170"/>
      <c r="AR74" s="170"/>
      <c r="AS74" s="170"/>
      <c r="AT74" s="170"/>
      <c r="AU74" s="170"/>
      <c r="AV74" s="170"/>
      <c r="AW74" s="170"/>
      <c r="AX74" s="170"/>
      <c r="AY74" s="170"/>
      <c r="AZ74" s="170"/>
      <c r="BA74" s="170"/>
      <c r="BB74" s="170"/>
      <c r="BC74" s="170"/>
      <c r="BD74" s="170"/>
      <c r="BE74" s="170"/>
      <c r="BF74" s="170"/>
      <c r="BG74" s="170"/>
      <c r="BH74" s="170"/>
      <c r="BI74" s="170"/>
      <c r="BJ74" s="170"/>
      <c r="BK74" s="170"/>
      <c r="BL74" s="170"/>
      <c r="BM74" s="170"/>
      <c r="BN74" s="170"/>
      <c r="BO74" s="170"/>
      <c r="BP74" s="170"/>
      <c r="BQ74" s="170"/>
      <c r="BR74" s="170"/>
      <c r="BS74" s="170"/>
      <c r="BT74" s="170"/>
      <c r="BU74" s="170"/>
      <c r="BV74" s="170"/>
      <c r="BW74" s="170"/>
      <c r="BX74" s="170"/>
      <c r="BY74" s="170"/>
      <c r="BZ74" s="170"/>
      <c r="CA74" s="170"/>
      <c r="CB74" s="170"/>
      <c r="CC74" s="170"/>
      <c r="CD74" s="161"/>
      <c r="CE74" s="161"/>
      <c r="CF74" s="161"/>
    </row>
    <row r="75" spans="2:84" ht="24" customHeight="1">
      <c r="B75" s="1080"/>
      <c r="C75" s="1082"/>
      <c r="D75" s="1084"/>
      <c r="E75" s="1084"/>
      <c r="F75" s="1078"/>
      <c r="G75" s="156" t="s">
        <v>207</v>
      </c>
      <c r="H75" s="347"/>
      <c r="I75" s="347"/>
      <c r="J75" s="347"/>
      <c r="K75" s="347"/>
      <c r="L75" s="347"/>
      <c r="M75" s="347"/>
      <c r="N75" s="347"/>
      <c r="O75" s="347"/>
      <c r="P75" s="347"/>
      <c r="Q75" s="347"/>
      <c r="R75" s="347"/>
      <c r="S75" s="347"/>
      <c r="T75" s="347"/>
      <c r="U75" s="347"/>
      <c r="V75" s="347"/>
      <c r="W75" s="347"/>
      <c r="X75" s="347"/>
      <c r="Y75" s="347"/>
      <c r="Z75" s="347"/>
      <c r="AA75" s="347"/>
      <c r="AB75" s="347"/>
      <c r="AC75" s="347"/>
      <c r="AD75" s="347"/>
      <c r="AE75" s="347"/>
      <c r="AF75" s="347"/>
      <c r="AG75" s="347"/>
      <c r="AH75" s="347"/>
      <c r="AI75" s="347"/>
      <c r="AJ75" s="347"/>
      <c r="AK75" s="347"/>
      <c r="AL75" s="347"/>
      <c r="AM75" s="347"/>
      <c r="AN75" s="347"/>
      <c r="AO75" s="347"/>
      <c r="AP75" s="347"/>
      <c r="AQ75" s="347"/>
      <c r="AR75" s="347"/>
      <c r="AS75" s="347"/>
      <c r="AT75" s="347"/>
      <c r="AU75" s="347"/>
      <c r="AV75" s="347"/>
      <c r="AW75" s="347"/>
      <c r="AX75" s="347"/>
      <c r="AY75" s="347"/>
      <c r="AZ75" s="347"/>
      <c r="BA75" s="347"/>
      <c r="BB75" s="347"/>
      <c r="BC75" s="347"/>
      <c r="BD75" s="347"/>
      <c r="BE75" s="347"/>
      <c r="BF75" s="347"/>
      <c r="BG75" s="347"/>
      <c r="BH75" s="347"/>
      <c r="BI75" s="347"/>
      <c r="BJ75" s="347"/>
      <c r="BK75" s="347"/>
      <c r="BL75" s="347"/>
      <c r="BM75" s="347"/>
      <c r="BN75" s="347"/>
      <c r="BO75" s="347"/>
      <c r="BP75" s="347"/>
      <c r="BQ75" s="347"/>
      <c r="BR75" s="347"/>
      <c r="BS75" s="347"/>
      <c r="BT75" s="347"/>
      <c r="BU75" s="347"/>
      <c r="BV75" s="347"/>
      <c r="BW75" s="347"/>
      <c r="BX75" s="347"/>
      <c r="BY75" s="347"/>
      <c r="BZ75" s="347"/>
      <c r="CA75" s="347"/>
      <c r="CB75" s="347"/>
      <c r="CC75" s="348"/>
      <c r="CD75" s="160">
        <f>COUNTIF(H75:CC75,"○")</f>
        <v>0</v>
      </c>
      <c r="CE75" s="160">
        <f>COUNTIF(H75:CC75,"○")</f>
        <v>0</v>
      </c>
      <c r="CF75" s="160">
        <f>IF($D$5&lt;30,COUNTIFS(H75:CC75,"○",H$78:CC$78,"&gt;=2"),COUNTIFS(H75:CC75,"○",H$78:CC$78,"&gt;=5"))</f>
        <v>0</v>
      </c>
    </row>
    <row r="76" spans="2:84" ht="40.5" customHeight="1">
      <c r="B76" s="1079">
        <v>30</v>
      </c>
      <c r="C76" s="1081"/>
      <c r="D76" s="1083"/>
      <c r="E76" s="1083"/>
      <c r="F76" s="1077"/>
      <c r="G76" s="156" t="s">
        <v>201</v>
      </c>
      <c r="H76" s="170"/>
      <c r="I76" s="170"/>
      <c r="J76" s="170"/>
      <c r="K76" s="170"/>
      <c r="L76" s="170"/>
      <c r="M76" s="170"/>
      <c r="N76" s="170"/>
      <c r="O76" s="170"/>
      <c r="P76" s="170"/>
      <c r="Q76" s="170"/>
      <c r="R76" s="170"/>
      <c r="S76" s="170"/>
      <c r="T76" s="170"/>
      <c r="U76" s="170"/>
      <c r="V76" s="170"/>
      <c r="W76" s="170"/>
      <c r="X76" s="170"/>
      <c r="Y76" s="170"/>
      <c r="Z76" s="170"/>
      <c r="AA76" s="170"/>
      <c r="AB76" s="170"/>
      <c r="AC76" s="170"/>
      <c r="AD76" s="170"/>
      <c r="AE76" s="170"/>
      <c r="AF76" s="170"/>
      <c r="AG76" s="170"/>
      <c r="AH76" s="170"/>
      <c r="AI76" s="170"/>
      <c r="AJ76" s="170"/>
      <c r="AK76" s="170"/>
      <c r="AL76" s="170"/>
      <c r="AM76" s="170"/>
      <c r="AN76" s="170"/>
      <c r="AO76" s="170"/>
      <c r="AP76" s="170"/>
      <c r="AQ76" s="170"/>
      <c r="AR76" s="170"/>
      <c r="AS76" s="170"/>
      <c r="AT76" s="170"/>
      <c r="AU76" s="170"/>
      <c r="AV76" s="170"/>
      <c r="AW76" s="170"/>
      <c r="AX76" s="170"/>
      <c r="AY76" s="170"/>
      <c r="AZ76" s="170"/>
      <c r="BA76" s="170"/>
      <c r="BB76" s="170"/>
      <c r="BC76" s="170"/>
      <c r="BD76" s="170"/>
      <c r="BE76" s="170"/>
      <c r="BF76" s="170"/>
      <c r="BG76" s="170"/>
      <c r="BH76" s="170"/>
      <c r="BI76" s="170"/>
      <c r="BJ76" s="170"/>
      <c r="BK76" s="170"/>
      <c r="BL76" s="170"/>
      <c r="BM76" s="170"/>
      <c r="BN76" s="170"/>
      <c r="BO76" s="170"/>
      <c r="BP76" s="170"/>
      <c r="BQ76" s="170"/>
      <c r="BR76" s="170"/>
      <c r="BS76" s="170"/>
      <c r="BT76" s="170"/>
      <c r="BU76" s="170"/>
      <c r="BV76" s="170"/>
      <c r="BW76" s="170"/>
      <c r="BX76" s="170"/>
      <c r="BY76" s="170"/>
      <c r="BZ76" s="170"/>
      <c r="CA76" s="170"/>
      <c r="CB76" s="170"/>
      <c r="CC76" s="170"/>
      <c r="CD76" s="161"/>
      <c r="CE76" s="161"/>
      <c r="CF76" s="161"/>
    </row>
    <row r="77" spans="2:84" ht="24" customHeight="1">
      <c r="B77" s="1080"/>
      <c r="C77" s="1082"/>
      <c r="D77" s="1084"/>
      <c r="E77" s="1084"/>
      <c r="F77" s="1078"/>
      <c r="G77" s="156" t="s">
        <v>207</v>
      </c>
      <c r="H77" s="347"/>
      <c r="I77" s="347"/>
      <c r="J77" s="347"/>
      <c r="K77" s="347"/>
      <c r="L77" s="347"/>
      <c r="M77" s="347"/>
      <c r="N77" s="347"/>
      <c r="O77" s="347"/>
      <c r="P77" s="347"/>
      <c r="Q77" s="347"/>
      <c r="R77" s="347"/>
      <c r="S77" s="347"/>
      <c r="T77" s="347"/>
      <c r="U77" s="347"/>
      <c r="V77" s="347"/>
      <c r="W77" s="347"/>
      <c r="X77" s="347"/>
      <c r="Y77" s="347"/>
      <c r="Z77" s="347"/>
      <c r="AA77" s="347"/>
      <c r="AB77" s="347"/>
      <c r="AC77" s="347"/>
      <c r="AD77" s="347"/>
      <c r="AE77" s="347"/>
      <c r="AF77" s="347"/>
      <c r="AG77" s="347"/>
      <c r="AH77" s="347"/>
      <c r="AI77" s="347"/>
      <c r="AJ77" s="347"/>
      <c r="AK77" s="347"/>
      <c r="AL77" s="347"/>
      <c r="AM77" s="347"/>
      <c r="AN77" s="347"/>
      <c r="AO77" s="347"/>
      <c r="AP77" s="347"/>
      <c r="AQ77" s="347"/>
      <c r="AR77" s="347"/>
      <c r="AS77" s="347"/>
      <c r="AT77" s="347"/>
      <c r="AU77" s="347"/>
      <c r="AV77" s="347"/>
      <c r="AW77" s="347"/>
      <c r="AX77" s="347"/>
      <c r="AY77" s="347"/>
      <c r="AZ77" s="347"/>
      <c r="BA77" s="347"/>
      <c r="BB77" s="347"/>
      <c r="BC77" s="347"/>
      <c r="BD77" s="347"/>
      <c r="BE77" s="347"/>
      <c r="BF77" s="347"/>
      <c r="BG77" s="347"/>
      <c r="BH77" s="347"/>
      <c r="BI77" s="347"/>
      <c r="BJ77" s="347"/>
      <c r="BK77" s="347"/>
      <c r="BL77" s="347"/>
      <c r="BM77" s="347"/>
      <c r="BN77" s="347"/>
      <c r="BO77" s="347"/>
      <c r="BP77" s="347"/>
      <c r="BQ77" s="347"/>
      <c r="BR77" s="347"/>
      <c r="BS77" s="347"/>
      <c r="BT77" s="347"/>
      <c r="BU77" s="347"/>
      <c r="BV77" s="347"/>
      <c r="BW77" s="347"/>
      <c r="BX77" s="347"/>
      <c r="BY77" s="347"/>
      <c r="BZ77" s="347"/>
      <c r="CA77" s="347"/>
      <c r="CB77" s="347"/>
      <c r="CC77" s="348"/>
      <c r="CD77" s="160">
        <f>COUNTIF(H77:CC77,"○")</f>
        <v>0</v>
      </c>
      <c r="CE77" s="160">
        <f>COUNTIF(H77:CC77,"○")</f>
        <v>0</v>
      </c>
      <c r="CF77" s="160">
        <f>IF($D$5&lt;30,COUNTIFS(H77:CC77,"○",H$78:CC$78,"&gt;=2"),COUNTIFS(H77:CC77,"○",H$78:CC$78,"&gt;=5"))</f>
        <v>0</v>
      </c>
    </row>
    <row r="78" spans="2:84" ht="24" customHeight="1" thickBot="1">
      <c r="B78" s="162"/>
      <c r="C78" s="163"/>
      <c r="D78" s="162"/>
      <c r="E78" s="162"/>
      <c r="F78" s="164"/>
      <c r="G78" s="156" t="s">
        <v>220</v>
      </c>
      <c r="H78" s="157">
        <f t="shared" ref="H78:CC78" si="121">COUNTIF(H18:H77,"○")</f>
        <v>0</v>
      </c>
      <c r="I78" s="157">
        <f t="shared" si="121"/>
        <v>0</v>
      </c>
      <c r="J78" s="157">
        <f t="shared" si="121"/>
        <v>0</v>
      </c>
      <c r="K78" s="157">
        <f t="shared" si="121"/>
        <v>0</v>
      </c>
      <c r="L78" s="157">
        <f t="shared" si="121"/>
        <v>0</v>
      </c>
      <c r="M78" s="157">
        <f t="shared" si="121"/>
        <v>0</v>
      </c>
      <c r="N78" s="157">
        <f t="shared" si="121"/>
        <v>0</v>
      </c>
      <c r="O78" s="157">
        <f t="shared" si="121"/>
        <v>0</v>
      </c>
      <c r="P78" s="157">
        <f t="shared" si="121"/>
        <v>0</v>
      </c>
      <c r="Q78" s="157">
        <f t="shared" si="121"/>
        <v>0</v>
      </c>
      <c r="R78" s="157">
        <f t="shared" si="121"/>
        <v>0</v>
      </c>
      <c r="S78" s="157">
        <f t="shared" si="121"/>
        <v>0</v>
      </c>
      <c r="T78" s="157">
        <f t="shared" si="121"/>
        <v>0</v>
      </c>
      <c r="U78" s="157">
        <f t="shared" si="121"/>
        <v>0</v>
      </c>
      <c r="V78" s="157">
        <f t="shared" si="121"/>
        <v>0</v>
      </c>
      <c r="W78" s="157">
        <f t="shared" si="121"/>
        <v>0</v>
      </c>
      <c r="X78" s="157">
        <f t="shared" si="121"/>
        <v>0</v>
      </c>
      <c r="Y78" s="157">
        <f t="shared" si="121"/>
        <v>0</v>
      </c>
      <c r="Z78" s="157">
        <f t="shared" ref="Z78:AE78" si="122">COUNTIF(Z18:Z77,"○")</f>
        <v>0</v>
      </c>
      <c r="AA78" s="157">
        <f t="shared" si="122"/>
        <v>0</v>
      </c>
      <c r="AB78" s="157">
        <f t="shared" si="122"/>
        <v>0</v>
      </c>
      <c r="AC78" s="157">
        <f t="shared" si="122"/>
        <v>0</v>
      </c>
      <c r="AD78" s="157">
        <f t="shared" si="122"/>
        <v>0</v>
      </c>
      <c r="AE78" s="157">
        <f t="shared" si="122"/>
        <v>0</v>
      </c>
      <c r="AF78" s="157">
        <f t="shared" si="121"/>
        <v>0</v>
      </c>
      <c r="AG78" s="157">
        <f t="shared" si="121"/>
        <v>0</v>
      </c>
      <c r="AH78" s="157">
        <f t="shared" ref="AH78:AW78" si="123">COUNTIF(AH18:AH77,"○")</f>
        <v>0</v>
      </c>
      <c r="AI78" s="157">
        <f t="shared" si="123"/>
        <v>0</v>
      </c>
      <c r="AJ78" s="157">
        <f t="shared" si="123"/>
        <v>0</v>
      </c>
      <c r="AK78" s="157">
        <f t="shared" si="123"/>
        <v>0</v>
      </c>
      <c r="AL78" s="157">
        <f t="shared" si="123"/>
        <v>0</v>
      </c>
      <c r="AM78" s="157">
        <f t="shared" si="123"/>
        <v>0</v>
      </c>
      <c r="AN78" s="157">
        <f t="shared" si="123"/>
        <v>0</v>
      </c>
      <c r="AO78" s="157">
        <f t="shared" si="123"/>
        <v>0</v>
      </c>
      <c r="AP78" s="157">
        <f t="shared" si="123"/>
        <v>0</v>
      </c>
      <c r="AQ78" s="157">
        <f t="shared" si="123"/>
        <v>0</v>
      </c>
      <c r="AR78" s="157">
        <f t="shared" si="123"/>
        <v>0</v>
      </c>
      <c r="AS78" s="157">
        <f t="shared" si="123"/>
        <v>0</v>
      </c>
      <c r="AT78" s="157">
        <f t="shared" si="123"/>
        <v>0</v>
      </c>
      <c r="AU78" s="157">
        <f t="shared" si="123"/>
        <v>0</v>
      </c>
      <c r="AV78" s="157">
        <f t="shared" si="123"/>
        <v>0</v>
      </c>
      <c r="AW78" s="157">
        <f t="shared" si="123"/>
        <v>0</v>
      </c>
      <c r="AX78" s="157">
        <f t="shared" si="121"/>
        <v>0</v>
      </c>
      <c r="AY78" s="157">
        <f t="shared" si="121"/>
        <v>0</v>
      </c>
      <c r="AZ78" s="157">
        <f t="shared" si="121"/>
        <v>0</v>
      </c>
      <c r="BA78" s="157">
        <f t="shared" ref="BA78:BB78" si="124">COUNTIF(BA18:BA77,"○")</f>
        <v>0</v>
      </c>
      <c r="BB78" s="157">
        <f t="shared" si="124"/>
        <v>0</v>
      </c>
      <c r="BC78" s="157">
        <f t="shared" si="121"/>
        <v>0</v>
      </c>
      <c r="BD78" s="157">
        <f t="shared" si="121"/>
        <v>0</v>
      </c>
      <c r="BE78" s="157">
        <f t="shared" si="121"/>
        <v>0</v>
      </c>
      <c r="BF78" s="157">
        <f t="shared" ref="BF78:BI78" si="125">COUNTIF(BF18:BF77,"○")</f>
        <v>0</v>
      </c>
      <c r="BG78" s="157">
        <f t="shared" si="125"/>
        <v>0</v>
      </c>
      <c r="BH78" s="157">
        <f t="shared" si="125"/>
        <v>0</v>
      </c>
      <c r="BI78" s="157">
        <f t="shared" si="125"/>
        <v>0</v>
      </c>
      <c r="BJ78" s="157">
        <f t="shared" si="121"/>
        <v>0</v>
      </c>
      <c r="BK78" s="157">
        <f t="shared" si="121"/>
        <v>0</v>
      </c>
      <c r="BL78" s="157">
        <f t="shared" si="121"/>
        <v>0</v>
      </c>
      <c r="BM78" s="157">
        <f t="shared" si="121"/>
        <v>0</v>
      </c>
      <c r="BN78" s="157">
        <f t="shared" si="121"/>
        <v>0</v>
      </c>
      <c r="BO78" s="157">
        <f t="shared" si="121"/>
        <v>0</v>
      </c>
      <c r="BP78" s="157">
        <f t="shared" ref="BP78" si="126">COUNTIF(BP18:BP77,"○")</f>
        <v>0</v>
      </c>
      <c r="BQ78" s="157">
        <f t="shared" ref="BQ78:BV78" si="127">COUNTIF(BQ18:BQ77,"○")</f>
        <v>0</v>
      </c>
      <c r="BR78" s="157">
        <f t="shared" si="127"/>
        <v>0</v>
      </c>
      <c r="BS78" s="157">
        <f t="shared" si="127"/>
        <v>0</v>
      </c>
      <c r="BT78" s="157">
        <f t="shared" si="127"/>
        <v>0</v>
      </c>
      <c r="BU78" s="157">
        <f t="shared" si="127"/>
        <v>0</v>
      </c>
      <c r="BV78" s="157">
        <f t="shared" si="127"/>
        <v>0</v>
      </c>
      <c r="BW78" s="157">
        <f t="shared" si="121"/>
        <v>0</v>
      </c>
      <c r="BX78" s="157">
        <f t="shared" si="121"/>
        <v>0</v>
      </c>
      <c r="BY78" s="157">
        <f t="shared" si="121"/>
        <v>0</v>
      </c>
      <c r="BZ78" s="157">
        <f t="shared" si="121"/>
        <v>0</v>
      </c>
      <c r="CA78" s="157">
        <f t="shared" si="121"/>
        <v>0</v>
      </c>
      <c r="CB78" s="157">
        <f t="shared" si="121"/>
        <v>0</v>
      </c>
      <c r="CC78" s="157">
        <f t="shared" si="121"/>
        <v>0</v>
      </c>
      <c r="CD78" s="163"/>
      <c r="CE78" s="176">
        <f>SUM(CE18:CE77)</f>
        <v>0</v>
      </c>
      <c r="CF78" s="176">
        <f>SUM(CF18:CF77)</f>
        <v>0</v>
      </c>
    </row>
    <row r="79" spans="2:84" ht="23.25" customHeight="1" thickBot="1">
      <c r="CD79" s="165" t="s">
        <v>221</v>
      </c>
      <c r="CE79" s="1092">
        <f>SUM(CE78:CF78)</f>
        <v>0</v>
      </c>
      <c r="CF79" s="1093"/>
    </row>
    <row r="84" spans="3:4">
      <c r="C84" s="148"/>
    </row>
    <row r="85" spans="3:4">
      <c r="C85" s="148" t="s">
        <v>117</v>
      </c>
      <c r="D85" s="148" t="s">
        <v>223</v>
      </c>
    </row>
    <row r="86" spans="3:4">
      <c r="C86" s="148" t="s">
        <v>119</v>
      </c>
      <c r="D86" s="148" t="s">
        <v>223</v>
      </c>
    </row>
    <row r="87" spans="3:4">
      <c r="C87" s="148" t="s">
        <v>120</v>
      </c>
      <c r="D87" s="148" t="s">
        <v>223</v>
      </c>
    </row>
    <row r="88" spans="3:4">
      <c r="C88" s="148" t="s">
        <v>121</v>
      </c>
      <c r="D88" s="148" t="s">
        <v>223</v>
      </c>
    </row>
    <row r="89" spans="3:4">
      <c r="C89" s="148" t="s">
        <v>14</v>
      </c>
      <c r="D89" s="148" t="s">
        <v>223</v>
      </c>
    </row>
    <row r="90" spans="3:4">
      <c r="C90" s="148" t="s">
        <v>122</v>
      </c>
      <c r="D90" s="148" t="s">
        <v>223</v>
      </c>
    </row>
    <row r="91" spans="3:4">
      <c r="C91" s="148" t="s">
        <v>123</v>
      </c>
      <c r="D91" s="148" t="s">
        <v>223</v>
      </c>
    </row>
    <row r="92" spans="3:4">
      <c r="C92" s="148" t="s">
        <v>124</v>
      </c>
      <c r="D92" s="148" t="s">
        <v>223</v>
      </c>
    </row>
    <row r="93" spans="3:4">
      <c r="C93" s="148" t="s">
        <v>47</v>
      </c>
      <c r="D93" s="148" t="s">
        <v>222</v>
      </c>
    </row>
    <row r="94" spans="3:4">
      <c r="C94" s="148" t="s">
        <v>126</v>
      </c>
      <c r="D94" s="148" t="s">
        <v>222</v>
      </c>
    </row>
    <row r="95" spans="3:4">
      <c r="C95" s="148" t="s">
        <v>15</v>
      </c>
      <c r="D95" s="148" t="s">
        <v>223</v>
      </c>
    </row>
    <row r="96" spans="3:4">
      <c r="C96" s="148" t="s">
        <v>16</v>
      </c>
      <c r="D96" s="148" t="s">
        <v>223</v>
      </c>
    </row>
    <row r="97" spans="3:4">
      <c r="C97" s="148" t="s">
        <v>17</v>
      </c>
      <c r="D97" s="148" t="s">
        <v>223</v>
      </c>
    </row>
    <row r="98" spans="3:4">
      <c r="C98" s="148" t="s">
        <v>18</v>
      </c>
      <c r="D98" s="148" t="s">
        <v>223</v>
      </c>
    </row>
    <row r="99" spans="3:4">
      <c r="C99" s="148" t="s">
        <v>19</v>
      </c>
      <c r="D99" s="148" t="s">
        <v>223</v>
      </c>
    </row>
    <row r="100" spans="3:4">
      <c r="C100" s="148" t="s">
        <v>20</v>
      </c>
      <c r="D100" s="148" t="s">
        <v>223</v>
      </c>
    </row>
    <row r="101" spans="3:4">
      <c r="C101" s="148" t="s">
        <v>21</v>
      </c>
      <c r="D101" s="148" t="s">
        <v>223</v>
      </c>
    </row>
    <row r="102" spans="3:4">
      <c r="C102" s="148" t="s">
        <v>22</v>
      </c>
      <c r="D102" s="148" t="s">
        <v>223</v>
      </c>
    </row>
    <row r="103" spans="3:4">
      <c r="C103" s="148" t="s">
        <v>127</v>
      </c>
      <c r="D103" s="148" t="s">
        <v>223</v>
      </c>
    </row>
    <row r="104" spans="3:4">
      <c r="C104" s="148" t="s">
        <v>23</v>
      </c>
      <c r="D104" s="148" t="s">
        <v>223</v>
      </c>
    </row>
    <row r="105" spans="3:4">
      <c r="C105" s="148" t="s">
        <v>24</v>
      </c>
      <c r="D105" s="148" t="s">
        <v>223</v>
      </c>
    </row>
    <row r="106" spans="3:4">
      <c r="C106" s="148" t="s">
        <v>25</v>
      </c>
      <c r="D106" s="148" t="s">
        <v>222</v>
      </c>
    </row>
    <row r="107" spans="3:4">
      <c r="C107" s="148" t="s">
        <v>26</v>
      </c>
      <c r="D107" s="148" t="s">
        <v>222</v>
      </c>
    </row>
    <row r="108" spans="3:4">
      <c r="C108" s="148" t="s">
        <v>27</v>
      </c>
      <c r="D108" s="148" t="s">
        <v>222</v>
      </c>
    </row>
    <row r="109" spans="3:4">
      <c r="C109" s="148" t="s">
        <v>28</v>
      </c>
      <c r="D109" s="148" t="s">
        <v>222</v>
      </c>
    </row>
    <row r="110" spans="3:4">
      <c r="C110" s="148" t="s">
        <v>29</v>
      </c>
      <c r="D110" s="148" t="s">
        <v>222</v>
      </c>
    </row>
    <row r="111" spans="3:4">
      <c r="C111" s="148" t="s">
        <v>30</v>
      </c>
      <c r="D111" s="148" t="s">
        <v>222</v>
      </c>
    </row>
    <row r="112" spans="3:4">
      <c r="C112" s="148" t="s">
        <v>128</v>
      </c>
      <c r="D112" s="148" t="s">
        <v>222</v>
      </c>
    </row>
    <row r="113" spans="3:4">
      <c r="C113" s="148" t="s">
        <v>129</v>
      </c>
      <c r="D113" s="148" t="s">
        <v>222</v>
      </c>
    </row>
    <row r="114" spans="3:4">
      <c r="C114" s="148" t="s">
        <v>130</v>
      </c>
      <c r="D114" s="148" t="s">
        <v>222</v>
      </c>
    </row>
    <row r="115" spans="3:4">
      <c r="C115" s="148" t="s">
        <v>131</v>
      </c>
      <c r="D115" s="148" t="s">
        <v>222</v>
      </c>
    </row>
    <row r="116" spans="3:4">
      <c r="C116" s="148" t="s">
        <v>132</v>
      </c>
      <c r="D116" s="148" t="s">
        <v>222</v>
      </c>
    </row>
    <row r="117" spans="3:4">
      <c r="C117" s="148" t="s">
        <v>133</v>
      </c>
      <c r="D117" s="148" t="s">
        <v>222</v>
      </c>
    </row>
    <row r="118" spans="3:4">
      <c r="C118" s="148" t="s">
        <v>134</v>
      </c>
      <c r="D118" s="148" t="s">
        <v>222</v>
      </c>
    </row>
    <row r="119" spans="3:4">
      <c r="C119" s="148" t="s">
        <v>135</v>
      </c>
      <c r="D119" s="148" t="s">
        <v>222</v>
      </c>
    </row>
  </sheetData>
  <mergeCells count="168">
    <mergeCell ref="F64:F65"/>
    <mergeCell ref="B66:B67"/>
    <mergeCell ref="C66:C67"/>
    <mergeCell ref="D66:D67"/>
    <mergeCell ref="E66:E67"/>
    <mergeCell ref="F66:F67"/>
    <mergeCell ref="B68:B69"/>
    <mergeCell ref="C68:C69"/>
    <mergeCell ref="D68:D69"/>
    <mergeCell ref="E68:E69"/>
    <mergeCell ref="F68:F69"/>
    <mergeCell ref="CE79:CF79"/>
    <mergeCell ref="F76:F77"/>
    <mergeCell ref="B76:B77"/>
    <mergeCell ref="C76:C77"/>
    <mergeCell ref="D76:D77"/>
    <mergeCell ref="E76:E77"/>
    <mergeCell ref="F10:F11"/>
    <mergeCell ref="F12:F13"/>
    <mergeCell ref="F18:F19"/>
    <mergeCell ref="F56:F57"/>
    <mergeCell ref="F58:F59"/>
    <mergeCell ref="F60:F61"/>
    <mergeCell ref="F62:F63"/>
    <mergeCell ref="F70:F71"/>
    <mergeCell ref="F72:F73"/>
    <mergeCell ref="F74:F75"/>
    <mergeCell ref="F38:F39"/>
    <mergeCell ref="F40:F41"/>
    <mergeCell ref="F42:F43"/>
    <mergeCell ref="B74:B75"/>
    <mergeCell ref="C74:C75"/>
    <mergeCell ref="D74:D75"/>
    <mergeCell ref="E74:E75"/>
    <mergeCell ref="B64:B65"/>
    <mergeCell ref="B62:B63"/>
    <mergeCell ref="C62:C63"/>
    <mergeCell ref="D62:D63"/>
    <mergeCell ref="E62:E63"/>
    <mergeCell ref="B60:B61"/>
    <mergeCell ref="C60:C61"/>
    <mergeCell ref="D60:D61"/>
    <mergeCell ref="E60:E61"/>
    <mergeCell ref="B72:B73"/>
    <mergeCell ref="C72:C73"/>
    <mergeCell ref="D72:D73"/>
    <mergeCell ref="E72:E73"/>
    <mergeCell ref="B70:B71"/>
    <mergeCell ref="C70:C71"/>
    <mergeCell ref="D70:D71"/>
    <mergeCell ref="E70:E71"/>
    <mergeCell ref="C64:C65"/>
    <mergeCell ref="D64:D65"/>
    <mergeCell ref="E64:E65"/>
    <mergeCell ref="C18:C19"/>
    <mergeCell ref="D18:D19"/>
    <mergeCell ref="E18:E19"/>
    <mergeCell ref="B38:B39"/>
    <mergeCell ref="C38:C39"/>
    <mergeCell ref="D38:D39"/>
    <mergeCell ref="E38:E39"/>
    <mergeCell ref="B58:B59"/>
    <mergeCell ref="C58:C59"/>
    <mergeCell ref="D58:D59"/>
    <mergeCell ref="E58:E59"/>
    <mergeCell ref="B56:B57"/>
    <mergeCell ref="C56:C57"/>
    <mergeCell ref="D56:D57"/>
    <mergeCell ref="E56:E57"/>
    <mergeCell ref="B42:B43"/>
    <mergeCell ref="C42:C43"/>
    <mergeCell ref="D42:D43"/>
    <mergeCell ref="E42:E43"/>
    <mergeCell ref="B40:B41"/>
    <mergeCell ref="C40:C41"/>
    <mergeCell ref="D40:D41"/>
    <mergeCell ref="E40:E41"/>
    <mergeCell ref="B18:B19"/>
    <mergeCell ref="D3:G3"/>
    <mergeCell ref="D4:G4"/>
    <mergeCell ref="B8:B9"/>
    <mergeCell ref="C8:C9"/>
    <mergeCell ref="D8:D9"/>
    <mergeCell ref="E8:E9"/>
    <mergeCell ref="F8:F9"/>
    <mergeCell ref="B12:B13"/>
    <mergeCell ref="C12:C13"/>
    <mergeCell ref="D12:D13"/>
    <mergeCell ref="E12:E13"/>
    <mergeCell ref="B10:B11"/>
    <mergeCell ref="C10:C11"/>
    <mergeCell ref="D10:D11"/>
    <mergeCell ref="E10:E11"/>
    <mergeCell ref="F44:F45"/>
    <mergeCell ref="B46:B47"/>
    <mergeCell ref="C46:C47"/>
    <mergeCell ref="D46:D47"/>
    <mergeCell ref="E46:E47"/>
    <mergeCell ref="F46:F47"/>
    <mergeCell ref="B44:B45"/>
    <mergeCell ref="C44:C45"/>
    <mergeCell ref="D44:D45"/>
    <mergeCell ref="E44:E45"/>
    <mergeCell ref="F48:F49"/>
    <mergeCell ref="B50:B51"/>
    <mergeCell ref="C50:C51"/>
    <mergeCell ref="D50:D51"/>
    <mergeCell ref="E50:E51"/>
    <mergeCell ref="F50:F51"/>
    <mergeCell ref="B48:B49"/>
    <mergeCell ref="C48:C49"/>
    <mergeCell ref="D48:D49"/>
    <mergeCell ref="E48:E49"/>
    <mergeCell ref="F52:F53"/>
    <mergeCell ref="B54:B55"/>
    <mergeCell ref="C54:C55"/>
    <mergeCell ref="D54:D55"/>
    <mergeCell ref="E54:E55"/>
    <mergeCell ref="F54:F55"/>
    <mergeCell ref="B52:B53"/>
    <mergeCell ref="C52:C53"/>
    <mergeCell ref="D52:D53"/>
    <mergeCell ref="E52:E53"/>
    <mergeCell ref="F20:F21"/>
    <mergeCell ref="B22:B23"/>
    <mergeCell ref="C22:C23"/>
    <mergeCell ref="D22:D23"/>
    <mergeCell ref="E22:E23"/>
    <mergeCell ref="F22:F23"/>
    <mergeCell ref="B20:B21"/>
    <mergeCell ref="C20:C21"/>
    <mergeCell ref="D20:D21"/>
    <mergeCell ref="E20:E21"/>
    <mergeCell ref="F24:F25"/>
    <mergeCell ref="B26:B27"/>
    <mergeCell ref="C26:C27"/>
    <mergeCell ref="D26:D27"/>
    <mergeCell ref="E26:E27"/>
    <mergeCell ref="F26:F27"/>
    <mergeCell ref="B24:B25"/>
    <mergeCell ref="C24:C25"/>
    <mergeCell ref="D24:D25"/>
    <mergeCell ref="E24:E25"/>
    <mergeCell ref="F28:F29"/>
    <mergeCell ref="B30:B31"/>
    <mergeCell ref="C30:C31"/>
    <mergeCell ref="D30:D31"/>
    <mergeCell ref="E30:E31"/>
    <mergeCell ref="F30:F31"/>
    <mergeCell ref="B28:B29"/>
    <mergeCell ref="C28:C29"/>
    <mergeCell ref="D28:D29"/>
    <mergeCell ref="E28:E29"/>
    <mergeCell ref="F36:F37"/>
    <mergeCell ref="B36:B37"/>
    <mergeCell ref="C36:C37"/>
    <mergeCell ref="D36:D37"/>
    <mergeCell ref="E36:E37"/>
    <mergeCell ref="F32:F33"/>
    <mergeCell ref="B34:B35"/>
    <mergeCell ref="C34:C35"/>
    <mergeCell ref="D34:D35"/>
    <mergeCell ref="E34:E35"/>
    <mergeCell ref="F34:F35"/>
    <mergeCell ref="B32:B33"/>
    <mergeCell ref="C32:C33"/>
    <mergeCell ref="D32:D33"/>
    <mergeCell ref="E32:E33"/>
  </mergeCells>
  <phoneticPr fontId="7"/>
  <dataValidations count="3">
    <dataValidation type="list" allowBlank="1" showInputMessage="1" showErrorMessage="1" sqref="H69:CC69 H67:CC67 H65:CC65 H63:CC63 H75:CC75 H13:CC13 H57:CC57 H59:CC59 H61:CC61 H11:CC11 H73:CC73 H77:CC77 H71:CC71 H29:CC29 H9:CC9 H53:CC53 H55:CC55 H51:CC51 H39:CC39 H41:CC41 H43:CC43 H45:CC45 H49:CC49 H47:CC47 H19:CC19 H35:CC35 H37:CC37 H33:CC33 H21:CC21 H23:CC23 H25:CC25 H27:CC27 H31:CC31" xr:uid="{00000000-0002-0000-0900-000000000000}">
      <formula1>"○"</formula1>
    </dataValidation>
    <dataValidation type="whole" imeMode="off" allowBlank="1" showInputMessage="1" showErrorMessage="1" sqref="D5" xr:uid="{00000000-0002-0000-0900-000001000000}">
      <formula1>0</formula1>
      <formula2>9999</formula2>
    </dataValidation>
    <dataValidation type="list" allowBlank="1" showInputMessage="1" showErrorMessage="1" sqref="F8:F13 F18:F77" xr:uid="{00000000-0002-0000-0900-000003000000}">
      <formula1>"有症状,無症状"</formula1>
    </dataValidation>
  </dataValidations>
  <pageMargins left="0.25" right="0.25" top="0.75" bottom="0.75" header="0.3" footer="0.3"/>
  <pageSetup paperSize="8" scale="32" fitToHeight="0" orientation="landscape"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510B2-55DB-4B88-B36A-BE908EF1953A}">
  <sheetPr>
    <tabColor theme="8" tint="0.79998168889431442"/>
    <pageSetUpPr fitToPage="1"/>
  </sheetPr>
  <dimension ref="A1:J78"/>
  <sheetViews>
    <sheetView zoomScale="115" zoomScaleNormal="115" workbookViewId="0">
      <selection activeCell="D3" sqref="D3:H3"/>
    </sheetView>
  </sheetViews>
  <sheetFormatPr defaultRowHeight="13"/>
  <cols>
    <col min="1" max="1" width="5.54296875" customWidth="1"/>
    <col min="2" max="2" width="3.36328125" customWidth="1"/>
  </cols>
  <sheetData>
    <row r="1" spans="1:9">
      <c r="A1" s="329" t="s">
        <v>463</v>
      </c>
    </row>
    <row r="3" spans="1:9">
      <c r="A3" t="s">
        <v>75</v>
      </c>
      <c r="D3" s="1095">
        <f>個票1!L4</f>
        <v>0</v>
      </c>
      <c r="E3" s="1095"/>
      <c r="F3" s="1095"/>
      <c r="G3" s="1095"/>
      <c r="H3" s="1095"/>
    </row>
    <row r="4" spans="1:9">
      <c r="A4" t="s">
        <v>79</v>
      </c>
      <c r="D4" s="1096">
        <f>個票1!L5</f>
        <v>0</v>
      </c>
      <c r="E4" s="1096"/>
      <c r="F4" s="1096"/>
      <c r="G4" s="1096"/>
      <c r="H4" s="1096"/>
    </row>
    <row r="6" spans="1:9">
      <c r="A6" t="s">
        <v>480</v>
      </c>
    </row>
    <row r="8" spans="1:9">
      <c r="B8" s="330" t="s">
        <v>184</v>
      </c>
      <c r="C8" s="349"/>
      <c r="D8" s="330" t="s">
        <v>185</v>
      </c>
      <c r="E8" s="1094"/>
      <c r="F8" s="1094"/>
      <c r="G8" s="1094"/>
      <c r="H8" s="1094"/>
      <c r="I8" s="1094"/>
    </row>
    <row r="10" spans="1:9">
      <c r="A10" t="s">
        <v>604</v>
      </c>
    </row>
    <row r="12" spans="1:9">
      <c r="B12" s="229" t="s">
        <v>142</v>
      </c>
      <c r="C12" t="s">
        <v>465</v>
      </c>
    </row>
    <row r="13" spans="1:9">
      <c r="C13" s="331" t="s">
        <v>464</v>
      </c>
    </row>
    <row r="14" spans="1:9">
      <c r="C14" s="331" t="s">
        <v>484</v>
      </c>
    </row>
    <row r="15" spans="1:9">
      <c r="C15" s="331" t="s">
        <v>485</v>
      </c>
    </row>
    <row r="17" spans="1:3">
      <c r="A17" t="s">
        <v>477</v>
      </c>
    </row>
    <row r="19" spans="1:3">
      <c r="B19" s="229" t="s">
        <v>142</v>
      </c>
      <c r="C19" t="s">
        <v>467</v>
      </c>
    </row>
    <row r="21" spans="1:3">
      <c r="B21" s="229" t="s">
        <v>142</v>
      </c>
      <c r="C21" t="s">
        <v>468</v>
      </c>
    </row>
    <row r="23" spans="1:3">
      <c r="B23" s="229" t="s">
        <v>142</v>
      </c>
      <c r="C23" t="s">
        <v>469</v>
      </c>
    </row>
    <row r="25" spans="1:3">
      <c r="B25" s="229" t="s">
        <v>142</v>
      </c>
      <c r="C25" t="s">
        <v>481</v>
      </c>
    </row>
    <row r="27" spans="1:3">
      <c r="B27" s="229" t="s">
        <v>142</v>
      </c>
      <c r="C27" t="s">
        <v>466</v>
      </c>
    </row>
    <row r="29" spans="1:3">
      <c r="A29" t="s">
        <v>476</v>
      </c>
    </row>
    <row r="31" spans="1:3">
      <c r="B31" s="229" t="s">
        <v>142</v>
      </c>
      <c r="C31" t="s">
        <v>470</v>
      </c>
    </row>
    <row r="33" spans="1:10">
      <c r="B33" s="229" t="s">
        <v>142</v>
      </c>
      <c r="C33" t="s">
        <v>471</v>
      </c>
    </row>
    <row r="35" spans="1:10">
      <c r="B35" s="229" t="s">
        <v>142</v>
      </c>
      <c r="C35" t="s">
        <v>475</v>
      </c>
    </row>
    <row r="36" spans="1:10">
      <c r="C36" t="s">
        <v>600</v>
      </c>
    </row>
    <row r="38" spans="1:10">
      <c r="B38" s="229" t="s">
        <v>142</v>
      </c>
      <c r="C38" t="s">
        <v>487</v>
      </c>
    </row>
    <row r="39" spans="1:10">
      <c r="C39" s="326" t="s">
        <v>493</v>
      </c>
      <c r="D39" s="327"/>
      <c r="E39" s="327"/>
      <c r="F39" s="327"/>
      <c r="G39" s="327"/>
      <c r="H39" s="327"/>
      <c r="I39" s="327"/>
      <c r="J39" s="328"/>
    </row>
    <row r="40" spans="1:10">
      <c r="C40" s="350"/>
      <c r="D40" s="351"/>
      <c r="E40" s="351"/>
      <c r="F40" s="351"/>
      <c r="G40" s="351"/>
      <c r="H40" s="351"/>
      <c r="I40" s="351"/>
      <c r="J40" s="352"/>
    </row>
    <row r="41" spans="1:10">
      <c r="C41" s="350"/>
      <c r="D41" s="351"/>
      <c r="E41" s="351"/>
      <c r="F41" s="351"/>
      <c r="G41" s="351"/>
      <c r="H41" s="351"/>
      <c r="I41" s="351"/>
      <c r="J41" s="352"/>
    </row>
    <row r="42" spans="1:10">
      <c r="C42" s="353"/>
      <c r="D42" s="354"/>
      <c r="E42" s="354"/>
      <c r="F42" s="354"/>
      <c r="G42" s="354"/>
      <c r="H42" s="354"/>
      <c r="I42" s="354"/>
      <c r="J42" s="355"/>
    </row>
    <row r="44" spans="1:10">
      <c r="A44" t="s">
        <v>601</v>
      </c>
    </row>
    <row r="46" spans="1:10">
      <c r="B46" s="229" t="s">
        <v>142</v>
      </c>
      <c r="C46" t="s">
        <v>479</v>
      </c>
    </row>
    <row r="48" spans="1:10">
      <c r="B48" s="229" t="s">
        <v>142</v>
      </c>
      <c r="C48" t="s">
        <v>478</v>
      </c>
    </row>
    <row r="50" spans="1:10">
      <c r="A50" t="s">
        <v>602</v>
      </c>
    </row>
    <row r="52" spans="1:10">
      <c r="B52" s="229" t="s">
        <v>142</v>
      </c>
      <c r="C52" s="332" t="s">
        <v>598</v>
      </c>
    </row>
    <row r="54" spans="1:10">
      <c r="B54" s="229" t="s">
        <v>142</v>
      </c>
      <c r="C54" s="332" t="s">
        <v>597</v>
      </c>
    </row>
    <row r="56" spans="1:10">
      <c r="A56" t="s">
        <v>603</v>
      </c>
    </row>
    <row r="58" spans="1:10">
      <c r="B58" s="229" t="s">
        <v>142</v>
      </c>
      <c r="C58" t="s">
        <v>482</v>
      </c>
    </row>
    <row r="59" spans="1:10">
      <c r="C59" s="331" t="s">
        <v>483</v>
      </c>
    </row>
    <row r="60" spans="1:10">
      <c r="C60" s="326" t="s">
        <v>472</v>
      </c>
      <c r="D60" s="327"/>
      <c r="E60" s="327"/>
      <c r="F60" s="327"/>
      <c r="G60" s="327"/>
      <c r="H60" s="327"/>
      <c r="I60" s="327"/>
      <c r="J60" s="328"/>
    </row>
    <row r="61" spans="1:10">
      <c r="C61" s="350"/>
      <c r="D61" s="351"/>
      <c r="E61" s="351"/>
      <c r="F61" s="351"/>
      <c r="G61" s="351"/>
      <c r="H61" s="351"/>
      <c r="I61" s="351"/>
      <c r="J61" s="352"/>
    </row>
    <row r="62" spans="1:10">
      <c r="C62" s="350"/>
      <c r="D62" s="351"/>
      <c r="E62" s="351"/>
      <c r="F62" s="351"/>
      <c r="G62" s="351"/>
      <c r="H62" s="351"/>
      <c r="I62" s="351"/>
      <c r="J62" s="352"/>
    </row>
    <row r="63" spans="1:10">
      <c r="C63" s="353"/>
      <c r="D63" s="354"/>
      <c r="E63" s="354"/>
      <c r="F63" s="354"/>
      <c r="G63" s="354"/>
      <c r="H63" s="354"/>
      <c r="I63" s="354"/>
      <c r="J63" s="355"/>
    </row>
    <row r="65" spans="1:10">
      <c r="A65" t="s">
        <v>599</v>
      </c>
    </row>
    <row r="67" spans="1:10">
      <c r="B67" s="229" t="s">
        <v>142</v>
      </c>
      <c r="C67" t="s">
        <v>495</v>
      </c>
    </row>
    <row r="68" spans="1:10">
      <c r="C68" s="326" t="s">
        <v>474</v>
      </c>
      <c r="D68" s="327"/>
      <c r="E68" s="327"/>
      <c r="F68" s="327"/>
      <c r="G68" s="327"/>
      <c r="H68" s="327"/>
      <c r="I68" s="327"/>
      <c r="J68" s="328"/>
    </row>
    <row r="69" spans="1:10">
      <c r="C69" s="350"/>
      <c r="D69" s="351"/>
      <c r="E69" s="351"/>
      <c r="F69" s="351"/>
      <c r="G69" s="351"/>
      <c r="H69" s="351"/>
      <c r="I69" s="351"/>
      <c r="J69" s="352"/>
    </row>
    <row r="70" spans="1:10">
      <c r="C70" s="350"/>
      <c r="D70" s="351"/>
      <c r="E70" s="351"/>
      <c r="F70" s="351"/>
      <c r="G70" s="351"/>
      <c r="H70" s="351"/>
      <c r="I70" s="351"/>
      <c r="J70" s="352"/>
    </row>
    <row r="71" spans="1:10">
      <c r="C71" s="353"/>
      <c r="D71" s="354"/>
      <c r="E71" s="354"/>
      <c r="F71" s="354"/>
      <c r="G71" s="354"/>
      <c r="H71" s="354"/>
      <c r="I71" s="354"/>
      <c r="J71" s="355"/>
    </row>
    <row r="73" spans="1:10">
      <c r="B73" s="229" t="s">
        <v>142</v>
      </c>
      <c r="C73" t="s">
        <v>473</v>
      </c>
    </row>
    <row r="74" spans="1:10">
      <c r="C74" s="326" t="s">
        <v>486</v>
      </c>
      <c r="D74" s="327"/>
      <c r="E74" s="327"/>
      <c r="F74" s="327"/>
      <c r="G74" s="327"/>
      <c r="H74" s="327"/>
      <c r="I74" s="327"/>
      <c r="J74" s="328"/>
    </row>
    <row r="75" spans="1:10">
      <c r="C75" s="333" t="s">
        <v>494</v>
      </c>
      <c r="D75" s="334"/>
      <c r="E75" s="334"/>
      <c r="F75" s="334"/>
      <c r="G75" s="334"/>
      <c r="H75" s="334"/>
      <c r="I75" s="334"/>
      <c r="J75" s="335"/>
    </row>
    <row r="76" spans="1:10">
      <c r="C76" s="350"/>
      <c r="D76" s="351"/>
      <c r="E76" s="351"/>
      <c r="F76" s="351"/>
      <c r="G76" s="351"/>
      <c r="H76" s="351"/>
      <c r="I76" s="351"/>
      <c r="J76" s="352"/>
    </row>
    <row r="77" spans="1:10">
      <c r="C77" s="350"/>
      <c r="D77" s="351"/>
      <c r="E77" s="351"/>
      <c r="F77" s="351"/>
      <c r="G77" s="351"/>
      <c r="H77" s="351"/>
      <c r="I77" s="351"/>
      <c r="J77" s="352"/>
    </row>
    <row r="78" spans="1:10">
      <c r="C78" s="353"/>
      <c r="D78" s="354"/>
      <c r="E78" s="354"/>
      <c r="F78" s="354"/>
      <c r="G78" s="354"/>
      <c r="H78" s="354"/>
      <c r="I78" s="354"/>
      <c r="J78" s="355"/>
    </row>
  </sheetData>
  <mergeCells count="3">
    <mergeCell ref="E8:I8"/>
    <mergeCell ref="D3:H3"/>
    <mergeCell ref="D4:H4"/>
  </mergeCells>
  <phoneticPr fontId="7"/>
  <dataValidations count="1">
    <dataValidation type="list" allowBlank="1" showInputMessage="1" showErrorMessage="1" sqref="B12 B19 B21 B23 B25 B27 B31 B33 B35 B38 B48 B67 B73 B46 B58 B54 B52" xr:uid="{6D1606D3-AB7B-4630-89E9-105A62492C7A}">
      <formula1>"□,☑"</formula1>
    </dataValidation>
  </dataValidations>
  <printOptions horizontalCentered="1"/>
  <pageMargins left="0.70866141732283472" right="0.70866141732283472" top="0.35433070866141736" bottom="0.35433070866141736" header="0.31496062992125984" footer="0.31496062992125984"/>
  <pageSetup paperSize="9" scale="82"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B0312-AF4A-4CDA-911A-0BA6AD8EC5BF}">
  <sheetPr>
    <tabColor theme="7" tint="0.79998168889431442"/>
    <pageSetUpPr fitToPage="1"/>
  </sheetPr>
  <dimension ref="A1:AT119"/>
  <sheetViews>
    <sheetView showGridLines="0" view="pageBreakPreview" zoomScale="130" zoomScaleNormal="120" zoomScaleSheetLayoutView="130" workbookViewId="0"/>
  </sheetViews>
  <sheetFormatPr defaultColWidth="2.26953125" defaultRowHeight="13"/>
  <cols>
    <col min="1" max="1" width="2.26953125" style="15" customWidth="1"/>
    <col min="2" max="5" width="2.36328125" style="15" customWidth="1"/>
    <col min="6" max="7" width="2.36328125" style="15" bestFit="1" customWidth="1"/>
    <col min="8" max="40" width="2.26953125" style="15"/>
    <col min="41" max="42" width="4.6328125" style="15" customWidth="1"/>
    <col min="43" max="47" width="2.26953125" style="15" customWidth="1"/>
    <col min="48" max="16384" width="2.26953125" style="15"/>
  </cols>
  <sheetData>
    <row r="1" spans="1:46">
      <c r="A1" s="124" t="s">
        <v>226</v>
      </c>
      <c r="M1" s="124" t="str">
        <f ca="1">MID(CELL("filename",A1),FIND("]",CELL("filename",A1))+1,99)</f>
        <v>個票2</v>
      </c>
    </row>
    <row r="2" spans="1:46" s="20" customFormat="1" ht="17" customHeight="1">
      <c r="A2" s="341" t="s">
        <v>488</v>
      </c>
      <c r="B2" s="336" t="s">
        <v>449</v>
      </c>
      <c r="C2" s="336"/>
      <c r="D2" s="336"/>
      <c r="E2" s="336"/>
      <c r="F2" s="336"/>
      <c r="G2" s="336"/>
      <c r="H2" s="336"/>
      <c r="I2" s="336"/>
      <c r="J2" s="336"/>
      <c r="K2" s="336"/>
      <c r="L2" s="336"/>
      <c r="M2" s="336"/>
      <c r="N2" s="337"/>
      <c r="O2" s="15"/>
      <c r="U2" s="15"/>
      <c r="V2" s="15"/>
      <c r="W2" s="15"/>
      <c r="X2" s="15"/>
      <c r="Y2" s="15"/>
      <c r="Z2" s="15"/>
      <c r="AA2" s="15"/>
      <c r="AB2" s="15"/>
      <c r="AC2" s="15"/>
      <c r="AD2" s="15"/>
      <c r="AE2" s="15"/>
      <c r="AF2" s="15"/>
      <c r="AG2" s="15"/>
      <c r="AH2" s="15"/>
      <c r="AI2" s="15"/>
      <c r="AJ2" s="15"/>
      <c r="AK2" s="15"/>
      <c r="AL2" s="15"/>
      <c r="AM2" s="15"/>
    </row>
    <row r="3" spans="1:46" s="20" customFormat="1" ht="12" customHeight="1">
      <c r="A3" s="832" t="s">
        <v>40</v>
      </c>
      <c r="B3" s="16" t="s">
        <v>0</v>
      </c>
      <c r="C3" s="17"/>
      <c r="D3" s="17"/>
      <c r="E3" s="18"/>
      <c r="F3" s="18"/>
      <c r="G3" s="18"/>
      <c r="H3" s="18"/>
      <c r="I3" s="18"/>
      <c r="J3" s="18"/>
      <c r="K3" s="19"/>
      <c r="L3" s="818"/>
      <c r="M3" s="819"/>
      <c r="N3" s="819"/>
      <c r="O3" s="819"/>
      <c r="P3" s="819"/>
      <c r="Q3" s="819"/>
      <c r="R3" s="819"/>
      <c r="S3" s="819"/>
      <c r="T3" s="819"/>
      <c r="U3" s="819"/>
      <c r="V3" s="819"/>
      <c r="W3" s="819"/>
      <c r="X3" s="819"/>
      <c r="Y3" s="819"/>
      <c r="Z3" s="819"/>
      <c r="AA3" s="819"/>
      <c r="AB3" s="819"/>
      <c r="AC3" s="819"/>
      <c r="AD3" s="819"/>
      <c r="AE3" s="819"/>
      <c r="AF3" s="820"/>
      <c r="AG3" s="835" t="s">
        <v>68</v>
      </c>
      <c r="AH3" s="798"/>
      <c r="AI3" s="798"/>
      <c r="AJ3" s="798"/>
      <c r="AK3" s="798"/>
      <c r="AL3" s="798"/>
      <c r="AM3" s="799"/>
    </row>
    <row r="4" spans="1:46" s="20" customFormat="1" ht="15" customHeight="1">
      <c r="A4" s="833"/>
      <c r="B4" s="21" t="s">
        <v>38</v>
      </c>
      <c r="C4" s="22"/>
      <c r="D4" s="22"/>
      <c r="E4" s="23"/>
      <c r="F4" s="23"/>
      <c r="G4" s="23"/>
      <c r="H4" s="23"/>
      <c r="I4" s="23"/>
      <c r="J4" s="23"/>
      <c r="K4" s="24"/>
      <c r="L4" s="815"/>
      <c r="M4" s="816"/>
      <c r="N4" s="816"/>
      <c r="O4" s="816"/>
      <c r="P4" s="816"/>
      <c r="Q4" s="816"/>
      <c r="R4" s="816"/>
      <c r="S4" s="816"/>
      <c r="T4" s="816"/>
      <c r="U4" s="816"/>
      <c r="V4" s="816"/>
      <c r="W4" s="816"/>
      <c r="X4" s="816"/>
      <c r="Y4" s="816"/>
      <c r="Z4" s="816"/>
      <c r="AA4" s="816"/>
      <c r="AB4" s="816"/>
      <c r="AC4" s="816"/>
      <c r="AD4" s="816"/>
      <c r="AE4" s="816"/>
      <c r="AF4" s="817"/>
      <c r="AG4" s="836"/>
      <c r="AH4" s="837"/>
      <c r="AI4" s="837"/>
      <c r="AJ4" s="837"/>
      <c r="AK4" s="837"/>
      <c r="AL4" s="837"/>
      <c r="AM4" s="838"/>
      <c r="AP4" s="810"/>
      <c r="AQ4" s="810"/>
      <c r="AR4" s="810"/>
      <c r="AS4" s="810"/>
      <c r="AT4" s="810"/>
    </row>
    <row r="5" spans="1:46" s="20" customFormat="1" ht="15" customHeight="1">
      <c r="A5" s="833"/>
      <c r="B5" s="126" t="s">
        <v>79</v>
      </c>
      <c r="C5" s="125"/>
      <c r="D5" s="125"/>
      <c r="E5" s="25"/>
      <c r="F5" s="25"/>
      <c r="G5" s="25"/>
      <c r="H5" s="25"/>
      <c r="I5" s="25"/>
      <c r="J5" s="25"/>
      <c r="K5" s="26"/>
      <c r="L5" s="839"/>
      <c r="M5" s="840"/>
      <c r="N5" s="840"/>
      <c r="O5" s="840"/>
      <c r="P5" s="840"/>
      <c r="Q5" s="840"/>
      <c r="R5" s="840"/>
      <c r="S5" s="840"/>
      <c r="T5" s="840"/>
      <c r="U5" s="840"/>
      <c r="V5" s="840"/>
      <c r="W5" s="840"/>
      <c r="X5" s="840"/>
      <c r="Y5" s="840"/>
      <c r="Z5" s="840"/>
      <c r="AA5" s="840"/>
      <c r="AB5" s="841"/>
      <c r="AC5" s="842" t="s">
        <v>69</v>
      </c>
      <c r="AD5" s="843"/>
      <c r="AE5" s="843"/>
      <c r="AF5" s="844"/>
      <c r="AG5" s="849"/>
      <c r="AH5" s="849"/>
      <c r="AI5" s="849"/>
      <c r="AJ5" s="849"/>
      <c r="AK5" s="849"/>
      <c r="AL5" s="845" t="s">
        <v>70</v>
      </c>
      <c r="AM5" s="846"/>
      <c r="AP5" s="810"/>
      <c r="AQ5" s="810"/>
      <c r="AR5" s="810"/>
      <c r="AS5" s="810"/>
      <c r="AT5" s="810"/>
    </row>
    <row r="6" spans="1:46" s="20" customFormat="1" ht="13.5" customHeight="1">
      <c r="A6" s="833"/>
      <c r="B6" s="850" t="s">
        <v>72</v>
      </c>
      <c r="C6" s="851"/>
      <c r="D6" s="851"/>
      <c r="E6" s="851"/>
      <c r="F6" s="851"/>
      <c r="G6" s="851"/>
      <c r="H6" s="851"/>
      <c r="I6" s="851"/>
      <c r="J6" s="851"/>
      <c r="K6" s="852"/>
      <c r="L6" s="27" t="s">
        <v>3</v>
      </c>
      <c r="M6" s="27"/>
      <c r="N6" s="27"/>
      <c r="O6" s="27"/>
      <c r="P6" s="27"/>
      <c r="Q6" s="831"/>
      <c r="R6" s="831"/>
      <c r="S6" s="27" t="s">
        <v>4</v>
      </c>
      <c r="T6" s="831"/>
      <c r="U6" s="831"/>
      <c r="V6" s="831"/>
      <c r="W6" s="27" t="s">
        <v>5</v>
      </c>
      <c r="X6" s="27"/>
      <c r="Y6" s="27"/>
      <c r="Z6" s="27"/>
      <c r="AA6" s="27"/>
      <c r="AB6" s="27"/>
      <c r="AC6" s="28" t="s">
        <v>71</v>
      </c>
      <c r="AD6" s="27"/>
      <c r="AE6" s="27"/>
      <c r="AF6" s="27"/>
      <c r="AG6" s="27"/>
      <c r="AH6" s="27"/>
      <c r="AI6" s="27"/>
      <c r="AJ6" s="27"/>
      <c r="AK6" s="27"/>
      <c r="AL6" s="27"/>
      <c r="AM6" s="29"/>
      <c r="AP6" s="3"/>
      <c r="AQ6" s="11"/>
      <c r="AR6" s="11"/>
      <c r="AS6" s="11"/>
      <c r="AT6" s="811"/>
    </row>
    <row r="7" spans="1:46" s="20" customFormat="1" ht="15" customHeight="1">
      <c r="A7" s="833"/>
      <c r="B7" s="853"/>
      <c r="C7" s="854"/>
      <c r="D7" s="854"/>
      <c r="E7" s="854"/>
      <c r="F7" s="854"/>
      <c r="G7" s="854"/>
      <c r="H7" s="854"/>
      <c r="I7" s="854"/>
      <c r="J7" s="854"/>
      <c r="K7" s="855"/>
      <c r="L7" s="815"/>
      <c r="M7" s="816"/>
      <c r="N7" s="816"/>
      <c r="O7" s="816"/>
      <c r="P7" s="816"/>
      <c r="Q7" s="816"/>
      <c r="R7" s="816"/>
      <c r="S7" s="816"/>
      <c r="T7" s="816"/>
      <c r="U7" s="816"/>
      <c r="V7" s="816"/>
      <c r="W7" s="816"/>
      <c r="X7" s="816"/>
      <c r="Y7" s="816"/>
      <c r="Z7" s="816"/>
      <c r="AA7" s="816"/>
      <c r="AB7" s="816"/>
      <c r="AC7" s="816"/>
      <c r="AD7" s="816"/>
      <c r="AE7" s="816"/>
      <c r="AF7" s="816"/>
      <c r="AG7" s="816"/>
      <c r="AH7" s="816"/>
      <c r="AI7" s="816"/>
      <c r="AJ7" s="816"/>
      <c r="AK7" s="816"/>
      <c r="AL7" s="816"/>
      <c r="AM7" s="817"/>
      <c r="AP7" s="11"/>
      <c r="AQ7" s="11"/>
      <c r="AR7" s="11"/>
      <c r="AS7" s="11"/>
      <c r="AT7" s="811"/>
    </row>
    <row r="8" spans="1:46" s="20" customFormat="1" ht="15" customHeight="1">
      <c r="A8" s="833"/>
      <c r="B8" s="30" t="s">
        <v>6</v>
      </c>
      <c r="C8" s="294"/>
      <c r="D8" s="294"/>
      <c r="E8" s="31"/>
      <c r="F8" s="31"/>
      <c r="G8" s="31"/>
      <c r="H8" s="31"/>
      <c r="I8" s="31"/>
      <c r="J8" s="31"/>
      <c r="K8" s="31"/>
      <c r="L8" s="30" t="s">
        <v>7</v>
      </c>
      <c r="M8" s="31"/>
      <c r="N8" s="31"/>
      <c r="O8" s="31"/>
      <c r="P8" s="31"/>
      <c r="Q8" s="31"/>
      <c r="R8" s="32"/>
      <c r="S8" s="812"/>
      <c r="T8" s="813"/>
      <c r="U8" s="813"/>
      <c r="V8" s="813"/>
      <c r="W8" s="813"/>
      <c r="X8" s="813"/>
      <c r="Y8" s="814"/>
      <c r="Z8" s="30" t="s">
        <v>62</v>
      </c>
      <c r="AA8" s="31"/>
      <c r="AB8" s="31"/>
      <c r="AC8" s="31"/>
      <c r="AD8" s="31"/>
      <c r="AE8" s="31"/>
      <c r="AF8" s="32"/>
      <c r="AG8" s="812"/>
      <c r="AH8" s="813"/>
      <c r="AI8" s="813"/>
      <c r="AJ8" s="813"/>
      <c r="AK8" s="813"/>
      <c r="AL8" s="813"/>
      <c r="AM8" s="814"/>
    </row>
    <row r="9" spans="1:46" s="20" customFormat="1" ht="15" customHeight="1">
      <c r="A9" s="834"/>
      <c r="B9" s="30" t="s">
        <v>39</v>
      </c>
      <c r="C9" s="294"/>
      <c r="D9" s="294"/>
      <c r="E9" s="31"/>
      <c r="F9" s="31"/>
      <c r="G9" s="31"/>
      <c r="H9" s="31"/>
      <c r="I9" s="31"/>
      <c r="J9" s="31"/>
      <c r="K9" s="31"/>
      <c r="L9" s="812"/>
      <c r="M9" s="813"/>
      <c r="N9" s="813"/>
      <c r="O9" s="813"/>
      <c r="P9" s="813"/>
      <c r="Q9" s="813"/>
      <c r="R9" s="813"/>
      <c r="S9" s="813"/>
      <c r="T9" s="813"/>
      <c r="U9" s="813"/>
      <c r="V9" s="813"/>
      <c r="W9" s="813"/>
      <c r="X9" s="813"/>
      <c r="Y9" s="813"/>
      <c r="Z9" s="813"/>
      <c r="AA9" s="813"/>
      <c r="AB9" s="813"/>
      <c r="AC9" s="813"/>
      <c r="AD9" s="813"/>
      <c r="AE9" s="813"/>
      <c r="AF9" s="813"/>
      <c r="AG9" s="813"/>
      <c r="AH9" s="813"/>
      <c r="AI9" s="813"/>
      <c r="AJ9" s="813"/>
      <c r="AK9" s="813"/>
      <c r="AL9" s="813"/>
      <c r="AM9" s="814"/>
    </row>
    <row r="10" spans="1:46" s="20" customFormat="1" ht="15" customHeight="1">
      <c r="A10" s="858" t="s">
        <v>97</v>
      </c>
      <c r="B10" s="859"/>
      <c r="C10" s="859"/>
      <c r="D10" s="859"/>
      <c r="E10" s="859"/>
      <c r="F10" s="859"/>
      <c r="G10" s="859"/>
      <c r="H10" s="860"/>
      <c r="I10" s="342" t="s">
        <v>142</v>
      </c>
      <c r="J10" s="8" t="s">
        <v>92</v>
      </c>
      <c r="K10" s="27"/>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4"/>
    </row>
    <row r="11" spans="1:46" s="20" customFormat="1" ht="15" customHeight="1">
      <c r="A11" s="861"/>
      <c r="B11" s="862"/>
      <c r="C11" s="862"/>
      <c r="D11" s="862"/>
      <c r="E11" s="862"/>
      <c r="F11" s="862"/>
      <c r="G11" s="862"/>
      <c r="H11" s="863"/>
      <c r="I11" s="343" t="s">
        <v>142</v>
      </c>
      <c r="J11" s="35" t="s">
        <v>99</v>
      </c>
      <c r="K11" s="23"/>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36"/>
    </row>
    <row r="12" spans="1:46" s="20" customFormat="1" ht="5.25" customHeight="1">
      <c r="A12" s="7"/>
      <c r="B12" s="7"/>
      <c r="C12" s="7"/>
      <c r="D12" s="7"/>
      <c r="E12" s="7"/>
      <c r="F12" s="7"/>
      <c r="G12" s="7"/>
      <c r="H12" s="7"/>
      <c r="I12" s="8"/>
      <c r="J12" s="1"/>
      <c r="K12" s="27"/>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row>
    <row r="13" spans="1:46" s="20" customFormat="1" ht="23.5" customHeight="1">
      <c r="A13" s="37" t="s">
        <v>92</v>
      </c>
      <c r="B13" s="14"/>
      <c r="C13" s="12"/>
      <c r="D13" s="12"/>
      <c r="E13" s="847" t="s">
        <v>279</v>
      </c>
      <c r="F13" s="848"/>
      <c r="G13" s="864"/>
      <c r="H13" s="865"/>
      <c r="I13" s="866"/>
      <c r="J13" s="798" t="s">
        <v>59</v>
      </c>
      <c r="K13" s="799"/>
      <c r="L13" s="847" t="s">
        <v>497</v>
      </c>
      <c r="M13" s="848"/>
      <c r="N13" s="864"/>
      <c r="O13" s="867"/>
      <c r="P13" s="868"/>
      <c r="Q13" s="798" t="s">
        <v>59</v>
      </c>
      <c r="R13" s="799"/>
      <c r="S13" s="878" t="s">
        <v>76</v>
      </c>
      <c r="T13" s="879"/>
      <c r="U13" s="879"/>
      <c r="V13" s="869" t="str">
        <f>IF(L5="","",VLOOKUP(L5,$A$76:$B$110,2,0))</f>
        <v/>
      </c>
      <c r="W13" s="870"/>
      <c r="X13" s="798" t="s">
        <v>59</v>
      </c>
      <c r="Y13" s="799"/>
      <c r="Z13" s="847" t="s">
        <v>500</v>
      </c>
      <c r="AA13" s="848"/>
      <c r="AB13" s="848"/>
      <c r="AC13" s="867">
        <f>ROUNDDOWN(SUM(F23:J37)/1000,0)</f>
        <v>0</v>
      </c>
      <c r="AD13" s="868"/>
      <c r="AE13" s="798" t="s">
        <v>59</v>
      </c>
      <c r="AF13" s="799"/>
      <c r="AG13" s="847" t="s">
        <v>499</v>
      </c>
      <c r="AH13" s="848"/>
      <c r="AI13" s="848"/>
      <c r="AJ13" s="867">
        <f>ROUNDDOWN($F$22/1000,0)</f>
        <v>0</v>
      </c>
      <c r="AK13" s="868"/>
      <c r="AL13" s="798" t="s">
        <v>59</v>
      </c>
      <c r="AM13" s="799"/>
      <c r="AO13" s="20">
        <f>IF(L5="",0,VLOOKUP(L5,$A$76:$B$110,2,0))</f>
        <v>0</v>
      </c>
      <c r="AP13" s="222"/>
    </row>
    <row r="14" spans="1:46" s="20" customFormat="1" ht="15" customHeight="1">
      <c r="A14" s="38" t="s">
        <v>41</v>
      </c>
      <c r="B14" s="293"/>
      <c r="C14" s="9"/>
      <c r="D14" s="9"/>
      <c r="E14" s="9"/>
      <c r="F14" s="9"/>
      <c r="G14" s="9"/>
      <c r="H14" s="874"/>
      <c r="I14" s="875"/>
      <c r="J14" s="876"/>
      <c r="K14" s="856" t="s">
        <v>100</v>
      </c>
      <c r="L14" s="857"/>
      <c r="M14" s="857"/>
      <c r="N14" s="857"/>
      <c r="O14" s="857"/>
      <c r="P14" s="857"/>
      <c r="Q14" s="857"/>
      <c r="R14" s="857"/>
      <c r="S14" s="857"/>
      <c r="T14" s="857"/>
      <c r="U14" s="857"/>
      <c r="V14" s="857"/>
      <c r="W14" s="857"/>
      <c r="X14" s="857"/>
      <c r="Y14" s="857"/>
      <c r="Z14" s="857"/>
      <c r="AA14" s="857"/>
      <c r="AB14" s="857"/>
      <c r="AC14" s="857"/>
      <c r="AD14" s="857"/>
      <c r="AE14" s="857"/>
      <c r="AF14" s="39" t="s">
        <v>73</v>
      </c>
      <c r="AG14" s="40"/>
      <c r="AH14" s="40"/>
      <c r="AI14" s="10"/>
      <c r="AJ14" s="10"/>
      <c r="AK14" s="294"/>
      <c r="AL14" s="9"/>
      <c r="AM14" s="41"/>
    </row>
    <row r="15" spans="1:46" s="20" customFormat="1" ht="17.25" customHeight="1">
      <c r="A15" s="42"/>
      <c r="B15" s="3"/>
      <c r="C15" s="881" t="s">
        <v>450</v>
      </c>
      <c r="D15" s="881"/>
      <c r="E15" s="881"/>
      <c r="F15" s="881"/>
      <c r="G15" s="881"/>
      <c r="H15" s="881"/>
      <c r="I15" s="881"/>
      <c r="J15" s="881"/>
      <c r="K15" s="881"/>
      <c r="L15" s="881"/>
      <c r="M15" s="881"/>
      <c r="N15" s="881"/>
      <c r="O15" s="881"/>
      <c r="P15" s="881"/>
      <c r="Q15" s="881"/>
      <c r="R15" s="881"/>
      <c r="S15" s="881"/>
      <c r="T15" s="881"/>
      <c r="U15" s="881"/>
      <c r="V15" s="881"/>
      <c r="W15" s="881"/>
      <c r="X15" s="881"/>
      <c r="Y15" s="881"/>
      <c r="Z15" s="881"/>
      <c r="AA15" s="881"/>
      <c r="AB15" s="881"/>
      <c r="AC15" s="881"/>
      <c r="AD15" s="881"/>
      <c r="AE15" s="881"/>
      <c r="AF15" s="881"/>
      <c r="AG15" s="881"/>
      <c r="AH15" s="881"/>
      <c r="AI15" s="881"/>
      <c r="AJ15" s="881"/>
      <c r="AK15" s="881"/>
      <c r="AL15" s="881"/>
      <c r="AM15" s="882"/>
    </row>
    <row r="16" spans="1:46" s="20" customFormat="1" ht="17.25" customHeight="1">
      <c r="A16" s="43"/>
      <c r="B16" s="2"/>
      <c r="C16" s="881"/>
      <c r="D16" s="881"/>
      <c r="E16" s="881"/>
      <c r="F16" s="881"/>
      <c r="G16" s="881"/>
      <c r="H16" s="881"/>
      <c r="I16" s="881"/>
      <c r="J16" s="881"/>
      <c r="K16" s="881"/>
      <c r="L16" s="881"/>
      <c r="M16" s="881"/>
      <c r="N16" s="881"/>
      <c r="O16" s="881"/>
      <c r="P16" s="881"/>
      <c r="Q16" s="881"/>
      <c r="R16" s="881"/>
      <c r="S16" s="881"/>
      <c r="T16" s="881"/>
      <c r="U16" s="881"/>
      <c r="V16" s="881"/>
      <c r="W16" s="881"/>
      <c r="X16" s="881"/>
      <c r="Y16" s="881"/>
      <c r="Z16" s="881"/>
      <c r="AA16" s="881"/>
      <c r="AB16" s="881"/>
      <c r="AC16" s="881"/>
      <c r="AD16" s="881"/>
      <c r="AE16" s="881"/>
      <c r="AF16" s="881"/>
      <c r="AG16" s="881"/>
      <c r="AH16" s="881"/>
      <c r="AI16" s="881"/>
      <c r="AJ16" s="881"/>
      <c r="AK16" s="881"/>
      <c r="AL16" s="881"/>
      <c r="AM16" s="882"/>
    </row>
    <row r="17" spans="1:45" s="20" customFormat="1" ht="17.25" customHeight="1">
      <c r="A17" s="43"/>
      <c r="B17" s="2"/>
      <c r="C17" s="881"/>
      <c r="D17" s="881"/>
      <c r="E17" s="881"/>
      <c r="F17" s="881"/>
      <c r="G17" s="881"/>
      <c r="H17" s="881"/>
      <c r="I17" s="881"/>
      <c r="J17" s="881"/>
      <c r="K17" s="881"/>
      <c r="L17" s="881"/>
      <c r="M17" s="881"/>
      <c r="N17" s="881"/>
      <c r="O17" s="881"/>
      <c r="P17" s="881"/>
      <c r="Q17" s="881"/>
      <c r="R17" s="881"/>
      <c r="S17" s="881"/>
      <c r="T17" s="881"/>
      <c r="U17" s="881"/>
      <c r="V17" s="881"/>
      <c r="W17" s="881"/>
      <c r="X17" s="881"/>
      <c r="Y17" s="881"/>
      <c r="Z17" s="881"/>
      <c r="AA17" s="881"/>
      <c r="AB17" s="881"/>
      <c r="AC17" s="881"/>
      <c r="AD17" s="881"/>
      <c r="AE17" s="881"/>
      <c r="AF17" s="881"/>
      <c r="AG17" s="881"/>
      <c r="AH17" s="881"/>
      <c r="AI17" s="881"/>
      <c r="AJ17" s="881"/>
      <c r="AK17" s="881"/>
      <c r="AL17" s="881"/>
      <c r="AM17" s="882"/>
    </row>
    <row r="18" spans="1:45" s="20" customFormat="1" ht="17.25" customHeight="1">
      <c r="A18" s="43"/>
      <c r="B18" s="2"/>
      <c r="C18" s="881"/>
      <c r="D18" s="881"/>
      <c r="E18" s="881"/>
      <c r="F18" s="881"/>
      <c r="G18" s="881"/>
      <c r="H18" s="881"/>
      <c r="I18" s="881"/>
      <c r="J18" s="881"/>
      <c r="K18" s="881"/>
      <c r="L18" s="881"/>
      <c r="M18" s="881"/>
      <c r="N18" s="881"/>
      <c r="O18" s="881"/>
      <c r="P18" s="881"/>
      <c r="Q18" s="881"/>
      <c r="R18" s="881"/>
      <c r="S18" s="881"/>
      <c r="T18" s="881"/>
      <c r="U18" s="881"/>
      <c r="V18" s="881"/>
      <c r="W18" s="881"/>
      <c r="X18" s="881"/>
      <c r="Y18" s="881"/>
      <c r="Z18" s="881"/>
      <c r="AA18" s="881"/>
      <c r="AB18" s="881"/>
      <c r="AC18" s="881"/>
      <c r="AD18" s="881"/>
      <c r="AE18" s="881"/>
      <c r="AF18" s="881"/>
      <c r="AG18" s="881"/>
      <c r="AH18" s="881"/>
      <c r="AI18" s="881"/>
      <c r="AJ18" s="881"/>
      <c r="AK18" s="881"/>
      <c r="AL18" s="881"/>
      <c r="AM18" s="882"/>
    </row>
    <row r="19" spans="1:45" s="20" customFormat="1" ht="17.25" customHeight="1">
      <c r="A19" s="44"/>
      <c r="B19" s="5"/>
      <c r="C19" s="808"/>
      <c r="D19" s="808"/>
      <c r="E19" s="808"/>
      <c r="F19" s="808"/>
      <c r="G19" s="808"/>
      <c r="H19" s="808"/>
      <c r="I19" s="808"/>
      <c r="J19" s="808"/>
      <c r="K19" s="808"/>
      <c r="L19" s="808"/>
      <c r="M19" s="808"/>
      <c r="N19" s="808"/>
      <c r="O19" s="808"/>
      <c r="P19" s="808"/>
      <c r="Q19" s="808"/>
      <c r="R19" s="808"/>
      <c r="S19" s="808"/>
      <c r="T19" s="808"/>
      <c r="U19" s="808"/>
      <c r="V19" s="808"/>
      <c r="W19" s="808"/>
      <c r="X19" s="808"/>
      <c r="Y19" s="808"/>
      <c r="Z19" s="808"/>
      <c r="AA19" s="808"/>
      <c r="AB19" s="808"/>
      <c r="AC19" s="808"/>
      <c r="AD19" s="808"/>
      <c r="AE19" s="808"/>
      <c r="AF19" s="808"/>
      <c r="AG19" s="808"/>
      <c r="AH19" s="808"/>
      <c r="AI19" s="808"/>
      <c r="AJ19" s="808"/>
      <c r="AK19" s="808"/>
      <c r="AL19" s="808"/>
      <c r="AM19" s="809"/>
      <c r="AS19" s="224"/>
    </row>
    <row r="20" spans="1:45" s="20" customFormat="1" ht="15" customHeight="1">
      <c r="A20" s="784" t="s">
        <v>137</v>
      </c>
      <c r="B20" s="785"/>
      <c r="C20" s="785"/>
      <c r="D20" s="785"/>
      <c r="E20" s="785"/>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2"/>
    </row>
    <row r="21" spans="1:45" ht="15" customHeight="1">
      <c r="A21" s="784" t="s">
        <v>42</v>
      </c>
      <c r="B21" s="785"/>
      <c r="C21" s="785"/>
      <c r="D21" s="785"/>
      <c r="E21" s="795"/>
      <c r="F21" s="784" t="s">
        <v>45</v>
      </c>
      <c r="G21" s="785"/>
      <c r="H21" s="785"/>
      <c r="I21" s="785"/>
      <c r="J21" s="785"/>
      <c r="K21" s="877" t="s">
        <v>43</v>
      </c>
      <c r="L21" s="877"/>
      <c r="M21" s="877"/>
      <c r="N21" s="877"/>
      <c r="O21" s="877"/>
      <c r="P21" s="877"/>
      <c r="Q21" s="877"/>
      <c r="R21" s="877"/>
      <c r="S21" s="877"/>
      <c r="T21" s="877"/>
      <c r="U21" s="877"/>
      <c r="V21" s="877"/>
      <c r="W21" s="877"/>
      <c r="X21" s="877"/>
      <c r="Y21" s="877"/>
      <c r="Z21" s="877"/>
      <c r="AA21" s="877"/>
      <c r="AB21" s="877"/>
      <c r="AC21" s="877"/>
      <c r="AD21" s="877"/>
      <c r="AE21" s="877"/>
      <c r="AF21" s="877"/>
      <c r="AG21" s="877"/>
      <c r="AH21" s="877"/>
      <c r="AI21" s="877"/>
      <c r="AJ21" s="877"/>
      <c r="AK21" s="877"/>
      <c r="AL21" s="877"/>
      <c r="AM21" s="877"/>
    </row>
    <row r="22" spans="1:45" ht="9.75" customHeight="1">
      <c r="A22" s="800" t="s">
        <v>284</v>
      </c>
      <c r="B22" s="800"/>
      <c r="C22" s="800"/>
      <c r="D22" s="800"/>
      <c r="E22" s="800"/>
      <c r="F22" s="789">
        <f>陽性者リスト2!CE79*10000</f>
        <v>0</v>
      </c>
      <c r="G22" s="789"/>
      <c r="H22" s="789"/>
      <c r="I22" s="789"/>
      <c r="J22" s="789"/>
      <c r="K22" s="805" t="str">
        <f>IF(F22&gt;0,"陽性者ラインリストのとおり","")</f>
        <v/>
      </c>
      <c r="L22" s="805"/>
      <c r="M22" s="805"/>
      <c r="N22" s="805"/>
      <c r="O22" s="805"/>
      <c r="P22" s="805"/>
      <c r="Q22" s="805"/>
      <c r="R22" s="805"/>
      <c r="S22" s="805"/>
      <c r="T22" s="805"/>
      <c r="U22" s="805"/>
      <c r="V22" s="805"/>
      <c r="W22" s="805"/>
      <c r="X22" s="805"/>
      <c r="Y22" s="805"/>
      <c r="Z22" s="805"/>
      <c r="AA22" s="805"/>
      <c r="AB22" s="805"/>
      <c r="AC22" s="805"/>
      <c r="AD22" s="805"/>
      <c r="AE22" s="805"/>
      <c r="AF22" s="805"/>
      <c r="AG22" s="805"/>
      <c r="AH22" s="805"/>
      <c r="AI22" s="805"/>
      <c r="AJ22" s="805"/>
      <c r="AK22" s="805"/>
      <c r="AL22" s="805"/>
      <c r="AM22" s="805"/>
      <c r="AN22" s="124" t="s">
        <v>265</v>
      </c>
      <c r="AQ22" s="124"/>
    </row>
    <row r="23" spans="1:45" ht="9.75" customHeight="1">
      <c r="A23" s="800" t="s">
        <v>151</v>
      </c>
      <c r="B23" s="800"/>
      <c r="C23" s="800"/>
      <c r="D23" s="800"/>
      <c r="E23" s="800"/>
      <c r="F23" s="801">
        <f>内訳2!I62</f>
        <v>0</v>
      </c>
      <c r="G23" s="802"/>
      <c r="H23" s="802"/>
      <c r="I23" s="802"/>
      <c r="J23" s="803"/>
      <c r="K23" s="805" t="str">
        <f>IF(F23&gt;0,"人件費内訳のとおり","")</f>
        <v/>
      </c>
      <c r="L23" s="805"/>
      <c r="M23" s="805"/>
      <c r="N23" s="805"/>
      <c r="O23" s="805"/>
      <c r="P23" s="805"/>
      <c r="Q23" s="805"/>
      <c r="R23" s="805"/>
      <c r="S23" s="805"/>
      <c r="T23" s="805"/>
      <c r="U23" s="805"/>
      <c r="V23" s="805"/>
      <c r="W23" s="805"/>
      <c r="X23" s="805"/>
      <c r="Y23" s="805"/>
      <c r="Z23" s="805"/>
      <c r="AA23" s="805"/>
      <c r="AB23" s="805"/>
      <c r="AC23" s="805"/>
      <c r="AD23" s="805"/>
      <c r="AE23" s="805"/>
      <c r="AF23" s="805"/>
      <c r="AG23" s="805"/>
      <c r="AH23" s="805"/>
      <c r="AI23" s="805"/>
      <c r="AJ23" s="805"/>
      <c r="AK23" s="805"/>
      <c r="AL23" s="805"/>
      <c r="AM23" s="805"/>
      <c r="AQ23" s="124"/>
    </row>
    <row r="24" spans="1:45" ht="9.75" customHeight="1">
      <c r="A24" s="800" t="s">
        <v>270</v>
      </c>
      <c r="B24" s="800"/>
      <c r="C24" s="800"/>
      <c r="D24" s="800"/>
      <c r="E24" s="800"/>
      <c r="F24" s="801">
        <f>内訳2!I63</f>
        <v>0</v>
      </c>
      <c r="G24" s="802"/>
      <c r="H24" s="802"/>
      <c r="I24" s="802"/>
      <c r="J24" s="803"/>
      <c r="K24" s="805" t="str">
        <f>IF(F24&gt;0,"人件費内訳のとおり","")</f>
        <v/>
      </c>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Q24" s="124"/>
    </row>
    <row r="25" spans="1:45" ht="9.75" customHeight="1">
      <c r="A25" s="800" t="s">
        <v>239</v>
      </c>
      <c r="B25" s="800"/>
      <c r="C25" s="800"/>
      <c r="D25" s="800"/>
      <c r="E25" s="800"/>
      <c r="F25" s="789">
        <f>内訳2!I120</f>
        <v>0</v>
      </c>
      <c r="G25" s="789"/>
      <c r="H25" s="789"/>
      <c r="I25" s="789"/>
      <c r="J25" s="789"/>
      <c r="K25" s="805" t="str">
        <f>IF(F25&gt;0,"経費内訳のとおり","")</f>
        <v/>
      </c>
      <c r="L25" s="805"/>
      <c r="M25" s="805"/>
      <c r="N25" s="805"/>
      <c r="O25" s="805"/>
      <c r="P25" s="805"/>
      <c r="Q25" s="805"/>
      <c r="R25" s="805"/>
      <c r="S25" s="805"/>
      <c r="T25" s="805"/>
      <c r="U25" s="805"/>
      <c r="V25" s="805"/>
      <c r="W25" s="805"/>
      <c r="X25" s="805"/>
      <c r="Y25" s="805"/>
      <c r="Z25" s="805"/>
      <c r="AA25" s="805"/>
      <c r="AB25" s="805"/>
      <c r="AC25" s="805"/>
      <c r="AD25" s="805"/>
      <c r="AE25" s="805"/>
      <c r="AF25" s="805"/>
      <c r="AG25" s="805"/>
      <c r="AH25" s="805"/>
      <c r="AI25" s="805"/>
      <c r="AJ25" s="805"/>
      <c r="AK25" s="805"/>
      <c r="AL25" s="805"/>
      <c r="AM25" s="805"/>
      <c r="AQ25" s="124"/>
    </row>
    <row r="26" spans="1:45" ht="9.75" customHeight="1">
      <c r="A26" s="786" t="s">
        <v>158</v>
      </c>
      <c r="B26" s="787"/>
      <c r="C26" s="787"/>
      <c r="D26" s="787"/>
      <c r="E26" s="788"/>
      <c r="F26" s="789">
        <f>内訳2!I121</f>
        <v>0</v>
      </c>
      <c r="G26" s="789"/>
      <c r="H26" s="789"/>
      <c r="I26" s="789"/>
      <c r="J26" s="789"/>
      <c r="K26" s="805" t="str">
        <f t="shared" ref="K26:K37" si="0">IF(F26&gt;0,"経費内訳のとおり","")</f>
        <v/>
      </c>
      <c r="L26" s="805"/>
      <c r="M26" s="805"/>
      <c r="N26" s="805"/>
      <c r="O26" s="805"/>
      <c r="P26" s="805"/>
      <c r="Q26" s="805"/>
      <c r="R26" s="805"/>
      <c r="S26" s="805"/>
      <c r="T26" s="805"/>
      <c r="U26" s="805"/>
      <c r="V26" s="805"/>
      <c r="W26" s="805"/>
      <c r="X26" s="805"/>
      <c r="Y26" s="805"/>
      <c r="Z26" s="805"/>
      <c r="AA26" s="805"/>
      <c r="AB26" s="805"/>
      <c r="AC26" s="805"/>
      <c r="AD26" s="805"/>
      <c r="AE26" s="805"/>
      <c r="AF26" s="805"/>
      <c r="AG26" s="805"/>
      <c r="AH26" s="805"/>
      <c r="AI26" s="805"/>
      <c r="AJ26" s="805"/>
      <c r="AK26" s="805"/>
      <c r="AL26" s="805"/>
      <c r="AM26" s="805"/>
      <c r="AQ26" s="124"/>
    </row>
    <row r="27" spans="1:45" ht="9.75" customHeight="1">
      <c r="A27" s="786" t="s">
        <v>157</v>
      </c>
      <c r="B27" s="787"/>
      <c r="C27" s="787"/>
      <c r="D27" s="787"/>
      <c r="E27" s="788"/>
      <c r="F27" s="789">
        <f>内訳2!I122</f>
        <v>0</v>
      </c>
      <c r="G27" s="789"/>
      <c r="H27" s="789"/>
      <c r="I27" s="789"/>
      <c r="J27" s="789"/>
      <c r="K27" s="805" t="str">
        <f t="shared" si="0"/>
        <v/>
      </c>
      <c r="L27" s="805"/>
      <c r="M27" s="805"/>
      <c r="N27" s="805"/>
      <c r="O27" s="805"/>
      <c r="P27" s="805"/>
      <c r="Q27" s="805"/>
      <c r="R27" s="805"/>
      <c r="S27" s="805"/>
      <c r="T27" s="805"/>
      <c r="U27" s="805"/>
      <c r="V27" s="805"/>
      <c r="W27" s="805"/>
      <c r="X27" s="805"/>
      <c r="Y27" s="805"/>
      <c r="Z27" s="805"/>
      <c r="AA27" s="805"/>
      <c r="AB27" s="805"/>
      <c r="AC27" s="805"/>
      <c r="AD27" s="805"/>
      <c r="AE27" s="805"/>
      <c r="AF27" s="805"/>
      <c r="AG27" s="805"/>
      <c r="AH27" s="805"/>
      <c r="AI27" s="805"/>
      <c r="AJ27" s="805"/>
      <c r="AK27" s="805"/>
      <c r="AL27" s="805"/>
      <c r="AM27" s="805"/>
      <c r="AQ27" s="124"/>
    </row>
    <row r="28" spans="1:45" ht="9.75" customHeight="1">
      <c r="A28" s="786" t="s">
        <v>154</v>
      </c>
      <c r="B28" s="787"/>
      <c r="C28" s="787"/>
      <c r="D28" s="787"/>
      <c r="E28" s="788"/>
      <c r="F28" s="789">
        <f>内訳2!I123</f>
        <v>0</v>
      </c>
      <c r="G28" s="789"/>
      <c r="H28" s="789"/>
      <c r="I28" s="789"/>
      <c r="J28" s="789"/>
      <c r="K28" s="805" t="str">
        <f t="shared" si="0"/>
        <v/>
      </c>
      <c r="L28" s="805"/>
      <c r="M28" s="805"/>
      <c r="N28" s="805"/>
      <c r="O28" s="805"/>
      <c r="P28" s="805"/>
      <c r="Q28" s="805"/>
      <c r="R28" s="805"/>
      <c r="S28" s="805"/>
      <c r="T28" s="805"/>
      <c r="U28" s="805"/>
      <c r="V28" s="805"/>
      <c r="W28" s="805"/>
      <c r="X28" s="805"/>
      <c r="Y28" s="805"/>
      <c r="Z28" s="805"/>
      <c r="AA28" s="805"/>
      <c r="AB28" s="805"/>
      <c r="AC28" s="805"/>
      <c r="AD28" s="805"/>
      <c r="AE28" s="805"/>
      <c r="AF28" s="805"/>
      <c r="AG28" s="805"/>
      <c r="AH28" s="805"/>
      <c r="AI28" s="805"/>
      <c r="AJ28" s="805"/>
      <c r="AK28" s="805"/>
      <c r="AL28" s="805"/>
      <c r="AM28" s="805"/>
      <c r="AQ28" s="124"/>
    </row>
    <row r="29" spans="1:45" ht="9.75" customHeight="1">
      <c r="A29" s="786" t="s">
        <v>152</v>
      </c>
      <c r="B29" s="787"/>
      <c r="C29" s="787"/>
      <c r="D29" s="787"/>
      <c r="E29" s="788"/>
      <c r="F29" s="789">
        <f>内訳2!I124</f>
        <v>0</v>
      </c>
      <c r="G29" s="789"/>
      <c r="H29" s="789"/>
      <c r="I29" s="789"/>
      <c r="J29" s="789"/>
      <c r="K29" s="805" t="str">
        <f t="shared" si="0"/>
        <v/>
      </c>
      <c r="L29" s="805"/>
      <c r="M29" s="805"/>
      <c r="N29" s="805"/>
      <c r="O29" s="805"/>
      <c r="P29" s="805"/>
      <c r="Q29" s="805"/>
      <c r="R29" s="805"/>
      <c r="S29" s="805"/>
      <c r="T29" s="805"/>
      <c r="U29" s="805"/>
      <c r="V29" s="805"/>
      <c r="W29" s="805"/>
      <c r="X29" s="805"/>
      <c r="Y29" s="805"/>
      <c r="Z29" s="805"/>
      <c r="AA29" s="805"/>
      <c r="AB29" s="805"/>
      <c r="AC29" s="805"/>
      <c r="AD29" s="805"/>
      <c r="AE29" s="805"/>
      <c r="AF29" s="805"/>
      <c r="AG29" s="805"/>
      <c r="AH29" s="805"/>
      <c r="AI29" s="805"/>
      <c r="AJ29" s="805"/>
      <c r="AK29" s="805"/>
      <c r="AL29" s="805"/>
      <c r="AM29" s="805"/>
      <c r="AQ29" s="124"/>
    </row>
    <row r="30" spans="1:45" ht="9.75" customHeight="1">
      <c r="A30" s="786" t="s">
        <v>153</v>
      </c>
      <c r="B30" s="787"/>
      <c r="C30" s="787"/>
      <c r="D30" s="787"/>
      <c r="E30" s="788"/>
      <c r="F30" s="789">
        <f>内訳2!I125</f>
        <v>0</v>
      </c>
      <c r="G30" s="789"/>
      <c r="H30" s="789"/>
      <c r="I30" s="789"/>
      <c r="J30" s="789"/>
      <c r="K30" s="805" t="str">
        <f t="shared" si="0"/>
        <v/>
      </c>
      <c r="L30" s="805"/>
      <c r="M30" s="805"/>
      <c r="N30" s="805"/>
      <c r="O30" s="805"/>
      <c r="P30" s="805"/>
      <c r="Q30" s="805"/>
      <c r="R30" s="805"/>
      <c r="S30" s="805"/>
      <c r="T30" s="805"/>
      <c r="U30" s="805"/>
      <c r="V30" s="805"/>
      <c r="W30" s="805"/>
      <c r="X30" s="805"/>
      <c r="Y30" s="805"/>
      <c r="Z30" s="805"/>
      <c r="AA30" s="805"/>
      <c r="AB30" s="805"/>
      <c r="AC30" s="805"/>
      <c r="AD30" s="805"/>
      <c r="AE30" s="805"/>
      <c r="AF30" s="805"/>
      <c r="AG30" s="805"/>
      <c r="AH30" s="805"/>
      <c r="AI30" s="805"/>
      <c r="AJ30" s="805"/>
      <c r="AK30" s="805"/>
      <c r="AL30" s="805"/>
      <c r="AM30" s="805"/>
      <c r="AQ30" s="124"/>
    </row>
    <row r="31" spans="1:45" ht="9.75" customHeight="1">
      <c r="A31" s="786" t="s">
        <v>155</v>
      </c>
      <c r="B31" s="787"/>
      <c r="C31" s="787"/>
      <c r="D31" s="787"/>
      <c r="E31" s="788"/>
      <c r="F31" s="789">
        <f>内訳2!I126</f>
        <v>0</v>
      </c>
      <c r="G31" s="789"/>
      <c r="H31" s="789"/>
      <c r="I31" s="789"/>
      <c r="J31" s="789"/>
      <c r="K31" s="805" t="str">
        <f t="shared" si="0"/>
        <v/>
      </c>
      <c r="L31" s="805"/>
      <c r="M31" s="805"/>
      <c r="N31" s="805"/>
      <c r="O31" s="805"/>
      <c r="P31" s="805"/>
      <c r="Q31" s="805"/>
      <c r="R31" s="805"/>
      <c r="S31" s="805"/>
      <c r="T31" s="805"/>
      <c r="U31" s="805"/>
      <c r="V31" s="805"/>
      <c r="W31" s="805"/>
      <c r="X31" s="805"/>
      <c r="Y31" s="805"/>
      <c r="Z31" s="805"/>
      <c r="AA31" s="805"/>
      <c r="AB31" s="805"/>
      <c r="AC31" s="805"/>
      <c r="AD31" s="805"/>
      <c r="AE31" s="805"/>
      <c r="AF31" s="805"/>
      <c r="AG31" s="805"/>
      <c r="AH31" s="805"/>
      <c r="AI31" s="805"/>
      <c r="AJ31" s="805"/>
      <c r="AK31" s="805"/>
      <c r="AL31" s="805"/>
      <c r="AM31" s="805"/>
      <c r="AQ31" s="124"/>
    </row>
    <row r="32" spans="1:45" ht="9.75" customHeight="1">
      <c r="A32" s="786" t="s">
        <v>160</v>
      </c>
      <c r="B32" s="787"/>
      <c r="C32" s="787"/>
      <c r="D32" s="787"/>
      <c r="E32" s="788"/>
      <c r="F32" s="789">
        <f>内訳2!I127</f>
        <v>0</v>
      </c>
      <c r="G32" s="789"/>
      <c r="H32" s="789"/>
      <c r="I32" s="789"/>
      <c r="J32" s="789"/>
      <c r="K32" s="805" t="str">
        <f t="shared" si="0"/>
        <v/>
      </c>
      <c r="L32" s="805"/>
      <c r="M32" s="805"/>
      <c r="N32" s="805"/>
      <c r="O32" s="805"/>
      <c r="P32" s="805"/>
      <c r="Q32" s="805"/>
      <c r="R32" s="805"/>
      <c r="S32" s="805"/>
      <c r="T32" s="805"/>
      <c r="U32" s="805"/>
      <c r="V32" s="805"/>
      <c r="W32" s="805"/>
      <c r="X32" s="805"/>
      <c r="Y32" s="805"/>
      <c r="Z32" s="805"/>
      <c r="AA32" s="805"/>
      <c r="AB32" s="805"/>
      <c r="AC32" s="805"/>
      <c r="AD32" s="805"/>
      <c r="AE32" s="805"/>
      <c r="AF32" s="805"/>
      <c r="AG32" s="805"/>
      <c r="AH32" s="805"/>
      <c r="AI32" s="805"/>
      <c r="AJ32" s="805"/>
      <c r="AK32" s="805"/>
      <c r="AL32" s="805"/>
      <c r="AM32" s="805"/>
      <c r="AQ32" s="124"/>
    </row>
    <row r="33" spans="1:43" ht="9.75" customHeight="1">
      <c r="A33" s="786" t="s">
        <v>161</v>
      </c>
      <c r="B33" s="787"/>
      <c r="C33" s="787"/>
      <c r="D33" s="787"/>
      <c r="E33" s="788"/>
      <c r="F33" s="789">
        <f>内訳2!I128</f>
        <v>0</v>
      </c>
      <c r="G33" s="789"/>
      <c r="H33" s="789"/>
      <c r="I33" s="789"/>
      <c r="J33" s="789"/>
      <c r="K33" s="805" t="str">
        <f t="shared" si="0"/>
        <v/>
      </c>
      <c r="L33" s="805"/>
      <c r="M33" s="805"/>
      <c r="N33" s="805"/>
      <c r="O33" s="805"/>
      <c r="P33" s="805"/>
      <c r="Q33" s="805"/>
      <c r="R33" s="805"/>
      <c r="S33" s="805"/>
      <c r="T33" s="805"/>
      <c r="U33" s="805"/>
      <c r="V33" s="805"/>
      <c r="W33" s="805"/>
      <c r="X33" s="805"/>
      <c r="Y33" s="805"/>
      <c r="Z33" s="805"/>
      <c r="AA33" s="805"/>
      <c r="AB33" s="805"/>
      <c r="AC33" s="805"/>
      <c r="AD33" s="805"/>
      <c r="AE33" s="805"/>
      <c r="AF33" s="805"/>
      <c r="AG33" s="805"/>
      <c r="AH33" s="805"/>
      <c r="AI33" s="805"/>
      <c r="AJ33" s="805"/>
      <c r="AK33" s="805"/>
      <c r="AL33" s="805"/>
      <c r="AM33" s="805"/>
      <c r="AQ33" s="124"/>
    </row>
    <row r="34" spans="1:43" ht="9.75" customHeight="1">
      <c r="A34" s="786" t="s">
        <v>159</v>
      </c>
      <c r="B34" s="787"/>
      <c r="C34" s="787"/>
      <c r="D34" s="787"/>
      <c r="E34" s="788"/>
      <c r="F34" s="789">
        <f>内訳2!I129</f>
        <v>0</v>
      </c>
      <c r="G34" s="789"/>
      <c r="H34" s="789"/>
      <c r="I34" s="789"/>
      <c r="J34" s="789"/>
      <c r="K34" s="805" t="str">
        <f t="shared" si="0"/>
        <v/>
      </c>
      <c r="L34" s="805"/>
      <c r="M34" s="805"/>
      <c r="N34" s="805"/>
      <c r="O34" s="805"/>
      <c r="P34" s="805"/>
      <c r="Q34" s="805"/>
      <c r="R34" s="805"/>
      <c r="S34" s="805"/>
      <c r="T34" s="805"/>
      <c r="U34" s="805"/>
      <c r="V34" s="805"/>
      <c r="W34" s="805"/>
      <c r="X34" s="805"/>
      <c r="Y34" s="805"/>
      <c r="Z34" s="805"/>
      <c r="AA34" s="805"/>
      <c r="AB34" s="805"/>
      <c r="AC34" s="805"/>
      <c r="AD34" s="805"/>
      <c r="AE34" s="805"/>
      <c r="AF34" s="805"/>
      <c r="AG34" s="805"/>
      <c r="AH34" s="805"/>
      <c r="AI34" s="805"/>
      <c r="AJ34" s="805"/>
      <c r="AK34" s="805"/>
      <c r="AL34" s="805"/>
      <c r="AM34" s="805"/>
      <c r="AQ34" s="124"/>
    </row>
    <row r="35" spans="1:43" ht="9.75" customHeight="1">
      <c r="A35" s="786" t="s">
        <v>162</v>
      </c>
      <c r="B35" s="787"/>
      <c r="C35" s="787"/>
      <c r="D35" s="787"/>
      <c r="E35" s="788"/>
      <c r="F35" s="789">
        <f>内訳2!I130</f>
        <v>0</v>
      </c>
      <c r="G35" s="789"/>
      <c r="H35" s="789"/>
      <c r="I35" s="789"/>
      <c r="J35" s="789"/>
      <c r="K35" s="805" t="str">
        <f t="shared" si="0"/>
        <v/>
      </c>
      <c r="L35" s="805"/>
      <c r="M35" s="805"/>
      <c r="N35" s="805"/>
      <c r="O35" s="805"/>
      <c r="P35" s="805"/>
      <c r="Q35" s="805"/>
      <c r="R35" s="805"/>
      <c r="S35" s="805"/>
      <c r="T35" s="805"/>
      <c r="U35" s="805"/>
      <c r="V35" s="805"/>
      <c r="W35" s="805"/>
      <c r="X35" s="805"/>
      <c r="Y35" s="805"/>
      <c r="Z35" s="805"/>
      <c r="AA35" s="805"/>
      <c r="AB35" s="805"/>
      <c r="AC35" s="805"/>
      <c r="AD35" s="805"/>
      <c r="AE35" s="805"/>
      <c r="AF35" s="805"/>
      <c r="AG35" s="805"/>
      <c r="AH35" s="805"/>
      <c r="AI35" s="805"/>
      <c r="AJ35" s="805"/>
      <c r="AK35" s="805"/>
      <c r="AL35" s="805"/>
      <c r="AM35" s="805"/>
      <c r="AQ35" s="124"/>
    </row>
    <row r="36" spans="1:43" ht="9.75" customHeight="1">
      <c r="A36" s="786" t="s">
        <v>163</v>
      </c>
      <c r="B36" s="787"/>
      <c r="C36" s="787"/>
      <c r="D36" s="787"/>
      <c r="E36" s="788"/>
      <c r="F36" s="789">
        <f>内訳2!I131</f>
        <v>0</v>
      </c>
      <c r="G36" s="789"/>
      <c r="H36" s="789"/>
      <c r="I36" s="789"/>
      <c r="J36" s="789"/>
      <c r="K36" s="805" t="str">
        <f t="shared" si="0"/>
        <v/>
      </c>
      <c r="L36" s="805"/>
      <c r="M36" s="805"/>
      <c r="N36" s="805"/>
      <c r="O36" s="805"/>
      <c r="P36" s="805"/>
      <c r="Q36" s="805"/>
      <c r="R36" s="805"/>
      <c r="S36" s="805"/>
      <c r="T36" s="805"/>
      <c r="U36" s="805"/>
      <c r="V36" s="805"/>
      <c r="W36" s="805"/>
      <c r="X36" s="805"/>
      <c r="Y36" s="805"/>
      <c r="Z36" s="805"/>
      <c r="AA36" s="805"/>
      <c r="AB36" s="805"/>
      <c r="AC36" s="805"/>
      <c r="AD36" s="805"/>
      <c r="AE36" s="805"/>
      <c r="AF36" s="805"/>
      <c r="AG36" s="805"/>
      <c r="AH36" s="805"/>
      <c r="AI36" s="805"/>
      <c r="AJ36" s="805"/>
      <c r="AK36" s="805"/>
      <c r="AL36" s="805"/>
      <c r="AM36" s="805"/>
      <c r="AQ36" s="124"/>
    </row>
    <row r="37" spans="1:43" ht="9.75" customHeight="1" thickBot="1">
      <c r="A37" s="828" t="s">
        <v>156</v>
      </c>
      <c r="B37" s="829"/>
      <c r="C37" s="829"/>
      <c r="D37" s="829"/>
      <c r="E37" s="830"/>
      <c r="F37" s="789">
        <f>内訳2!I132</f>
        <v>0</v>
      </c>
      <c r="G37" s="789"/>
      <c r="H37" s="789"/>
      <c r="I37" s="789"/>
      <c r="J37" s="789"/>
      <c r="K37" s="805" t="str">
        <f t="shared" si="0"/>
        <v/>
      </c>
      <c r="L37" s="805"/>
      <c r="M37" s="805"/>
      <c r="N37" s="805"/>
      <c r="O37" s="805"/>
      <c r="P37" s="805"/>
      <c r="Q37" s="805"/>
      <c r="R37" s="805"/>
      <c r="S37" s="805"/>
      <c r="T37" s="805"/>
      <c r="U37" s="805"/>
      <c r="V37" s="805"/>
      <c r="W37" s="805"/>
      <c r="X37" s="805"/>
      <c r="Y37" s="805"/>
      <c r="Z37" s="805"/>
      <c r="AA37" s="805"/>
      <c r="AB37" s="805"/>
      <c r="AC37" s="805"/>
      <c r="AD37" s="805"/>
      <c r="AE37" s="805"/>
      <c r="AF37" s="805"/>
      <c r="AG37" s="805"/>
      <c r="AH37" s="805"/>
      <c r="AI37" s="805"/>
      <c r="AJ37" s="805"/>
      <c r="AK37" s="805"/>
      <c r="AL37" s="805"/>
      <c r="AM37" s="805"/>
    </row>
    <row r="38" spans="1:43" ht="15" customHeight="1" thickTop="1">
      <c r="A38" s="790" t="s">
        <v>85</v>
      </c>
      <c r="B38" s="791"/>
      <c r="C38" s="791"/>
      <c r="D38" s="791"/>
      <c r="E38" s="791"/>
      <c r="F38" s="825">
        <f>SUM(F22:J37)</f>
        <v>0</v>
      </c>
      <c r="G38" s="826"/>
      <c r="H38" s="826"/>
      <c r="I38" s="826"/>
      <c r="J38" s="827"/>
      <c r="K38" s="873"/>
      <c r="L38" s="873"/>
      <c r="M38" s="873"/>
      <c r="N38" s="873"/>
      <c r="O38" s="873"/>
      <c r="P38" s="873"/>
      <c r="Q38" s="873"/>
      <c r="R38" s="873"/>
      <c r="S38" s="873"/>
      <c r="T38" s="873"/>
      <c r="U38" s="873"/>
      <c r="V38" s="873"/>
      <c r="W38" s="873"/>
      <c r="X38" s="873"/>
      <c r="Y38" s="873"/>
      <c r="Z38" s="873"/>
      <c r="AA38" s="873"/>
      <c r="AB38" s="873"/>
      <c r="AC38" s="873"/>
      <c r="AD38" s="873"/>
      <c r="AE38" s="873"/>
      <c r="AF38" s="873"/>
      <c r="AG38" s="873"/>
      <c r="AH38" s="873"/>
      <c r="AI38" s="873"/>
      <c r="AJ38" s="873"/>
      <c r="AK38" s="873"/>
      <c r="AL38" s="873"/>
      <c r="AM38" s="873"/>
    </row>
    <row r="39" spans="1:43" s="13" customFormat="1" ht="2.25" customHeight="1">
      <c r="A39" s="127"/>
      <c r="B39" s="128"/>
      <c r="C39" s="129"/>
      <c r="D39" s="7"/>
      <c r="E39" s="130"/>
      <c r="F39" s="7"/>
      <c r="G39" s="7"/>
      <c r="H39" s="7"/>
      <c r="I39" s="7"/>
      <c r="J39" s="131"/>
      <c r="K39" s="131"/>
      <c r="L39" s="131"/>
      <c r="M39" s="131"/>
      <c r="N39" s="131"/>
      <c r="O39" s="128"/>
      <c r="P39" s="132"/>
      <c r="Q39" s="127"/>
      <c r="R39" s="127"/>
      <c r="S39" s="131"/>
      <c r="T39" s="1"/>
      <c r="U39" s="131"/>
      <c r="V39" s="131"/>
      <c r="W39" s="131"/>
      <c r="X39" s="131"/>
      <c r="Y39" s="7"/>
      <c r="Z39" s="7"/>
      <c r="AA39" s="7"/>
      <c r="AB39" s="128"/>
      <c r="AC39" s="129"/>
      <c r="AD39" s="131"/>
      <c r="AE39" s="131"/>
      <c r="AF39" s="131"/>
      <c r="AG39" s="131"/>
      <c r="AH39" s="131"/>
      <c r="AI39" s="133"/>
      <c r="AJ39" s="133"/>
      <c r="AK39" s="133"/>
      <c r="AL39" s="133"/>
      <c r="AM39" s="131"/>
    </row>
    <row r="40" spans="1:43" s="13" customFormat="1" ht="2.25" customHeight="1">
      <c r="B40" s="2"/>
      <c r="C40" s="191"/>
      <c r="D40" s="11"/>
      <c r="E40" s="193"/>
      <c r="F40" s="11"/>
      <c r="G40" s="11"/>
      <c r="H40" s="11"/>
      <c r="I40" s="11"/>
      <c r="J40" s="213"/>
      <c r="K40" s="213"/>
      <c r="L40" s="213"/>
      <c r="M40" s="213"/>
      <c r="N40" s="213"/>
      <c r="O40" s="2"/>
      <c r="P40" s="192"/>
      <c r="S40" s="213"/>
      <c r="T40" s="214"/>
      <c r="U40" s="213"/>
      <c r="V40" s="213"/>
      <c r="W40" s="213"/>
      <c r="X40" s="213"/>
      <c r="Y40" s="11"/>
      <c r="Z40" s="11"/>
      <c r="AA40" s="11"/>
      <c r="AB40" s="2"/>
      <c r="AC40" s="191"/>
      <c r="AD40" s="213"/>
      <c r="AE40" s="213"/>
      <c r="AF40" s="213"/>
      <c r="AG40" s="213"/>
      <c r="AH40" s="213"/>
      <c r="AI40" s="215"/>
      <c r="AJ40" s="215"/>
      <c r="AK40" s="215"/>
      <c r="AL40" s="215"/>
      <c r="AM40" s="213"/>
    </row>
    <row r="41" spans="1:43" s="13" customFormat="1" ht="2.25" customHeight="1">
      <c r="B41" s="2"/>
      <c r="C41" s="191"/>
      <c r="D41" s="11"/>
      <c r="E41" s="193"/>
      <c r="F41" s="11"/>
      <c r="G41" s="11"/>
      <c r="H41" s="11"/>
      <c r="I41" s="11"/>
      <c r="J41" s="213"/>
      <c r="K41" s="213"/>
      <c r="L41" s="213"/>
      <c r="M41" s="213"/>
      <c r="N41" s="213"/>
      <c r="O41" s="2"/>
      <c r="P41" s="192"/>
      <c r="S41" s="213"/>
      <c r="T41" s="214"/>
      <c r="U41" s="213"/>
      <c r="V41" s="213"/>
      <c r="W41" s="213"/>
      <c r="X41" s="213"/>
      <c r="Y41" s="11"/>
      <c r="Z41" s="11"/>
      <c r="AA41" s="11"/>
      <c r="AB41" s="2"/>
      <c r="AC41" s="191"/>
      <c r="AD41" s="213"/>
      <c r="AE41" s="213"/>
      <c r="AF41" s="213"/>
      <c r="AG41" s="213"/>
      <c r="AH41" s="213"/>
      <c r="AI41" s="215"/>
      <c r="AJ41" s="215"/>
      <c r="AK41" s="215"/>
      <c r="AL41" s="215"/>
      <c r="AM41" s="213"/>
    </row>
    <row r="42" spans="1:43" s="13" customFormat="1" ht="2.25" customHeight="1">
      <c r="B42" s="2"/>
      <c r="C42" s="191"/>
      <c r="D42" s="11"/>
      <c r="E42" s="193"/>
      <c r="F42" s="11"/>
      <c r="G42" s="11"/>
      <c r="H42" s="11"/>
      <c r="I42" s="11"/>
      <c r="J42" s="213"/>
      <c r="K42" s="213"/>
      <c r="L42" s="213"/>
      <c r="M42" s="213"/>
      <c r="N42" s="213"/>
      <c r="O42" s="2"/>
      <c r="P42" s="192"/>
      <c r="S42" s="213"/>
      <c r="T42" s="214"/>
      <c r="U42" s="213"/>
      <c r="V42" s="213"/>
      <c r="W42" s="213"/>
      <c r="X42" s="213"/>
      <c r="Y42" s="11"/>
      <c r="Z42" s="11"/>
      <c r="AA42" s="11"/>
      <c r="AB42" s="2"/>
      <c r="AC42" s="191"/>
      <c r="AD42" s="213"/>
      <c r="AE42" s="213"/>
      <c r="AF42" s="213"/>
      <c r="AG42" s="213"/>
      <c r="AH42" s="213"/>
      <c r="AI42" s="215"/>
      <c r="AJ42" s="215"/>
      <c r="AK42" s="215"/>
      <c r="AL42" s="215"/>
      <c r="AM42" s="213"/>
    </row>
    <row r="43" spans="1:43" s="13" customFormat="1" ht="2.25" customHeight="1">
      <c r="B43" s="2"/>
      <c r="C43" s="191"/>
      <c r="D43" s="11"/>
      <c r="E43" s="193"/>
      <c r="F43" s="11"/>
      <c r="G43" s="11"/>
      <c r="H43" s="11"/>
      <c r="I43" s="11"/>
      <c r="J43" s="213"/>
      <c r="K43" s="213"/>
      <c r="L43" s="213"/>
      <c r="M43" s="213"/>
      <c r="N43" s="213"/>
      <c r="O43" s="2"/>
      <c r="P43" s="192"/>
      <c r="S43" s="213"/>
      <c r="T43" s="214"/>
      <c r="U43" s="213"/>
      <c r="V43" s="213"/>
      <c r="W43" s="213"/>
      <c r="X43" s="213"/>
      <c r="Y43" s="11"/>
      <c r="Z43" s="11"/>
      <c r="AA43" s="11"/>
      <c r="AB43" s="2"/>
      <c r="AC43" s="191"/>
      <c r="AD43" s="213"/>
      <c r="AE43" s="213"/>
      <c r="AF43" s="213"/>
      <c r="AG43" s="213"/>
      <c r="AH43" s="213"/>
      <c r="AI43" s="215"/>
      <c r="AJ43" s="215"/>
      <c r="AK43" s="215"/>
      <c r="AL43" s="215"/>
      <c r="AM43" s="213"/>
    </row>
    <row r="44" spans="1:43" ht="15" customHeight="1">
      <c r="A44" s="45" t="s">
        <v>90</v>
      </c>
      <c r="B44" s="12"/>
      <c r="C44" s="4"/>
      <c r="D44" s="12"/>
      <c r="E44" s="6"/>
      <c r="F44" s="12"/>
      <c r="G44" s="847" t="s">
        <v>279</v>
      </c>
      <c r="H44" s="848"/>
      <c r="I44" s="864"/>
      <c r="J44" s="871"/>
      <c r="K44" s="872"/>
      <c r="L44" s="872"/>
      <c r="M44" s="798" t="s">
        <v>59</v>
      </c>
      <c r="N44" s="799"/>
      <c r="O44" s="847" t="s">
        <v>281</v>
      </c>
      <c r="P44" s="848"/>
      <c r="Q44" s="864"/>
      <c r="R44" s="796"/>
      <c r="S44" s="797"/>
      <c r="T44" s="797"/>
      <c r="U44" s="798" t="s">
        <v>59</v>
      </c>
      <c r="V44" s="799"/>
      <c r="W44" s="835" t="s">
        <v>76</v>
      </c>
      <c r="X44" s="798"/>
      <c r="Y44" s="798"/>
      <c r="Z44" s="799"/>
      <c r="AA44" s="869" t="str">
        <f>IF(L5="","",VLOOKUP(L5,$A$76:$C$110,3,FALSE))</f>
        <v/>
      </c>
      <c r="AB44" s="870"/>
      <c r="AC44" s="870"/>
      <c r="AD44" s="798" t="s">
        <v>59</v>
      </c>
      <c r="AE44" s="799"/>
      <c r="AF44" s="835" t="s">
        <v>44</v>
      </c>
      <c r="AG44" s="798"/>
      <c r="AH44" s="799"/>
      <c r="AI44" s="796">
        <f>ROUNDDOWN($F$55/1000,0)</f>
        <v>0</v>
      </c>
      <c r="AJ44" s="797"/>
      <c r="AK44" s="797"/>
      <c r="AL44" s="798" t="s">
        <v>59</v>
      </c>
      <c r="AM44" s="799"/>
      <c r="AO44" s="20" t="str">
        <f>IF(L5="","",VLOOKUP(L5,$A$76:$C$110,3,FALSE))</f>
        <v/>
      </c>
      <c r="AP44" s="222" t="e">
        <f>R44+AO44-J44</f>
        <v>#VALUE!</v>
      </c>
    </row>
    <row r="45" spans="1:43" ht="15" customHeight="1">
      <c r="A45" s="38" t="s">
        <v>41</v>
      </c>
      <c r="B45" s="293"/>
      <c r="C45" s="9"/>
      <c r="D45" s="9"/>
      <c r="E45" s="9"/>
      <c r="F45" s="9"/>
      <c r="G45" s="9"/>
      <c r="H45" s="874"/>
      <c r="I45" s="875"/>
      <c r="J45" s="876"/>
      <c r="K45" s="856" t="s">
        <v>100</v>
      </c>
      <c r="L45" s="857"/>
      <c r="M45" s="857"/>
      <c r="N45" s="857"/>
      <c r="O45" s="857"/>
      <c r="P45" s="857"/>
      <c r="Q45" s="857"/>
      <c r="R45" s="857"/>
      <c r="S45" s="857"/>
      <c r="T45" s="857"/>
      <c r="U45" s="857"/>
      <c r="V45" s="857"/>
      <c r="W45" s="857"/>
      <c r="X45" s="857"/>
      <c r="Y45" s="857"/>
      <c r="Z45" s="857"/>
      <c r="AA45" s="857"/>
      <c r="AB45" s="857"/>
      <c r="AC45" s="857"/>
      <c r="AD45" s="857"/>
      <c r="AE45" s="857"/>
      <c r="AF45" s="39" t="s">
        <v>74</v>
      </c>
      <c r="AG45" s="40"/>
      <c r="AH45" s="40"/>
      <c r="AI45" s="10"/>
      <c r="AJ45" s="10"/>
      <c r="AK45" s="294"/>
      <c r="AL45" s="9"/>
      <c r="AM45" s="41"/>
    </row>
    <row r="46" spans="1:43" ht="14" customHeight="1">
      <c r="A46" s="42"/>
      <c r="B46" s="3"/>
      <c r="C46" s="806" t="s">
        <v>451</v>
      </c>
      <c r="D46" s="806"/>
      <c r="E46" s="806"/>
      <c r="F46" s="806"/>
      <c r="G46" s="806"/>
      <c r="H46" s="806"/>
      <c r="I46" s="806"/>
      <c r="J46" s="806"/>
      <c r="K46" s="806"/>
      <c r="L46" s="806"/>
      <c r="M46" s="806"/>
      <c r="N46" s="806"/>
      <c r="O46" s="806"/>
      <c r="P46" s="806"/>
      <c r="Q46" s="806"/>
      <c r="R46" s="806"/>
      <c r="S46" s="806"/>
      <c r="T46" s="806"/>
      <c r="U46" s="806"/>
      <c r="V46" s="806"/>
      <c r="W46" s="806"/>
      <c r="X46" s="806"/>
      <c r="Y46" s="806"/>
      <c r="Z46" s="806"/>
      <c r="AA46" s="806"/>
      <c r="AB46" s="806"/>
      <c r="AC46" s="806"/>
      <c r="AD46" s="806"/>
      <c r="AE46" s="806"/>
      <c r="AF46" s="806"/>
      <c r="AG46" s="806"/>
      <c r="AH46" s="806"/>
      <c r="AI46" s="806"/>
      <c r="AJ46" s="806"/>
      <c r="AK46" s="806"/>
      <c r="AL46" s="806"/>
      <c r="AM46" s="807"/>
    </row>
    <row r="47" spans="1:43" ht="14" customHeight="1">
      <c r="A47" s="44"/>
      <c r="B47" s="5"/>
      <c r="C47" s="808"/>
      <c r="D47" s="808"/>
      <c r="E47" s="808"/>
      <c r="F47" s="808"/>
      <c r="G47" s="808"/>
      <c r="H47" s="808"/>
      <c r="I47" s="808"/>
      <c r="J47" s="808"/>
      <c r="K47" s="808"/>
      <c r="L47" s="808"/>
      <c r="M47" s="808"/>
      <c r="N47" s="808"/>
      <c r="O47" s="808"/>
      <c r="P47" s="808"/>
      <c r="Q47" s="808"/>
      <c r="R47" s="808"/>
      <c r="S47" s="808"/>
      <c r="T47" s="808"/>
      <c r="U47" s="808"/>
      <c r="V47" s="808"/>
      <c r="W47" s="808"/>
      <c r="X47" s="808"/>
      <c r="Y47" s="808"/>
      <c r="Z47" s="808"/>
      <c r="AA47" s="808"/>
      <c r="AB47" s="808"/>
      <c r="AC47" s="808"/>
      <c r="AD47" s="808"/>
      <c r="AE47" s="808"/>
      <c r="AF47" s="808"/>
      <c r="AG47" s="808"/>
      <c r="AH47" s="808"/>
      <c r="AI47" s="808"/>
      <c r="AJ47" s="808"/>
      <c r="AK47" s="808"/>
      <c r="AL47" s="808"/>
      <c r="AM47" s="809"/>
    </row>
    <row r="48" spans="1:43" ht="15" customHeight="1">
      <c r="A48" s="784" t="s">
        <v>137</v>
      </c>
      <c r="B48" s="785"/>
      <c r="C48" s="785"/>
      <c r="D48" s="785"/>
      <c r="E48" s="785"/>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4"/>
    </row>
    <row r="49" spans="1:45" ht="15" customHeight="1">
      <c r="A49" s="784" t="s">
        <v>42</v>
      </c>
      <c r="B49" s="785"/>
      <c r="C49" s="785"/>
      <c r="D49" s="785"/>
      <c r="E49" s="795"/>
      <c r="F49" s="784" t="s">
        <v>45</v>
      </c>
      <c r="G49" s="785"/>
      <c r="H49" s="785"/>
      <c r="I49" s="785"/>
      <c r="J49" s="785"/>
      <c r="K49" s="877" t="s">
        <v>43</v>
      </c>
      <c r="L49" s="877"/>
      <c r="M49" s="877"/>
      <c r="N49" s="877"/>
      <c r="O49" s="877"/>
      <c r="P49" s="877"/>
      <c r="Q49" s="877"/>
      <c r="R49" s="877"/>
      <c r="S49" s="877"/>
      <c r="T49" s="877"/>
      <c r="U49" s="877"/>
      <c r="V49" s="877"/>
      <c r="W49" s="877"/>
      <c r="X49" s="877"/>
      <c r="Y49" s="877"/>
      <c r="Z49" s="877"/>
      <c r="AA49" s="877"/>
      <c r="AB49" s="877"/>
      <c r="AC49" s="877"/>
      <c r="AD49" s="877"/>
      <c r="AE49" s="877"/>
      <c r="AF49" s="877"/>
      <c r="AG49" s="877"/>
      <c r="AH49" s="877"/>
      <c r="AI49" s="877"/>
      <c r="AJ49" s="877"/>
      <c r="AK49" s="877"/>
      <c r="AL49" s="877"/>
      <c r="AM49" s="877"/>
    </row>
    <row r="50" spans="1:45" ht="9.75" customHeight="1">
      <c r="A50" s="786" t="s">
        <v>271</v>
      </c>
      <c r="B50" s="787"/>
      <c r="C50" s="787"/>
      <c r="D50" s="787"/>
      <c r="E50" s="788"/>
      <c r="F50" s="789">
        <f>内訳2!I64</f>
        <v>0</v>
      </c>
      <c r="G50" s="789"/>
      <c r="H50" s="789"/>
      <c r="I50" s="789"/>
      <c r="J50" s="789"/>
      <c r="K50" s="805" t="str">
        <f>IF(F50&gt;0,"人件費内訳のとおり","")</f>
        <v/>
      </c>
      <c r="L50" s="805"/>
      <c r="M50" s="805"/>
      <c r="N50" s="805"/>
      <c r="O50" s="805"/>
      <c r="P50" s="805"/>
      <c r="Q50" s="805"/>
      <c r="R50" s="805"/>
      <c r="S50" s="805"/>
      <c r="T50" s="805"/>
      <c r="U50" s="805"/>
      <c r="V50" s="805"/>
      <c r="W50" s="805"/>
      <c r="X50" s="805"/>
      <c r="Y50" s="805"/>
      <c r="Z50" s="805"/>
      <c r="AA50" s="805"/>
      <c r="AB50" s="805"/>
      <c r="AC50" s="805"/>
      <c r="AD50" s="805"/>
      <c r="AE50" s="805"/>
      <c r="AF50" s="805"/>
      <c r="AG50" s="805"/>
      <c r="AH50" s="805"/>
      <c r="AI50" s="805"/>
      <c r="AJ50" s="805"/>
      <c r="AK50" s="805"/>
      <c r="AL50" s="805"/>
      <c r="AM50" s="805"/>
      <c r="AQ50" s="124"/>
      <c r="AR50" s="124"/>
      <c r="AS50" s="124"/>
    </row>
    <row r="51" spans="1:45" ht="9.75" customHeight="1">
      <c r="A51" s="786" t="s">
        <v>272</v>
      </c>
      <c r="B51" s="787"/>
      <c r="C51" s="787"/>
      <c r="D51" s="787"/>
      <c r="E51" s="788"/>
      <c r="F51" s="789">
        <f>内訳2!I65</f>
        <v>0</v>
      </c>
      <c r="G51" s="789"/>
      <c r="H51" s="789"/>
      <c r="I51" s="789"/>
      <c r="J51" s="789"/>
      <c r="K51" s="805" t="str">
        <f>IF(F51&gt;0,"人件費内訳のとおり","")</f>
        <v/>
      </c>
      <c r="L51" s="805"/>
      <c r="M51" s="805"/>
      <c r="N51" s="805"/>
      <c r="O51" s="805"/>
      <c r="P51" s="805"/>
      <c r="Q51" s="805"/>
      <c r="R51" s="805"/>
      <c r="S51" s="805"/>
      <c r="T51" s="805"/>
      <c r="U51" s="805"/>
      <c r="V51" s="805"/>
      <c r="W51" s="805"/>
      <c r="X51" s="805"/>
      <c r="Y51" s="805"/>
      <c r="Z51" s="805"/>
      <c r="AA51" s="805"/>
      <c r="AB51" s="805"/>
      <c r="AC51" s="805"/>
      <c r="AD51" s="805"/>
      <c r="AE51" s="805"/>
      <c r="AF51" s="805"/>
      <c r="AG51" s="805"/>
      <c r="AH51" s="805"/>
      <c r="AI51" s="805"/>
      <c r="AJ51" s="805"/>
      <c r="AK51" s="805"/>
      <c r="AL51" s="805"/>
      <c r="AM51" s="805"/>
      <c r="AQ51" s="124"/>
      <c r="AR51" s="124"/>
      <c r="AS51" s="124"/>
    </row>
    <row r="52" spans="1:45" ht="9.75" customHeight="1">
      <c r="A52" s="786" t="s">
        <v>139</v>
      </c>
      <c r="B52" s="787"/>
      <c r="C52" s="787"/>
      <c r="D52" s="787"/>
      <c r="E52" s="788"/>
      <c r="F52" s="789">
        <f>内訳2!I133</f>
        <v>0</v>
      </c>
      <c r="G52" s="789"/>
      <c r="H52" s="789"/>
      <c r="I52" s="789"/>
      <c r="J52" s="789"/>
      <c r="K52" s="805" t="str">
        <f>IF(F52&gt;0,"経費内訳のとおり","")</f>
        <v/>
      </c>
      <c r="L52" s="805"/>
      <c r="M52" s="805"/>
      <c r="N52" s="805"/>
      <c r="O52" s="805"/>
      <c r="P52" s="805"/>
      <c r="Q52" s="805"/>
      <c r="R52" s="805"/>
      <c r="S52" s="805"/>
      <c r="T52" s="805"/>
      <c r="U52" s="805"/>
      <c r="V52" s="805"/>
      <c r="W52" s="805"/>
      <c r="X52" s="805"/>
      <c r="Y52" s="805"/>
      <c r="Z52" s="805"/>
      <c r="AA52" s="805"/>
      <c r="AB52" s="805"/>
      <c r="AC52" s="805"/>
      <c r="AD52" s="805"/>
      <c r="AE52" s="805"/>
      <c r="AF52" s="805"/>
      <c r="AG52" s="805"/>
      <c r="AH52" s="805"/>
      <c r="AI52" s="805"/>
      <c r="AJ52" s="805"/>
      <c r="AK52" s="805"/>
      <c r="AL52" s="805"/>
      <c r="AM52" s="805"/>
      <c r="AQ52" s="124"/>
      <c r="AR52" s="124"/>
      <c r="AS52" s="124"/>
    </row>
    <row r="53" spans="1:45" ht="9.75" customHeight="1">
      <c r="A53" s="786" t="s">
        <v>140</v>
      </c>
      <c r="B53" s="787"/>
      <c r="C53" s="787"/>
      <c r="D53" s="787"/>
      <c r="E53" s="788"/>
      <c r="F53" s="789">
        <f>内訳2!I134</f>
        <v>0</v>
      </c>
      <c r="G53" s="789"/>
      <c r="H53" s="789"/>
      <c r="I53" s="789"/>
      <c r="J53" s="789"/>
      <c r="K53" s="805" t="str">
        <f t="shared" ref="K53:K54" si="1">IF(F53&gt;0,"経費内訳のとおり","")</f>
        <v/>
      </c>
      <c r="L53" s="805"/>
      <c r="M53" s="805"/>
      <c r="N53" s="805"/>
      <c r="O53" s="805"/>
      <c r="P53" s="805"/>
      <c r="Q53" s="805"/>
      <c r="R53" s="805"/>
      <c r="S53" s="805"/>
      <c r="T53" s="805"/>
      <c r="U53" s="805"/>
      <c r="V53" s="805"/>
      <c r="W53" s="805"/>
      <c r="X53" s="805"/>
      <c r="Y53" s="805"/>
      <c r="Z53" s="805"/>
      <c r="AA53" s="805"/>
      <c r="AB53" s="805"/>
      <c r="AC53" s="805"/>
      <c r="AD53" s="805"/>
      <c r="AE53" s="805"/>
      <c r="AF53" s="805"/>
      <c r="AG53" s="805"/>
      <c r="AH53" s="805"/>
      <c r="AI53" s="805"/>
      <c r="AJ53" s="805"/>
      <c r="AK53" s="805"/>
      <c r="AL53" s="805"/>
      <c r="AM53" s="805"/>
      <c r="AQ53" s="124"/>
      <c r="AR53" s="124"/>
      <c r="AS53" s="124"/>
    </row>
    <row r="54" spans="1:45" ht="9.75" customHeight="1" thickBot="1">
      <c r="A54" s="821" t="s">
        <v>141</v>
      </c>
      <c r="B54" s="822"/>
      <c r="C54" s="822"/>
      <c r="D54" s="822"/>
      <c r="E54" s="823"/>
      <c r="F54" s="824">
        <f>内訳2!I135</f>
        <v>0</v>
      </c>
      <c r="G54" s="824"/>
      <c r="H54" s="824"/>
      <c r="I54" s="824"/>
      <c r="J54" s="824"/>
      <c r="K54" s="880" t="str">
        <f t="shared" si="1"/>
        <v/>
      </c>
      <c r="L54" s="880"/>
      <c r="M54" s="880"/>
      <c r="N54" s="880"/>
      <c r="O54" s="880"/>
      <c r="P54" s="880"/>
      <c r="Q54" s="880"/>
      <c r="R54" s="880"/>
      <c r="S54" s="880"/>
      <c r="T54" s="880"/>
      <c r="U54" s="880"/>
      <c r="V54" s="880"/>
      <c r="W54" s="880"/>
      <c r="X54" s="880"/>
      <c r="Y54" s="880"/>
      <c r="Z54" s="880"/>
      <c r="AA54" s="880"/>
      <c r="AB54" s="880"/>
      <c r="AC54" s="880"/>
      <c r="AD54" s="880"/>
      <c r="AE54" s="880"/>
      <c r="AF54" s="880"/>
      <c r="AG54" s="880"/>
      <c r="AH54" s="880"/>
      <c r="AI54" s="880"/>
      <c r="AJ54" s="880"/>
      <c r="AK54" s="880"/>
      <c r="AL54" s="880"/>
      <c r="AM54" s="880"/>
      <c r="AN54" s="13"/>
      <c r="AR54" s="124"/>
      <c r="AS54" s="124"/>
    </row>
    <row r="55" spans="1:45" ht="15" customHeight="1" thickTop="1">
      <c r="A55" s="790" t="s">
        <v>98</v>
      </c>
      <c r="B55" s="791"/>
      <c r="C55" s="791"/>
      <c r="D55" s="791"/>
      <c r="E55" s="792"/>
      <c r="F55" s="793">
        <f>SUM(F50:J54)</f>
        <v>0</v>
      </c>
      <c r="G55" s="794"/>
      <c r="H55" s="794"/>
      <c r="I55" s="794"/>
      <c r="J55" s="794"/>
      <c r="K55" s="804"/>
      <c r="L55" s="804"/>
      <c r="M55" s="804"/>
      <c r="N55" s="804"/>
      <c r="O55" s="804"/>
      <c r="P55" s="804"/>
      <c r="Q55" s="804"/>
      <c r="R55" s="804"/>
      <c r="S55" s="804"/>
      <c r="T55" s="804"/>
      <c r="U55" s="804"/>
      <c r="V55" s="804"/>
      <c r="W55" s="804"/>
      <c r="X55" s="804"/>
      <c r="Y55" s="804"/>
      <c r="Z55" s="804"/>
      <c r="AA55" s="804"/>
      <c r="AB55" s="804"/>
      <c r="AC55" s="804"/>
      <c r="AD55" s="804"/>
      <c r="AE55" s="804"/>
      <c r="AF55" s="804"/>
      <c r="AG55" s="804"/>
      <c r="AH55" s="804"/>
      <c r="AI55" s="804"/>
      <c r="AJ55" s="804"/>
      <c r="AK55" s="804"/>
      <c r="AL55" s="804"/>
      <c r="AM55" s="804"/>
      <c r="AR55" s="124"/>
      <c r="AS55" s="124"/>
    </row>
    <row r="56" spans="1:45" ht="4.5" customHeight="1">
      <c r="A56" s="46"/>
      <c r="B56" s="46"/>
      <c r="C56" s="46"/>
      <c r="D56" s="46"/>
      <c r="E56" s="46"/>
      <c r="F56" s="46"/>
      <c r="G56" s="46"/>
      <c r="H56" s="46"/>
      <c r="I56" s="46"/>
      <c r="J56" s="46"/>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13"/>
      <c r="AL56" s="13"/>
      <c r="AM56" s="13"/>
      <c r="AR56" s="124"/>
      <c r="AS56" s="124"/>
    </row>
    <row r="57" spans="1:45" ht="3.75" customHeight="1">
      <c r="A57" s="48"/>
      <c r="B57" s="49"/>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1"/>
      <c r="AL57" s="51"/>
      <c r="AM57" s="52"/>
      <c r="AR57" s="124"/>
      <c r="AS57" s="124"/>
    </row>
    <row r="58" spans="1:45" s="299" customFormat="1" ht="9" customHeight="1">
      <c r="A58" s="777" t="s">
        <v>448</v>
      </c>
      <c r="B58" s="778"/>
      <c r="C58" s="778"/>
      <c r="D58" s="778"/>
      <c r="E58" s="778"/>
      <c r="F58" s="778"/>
      <c r="G58" s="778"/>
      <c r="H58" s="778"/>
      <c r="I58" s="778"/>
      <c r="J58" s="778"/>
      <c r="K58" s="778"/>
      <c r="L58" s="778"/>
      <c r="M58" s="778"/>
      <c r="N58" s="778"/>
      <c r="O58" s="778"/>
      <c r="P58" s="778"/>
      <c r="Q58" s="778"/>
      <c r="R58" s="778"/>
      <c r="S58" s="778"/>
      <c r="T58" s="778"/>
      <c r="U58" s="778"/>
      <c r="V58" s="778"/>
      <c r="W58" s="778"/>
      <c r="X58" s="778"/>
      <c r="Y58" s="778"/>
      <c r="Z58" s="778"/>
      <c r="AA58" s="778"/>
      <c r="AB58" s="778"/>
      <c r="AC58" s="778"/>
      <c r="AD58" s="778"/>
      <c r="AE58" s="778"/>
      <c r="AF58" s="778"/>
      <c r="AG58" s="778"/>
      <c r="AH58" s="778"/>
      <c r="AI58" s="778"/>
      <c r="AJ58" s="778"/>
      <c r="AK58" s="778"/>
      <c r="AL58" s="778"/>
      <c r="AM58" s="779"/>
    </row>
    <row r="59" spans="1:45" s="299" customFormat="1" ht="9" customHeight="1">
      <c r="A59" s="780"/>
      <c r="B59" s="778"/>
      <c r="C59" s="778"/>
      <c r="D59" s="778"/>
      <c r="E59" s="778"/>
      <c r="F59" s="778"/>
      <c r="G59" s="778"/>
      <c r="H59" s="778"/>
      <c r="I59" s="778"/>
      <c r="J59" s="778"/>
      <c r="K59" s="778"/>
      <c r="L59" s="778"/>
      <c r="M59" s="778"/>
      <c r="N59" s="778"/>
      <c r="O59" s="778"/>
      <c r="P59" s="778"/>
      <c r="Q59" s="778"/>
      <c r="R59" s="778"/>
      <c r="S59" s="778"/>
      <c r="T59" s="778"/>
      <c r="U59" s="778"/>
      <c r="V59" s="778"/>
      <c r="W59" s="778"/>
      <c r="X59" s="778"/>
      <c r="Y59" s="778"/>
      <c r="Z59" s="778"/>
      <c r="AA59" s="778"/>
      <c r="AB59" s="778"/>
      <c r="AC59" s="778"/>
      <c r="AD59" s="778"/>
      <c r="AE59" s="778"/>
      <c r="AF59" s="778"/>
      <c r="AG59" s="778"/>
      <c r="AH59" s="778"/>
      <c r="AI59" s="778"/>
      <c r="AJ59" s="778"/>
      <c r="AK59" s="778"/>
      <c r="AL59" s="778"/>
      <c r="AM59" s="779"/>
    </row>
    <row r="60" spans="1:45" s="299" customFormat="1" ht="9" customHeight="1">
      <c r="A60" s="780"/>
      <c r="B60" s="778"/>
      <c r="C60" s="778"/>
      <c r="D60" s="778"/>
      <c r="E60" s="778"/>
      <c r="F60" s="778"/>
      <c r="G60" s="778"/>
      <c r="H60" s="778"/>
      <c r="I60" s="778"/>
      <c r="J60" s="778"/>
      <c r="K60" s="778"/>
      <c r="L60" s="778"/>
      <c r="M60" s="778"/>
      <c r="N60" s="778"/>
      <c r="O60" s="778"/>
      <c r="P60" s="778"/>
      <c r="Q60" s="778"/>
      <c r="R60" s="778"/>
      <c r="S60" s="778"/>
      <c r="T60" s="778"/>
      <c r="U60" s="778"/>
      <c r="V60" s="778"/>
      <c r="W60" s="778"/>
      <c r="X60" s="778"/>
      <c r="Y60" s="778"/>
      <c r="Z60" s="778"/>
      <c r="AA60" s="778"/>
      <c r="AB60" s="778"/>
      <c r="AC60" s="778"/>
      <c r="AD60" s="778"/>
      <c r="AE60" s="778"/>
      <c r="AF60" s="778"/>
      <c r="AG60" s="778"/>
      <c r="AH60" s="778"/>
      <c r="AI60" s="778"/>
      <c r="AJ60" s="778"/>
      <c r="AK60" s="778"/>
      <c r="AL60" s="778"/>
      <c r="AM60" s="779"/>
    </row>
    <row r="61" spans="1:45" s="299" customFormat="1" ht="9" customHeight="1">
      <c r="A61" s="780"/>
      <c r="B61" s="778"/>
      <c r="C61" s="778"/>
      <c r="D61" s="778"/>
      <c r="E61" s="778"/>
      <c r="F61" s="778"/>
      <c r="G61" s="778"/>
      <c r="H61" s="778"/>
      <c r="I61" s="778"/>
      <c r="J61" s="778"/>
      <c r="K61" s="778"/>
      <c r="L61" s="778"/>
      <c r="M61" s="778"/>
      <c r="N61" s="778"/>
      <c r="O61" s="778"/>
      <c r="P61" s="778"/>
      <c r="Q61" s="778"/>
      <c r="R61" s="778"/>
      <c r="S61" s="778"/>
      <c r="T61" s="778"/>
      <c r="U61" s="778"/>
      <c r="V61" s="778"/>
      <c r="W61" s="778"/>
      <c r="X61" s="778"/>
      <c r="Y61" s="778"/>
      <c r="Z61" s="778"/>
      <c r="AA61" s="778"/>
      <c r="AB61" s="778"/>
      <c r="AC61" s="778"/>
      <c r="AD61" s="778"/>
      <c r="AE61" s="778"/>
      <c r="AF61" s="778"/>
      <c r="AG61" s="778"/>
      <c r="AH61" s="778"/>
      <c r="AI61" s="778"/>
      <c r="AJ61" s="778"/>
      <c r="AK61" s="778"/>
      <c r="AL61" s="778"/>
      <c r="AM61" s="779"/>
    </row>
    <row r="62" spans="1:45" s="299" customFormat="1" ht="9" customHeight="1">
      <c r="A62" s="780"/>
      <c r="B62" s="778"/>
      <c r="C62" s="778"/>
      <c r="D62" s="778"/>
      <c r="E62" s="778"/>
      <c r="F62" s="778"/>
      <c r="G62" s="778"/>
      <c r="H62" s="778"/>
      <c r="I62" s="778"/>
      <c r="J62" s="778"/>
      <c r="K62" s="778"/>
      <c r="L62" s="778"/>
      <c r="M62" s="778"/>
      <c r="N62" s="778"/>
      <c r="O62" s="778"/>
      <c r="P62" s="778"/>
      <c r="Q62" s="778"/>
      <c r="R62" s="778"/>
      <c r="S62" s="778"/>
      <c r="T62" s="778"/>
      <c r="U62" s="778"/>
      <c r="V62" s="778"/>
      <c r="W62" s="778"/>
      <c r="X62" s="778"/>
      <c r="Y62" s="778"/>
      <c r="Z62" s="778"/>
      <c r="AA62" s="778"/>
      <c r="AB62" s="778"/>
      <c r="AC62" s="778"/>
      <c r="AD62" s="778"/>
      <c r="AE62" s="778"/>
      <c r="AF62" s="778"/>
      <c r="AG62" s="778"/>
      <c r="AH62" s="778"/>
      <c r="AI62" s="778"/>
      <c r="AJ62" s="778"/>
      <c r="AK62" s="778"/>
      <c r="AL62" s="778"/>
      <c r="AM62" s="779"/>
    </row>
    <row r="63" spans="1:45" s="299" customFormat="1" ht="9" customHeight="1">
      <c r="A63" s="780"/>
      <c r="B63" s="778"/>
      <c r="C63" s="778"/>
      <c r="D63" s="778"/>
      <c r="E63" s="778"/>
      <c r="F63" s="778"/>
      <c r="G63" s="778"/>
      <c r="H63" s="778"/>
      <c r="I63" s="778"/>
      <c r="J63" s="778"/>
      <c r="K63" s="778"/>
      <c r="L63" s="778"/>
      <c r="M63" s="778"/>
      <c r="N63" s="778"/>
      <c r="O63" s="778"/>
      <c r="P63" s="778"/>
      <c r="Q63" s="778"/>
      <c r="R63" s="778"/>
      <c r="S63" s="778"/>
      <c r="T63" s="778"/>
      <c r="U63" s="778"/>
      <c r="V63" s="778"/>
      <c r="W63" s="778"/>
      <c r="X63" s="778"/>
      <c r="Y63" s="778"/>
      <c r="Z63" s="778"/>
      <c r="AA63" s="778"/>
      <c r="AB63" s="778"/>
      <c r="AC63" s="778"/>
      <c r="AD63" s="778"/>
      <c r="AE63" s="778"/>
      <c r="AF63" s="778"/>
      <c r="AG63" s="778"/>
      <c r="AH63" s="778"/>
      <c r="AI63" s="778"/>
      <c r="AJ63" s="778"/>
      <c r="AK63" s="778"/>
      <c r="AL63" s="778"/>
      <c r="AM63" s="779"/>
    </row>
    <row r="64" spans="1:45" s="299" customFormat="1" ht="9" customHeight="1">
      <c r="A64" s="780"/>
      <c r="B64" s="778"/>
      <c r="C64" s="778"/>
      <c r="D64" s="778"/>
      <c r="E64" s="778"/>
      <c r="F64" s="778"/>
      <c r="G64" s="778"/>
      <c r="H64" s="778"/>
      <c r="I64" s="778"/>
      <c r="J64" s="778"/>
      <c r="K64" s="778"/>
      <c r="L64" s="778"/>
      <c r="M64" s="778"/>
      <c r="N64" s="778"/>
      <c r="O64" s="778"/>
      <c r="P64" s="778"/>
      <c r="Q64" s="778"/>
      <c r="R64" s="778"/>
      <c r="S64" s="778"/>
      <c r="T64" s="778"/>
      <c r="U64" s="778"/>
      <c r="V64" s="778"/>
      <c r="W64" s="778"/>
      <c r="X64" s="778"/>
      <c r="Y64" s="778"/>
      <c r="Z64" s="778"/>
      <c r="AA64" s="778"/>
      <c r="AB64" s="778"/>
      <c r="AC64" s="778"/>
      <c r="AD64" s="778"/>
      <c r="AE64" s="778"/>
      <c r="AF64" s="778"/>
      <c r="AG64" s="778"/>
      <c r="AH64" s="778"/>
      <c r="AI64" s="778"/>
      <c r="AJ64" s="778"/>
      <c r="AK64" s="778"/>
      <c r="AL64" s="778"/>
      <c r="AM64" s="779"/>
    </row>
    <row r="65" spans="1:39" s="299" customFormat="1" ht="9" customHeight="1">
      <c r="A65" s="780"/>
      <c r="B65" s="778"/>
      <c r="C65" s="778"/>
      <c r="D65" s="778"/>
      <c r="E65" s="778"/>
      <c r="F65" s="778"/>
      <c r="G65" s="778"/>
      <c r="H65" s="778"/>
      <c r="I65" s="778"/>
      <c r="J65" s="778"/>
      <c r="K65" s="778"/>
      <c r="L65" s="778"/>
      <c r="M65" s="778"/>
      <c r="N65" s="778"/>
      <c r="O65" s="778"/>
      <c r="P65" s="778"/>
      <c r="Q65" s="778"/>
      <c r="R65" s="778"/>
      <c r="S65" s="778"/>
      <c r="T65" s="778"/>
      <c r="U65" s="778"/>
      <c r="V65" s="778"/>
      <c r="W65" s="778"/>
      <c r="X65" s="778"/>
      <c r="Y65" s="778"/>
      <c r="Z65" s="778"/>
      <c r="AA65" s="778"/>
      <c r="AB65" s="778"/>
      <c r="AC65" s="778"/>
      <c r="AD65" s="778"/>
      <c r="AE65" s="778"/>
      <c r="AF65" s="778"/>
      <c r="AG65" s="778"/>
      <c r="AH65" s="778"/>
      <c r="AI65" s="778"/>
      <c r="AJ65" s="778"/>
      <c r="AK65" s="778"/>
      <c r="AL65" s="778"/>
      <c r="AM65" s="779"/>
    </row>
    <row r="66" spans="1:39" s="299" customFormat="1" ht="9" customHeight="1">
      <c r="A66" s="780"/>
      <c r="B66" s="778"/>
      <c r="C66" s="778"/>
      <c r="D66" s="778"/>
      <c r="E66" s="778"/>
      <c r="F66" s="778"/>
      <c r="G66" s="778"/>
      <c r="H66" s="778"/>
      <c r="I66" s="778"/>
      <c r="J66" s="778"/>
      <c r="K66" s="778"/>
      <c r="L66" s="778"/>
      <c r="M66" s="778"/>
      <c r="N66" s="778"/>
      <c r="O66" s="778"/>
      <c r="P66" s="778"/>
      <c r="Q66" s="778"/>
      <c r="R66" s="778"/>
      <c r="S66" s="778"/>
      <c r="T66" s="778"/>
      <c r="U66" s="778"/>
      <c r="V66" s="778"/>
      <c r="W66" s="778"/>
      <c r="X66" s="778"/>
      <c r="Y66" s="778"/>
      <c r="Z66" s="778"/>
      <c r="AA66" s="778"/>
      <c r="AB66" s="778"/>
      <c r="AC66" s="778"/>
      <c r="AD66" s="778"/>
      <c r="AE66" s="778"/>
      <c r="AF66" s="778"/>
      <c r="AG66" s="778"/>
      <c r="AH66" s="778"/>
      <c r="AI66" s="778"/>
      <c r="AJ66" s="778"/>
      <c r="AK66" s="778"/>
      <c r="AL66" s="778"/>
      <c r="AM66" s="779"/>
    </row>
    <row r="67" spans="1:39" s="299" customFormat="1" ht="9" customHeight="1">
      <c r="A67" s="780"/>
      <c r="B67" s="778"/>
      <c r="C67" s="778"/>
      <c r="D67" s="778"/>
      <c r="E67" s="778"/>
      <c r="F67" s="778"/>
      <c r="G67" s="778"/>
      <c r="H67" s="778"/>
      <c r="I67" s="778"/>
      <c r="J67" s="778"/>
      <c r="K67" s="778"/>
      <c r="L67" s="778"/>
      <c r="M67" s="778"/>
      <c r="N67" s="778"/>
      <c r="O67" s="778"/>
      <c r="P67" s="778"/>
      <c r="Q67" s="778"/>
      <c r="R67" s="778"/>
      <c r="S67" s="778"/>
      <c r="T67" s="778"/>
      <c r="U67" s="778"/>
      <c r="V67" s="778"/>
      <c r="W67" s="778"/>
      <c r="X67" s="778"/>
      <c r="Y67" s="778"/>
      <c r="Z67" s="778"/>
      <c r="AA67" s="778"/>
      <c r="AB67" s="778"/>
      <c r="AC67" s="778"/>
      <c r="AD67" s="778"/>
      <c r="AE67" s="778"/>
      <c r="AF67" s="778"/>
      <c r="AG67" s="778"/>
      <c r="AH67" s="778"/>
      <c r="AI67" s="778"/>
      <c r="AJ67" s="778"/>
      <c r="AK67" s="778"/>
      <c r="AL67" s="778"/>
      <c r="AM67" s="779"/>
    </row>
    <row r="68" spans="1:39" s="299" customFormat="1" ht="9" customHeight="1">
      <c r="A68" s="780"/>
      <c r="B68" s="778"/>
      <c r="C68" s="778"/>
      <c r="D68" s="778"/>
      <c r="E68" s="778"/>
      <c r="F68" s="778"/>
      <c r="G68" s="778"/>
      <c r="H68" s="778"/>
      <c r="I68" s="778"/>
      <c r="J68" s="778"/>
      <c r="K68" s="778"/>
      <c r="L68" s="778"/>
      <c r="M68" s="778"/>
      <c r="N68" s="778"/>
      <c r="O68" s="778"/>
      <c r="P68" s="778"/>
      <c r="Q68" s="778"/>
      <c r="R68" s="778"/>
      <c r="S68" s="778"/>
      <c r="T68" s="778"/>
      <c r="U68" s="778"/>
      <c r="V68" s="778"/>
      <c r="W68" s="778"/>
      <c r="X68" s="778"/>
      <c r="Y68" s="778"/>
      <c r="Z68" s="778"/>
      <c r="AA68" s="778"/>
      <c r="AB68" s="778"/>
      <c r="AC68" s="778"/>
      <c r="AD68" s="778"/>
      <c r="AE68" s="778"/>
      <c r="AF68" s="778"/>
      <c r="AG68" s="778"/>
      <c r="AH68" s="778"/>
      <c r="AI68" s="778"/>
      <c r="AJ68" s="778"/>
      <c r="AK68" s="778"/>
      <c r="AL68" s="778"/>
      <c r="AM68" s="779"/>
    </row>
    <row r="69" spans="1:39" s="299" customFormat="1" ht="9" customHeight="1">
      <c r="A69" s="780"/>
      <c r="B69" s="778"/>
      <c r="C69" s="778"/>
      <c r="D69" s="778"/>
      <c r="E69" s="778"/>
      <c r="F69" s="778"/>
      <c r="G69" s="778"/>
      <c r="H69" s="778"/>
      <c r="I69" s="778"/>
      <c r="J69" s="778"/>
      <c r="K69" s="778"/>
      <c r="L69" s="778"/>
      <c r="M69" s="778"/>
      <c r="N69" s="778"/>
      <c r="O69" s="778"/>
      <c r="P69" s="778"/>
      <c r="Q69" s="778"/>
      <c r="R69" s="778"/>
      <c r="S69" s="778"/>
      <c r="T69" s="778"/>
      <c r="U69" s="778"/>
      <c r="V69" s="778"/>
      <c r="W69" s="778"/>
      <c r="X69" s="778"/>
      <c r="Y69" s="778"/>
      <c r="Z69" s="778"/>
      <c r="AA69" s="778"/>
      <c r="AB69" s="778"/>
      <c r="AC69" s="778"/>
      <c r="AD69" s="778"/>
      <c r="AE69" s="778"/>
      <c r="AF69" s="778"/>
      <c r="AG69" s="778"/>
      <c r="AH69" s="778"/>
      <c r="AI69" s="778"/>
      <c r="AJ69" s="778"/>
      <c r="AK69" s="778"/>
      <c r="AL69" s="778"/>
      <c r="AM69" s="779"/>
    </row>
    <row r="70" spans="1:39" s="300" customFormat="1" ht="9" customHeight="1">
      <c r="A70" s="781"/>
      <c r="B70" s="782"/>
      <c r="C70" s="782"/>
      <c r="D70" s="782"/>
      <c r="E70" s="782"/>
      <c r="F70" s="782"/>
      <c r="G70" s="782"/>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c r="AH70" s="782"/>
      <c r="AI70" s="782"/>
      <c r="AJ70" s="782"/>
      <c r="AK70" s="782"/>
      <c r="AL70" s="782"/>
      <c r="AM70" s="783"/>
    </row>
    <row r="75" spans="1:39" s="119" customFormat="1" ht="5">
      <c r="B75" s="119" t="s">
        <v>105</v>
      </c>
      <c r="C75" s="119" t="s">
        <v>106</v>
      </c>
      <c r="D75" s="119" t="s">
        <v>115</v>
      </c>
      <c r="E75" s="119" t="s">
        <v>116</v>
      </c>
    </row>
    <row r="76" spans="1:39" s="119" customFormat="1" ht="5">
      <c r="A76" s="119" t="s">
        <v>117</v>
      </c>
      <c r="B76" s="120">
        <v>537</v>
      </c>
      <c r="C76" s="120">
        <v>268</v>
      </c>
      <c r="D76" s="120">
        <v>537</v>
      </c>
      <c r="E76" s="120">
        <v>268</v>
      </c>
      <c r="F76" s="119" t="s">
        <v>118</v>
      </c>
      <c r="G76" s="120"/>
    </row>
    <row r="77" spans="1:39" s="119" customFormat="1" ht="5">
      <c r="A77" s="119" t="s">
        <v>119</v>
      </c>
      <c r="B77" s="120">
        <v>684</v>
      </c>
      <c r="C77" s="120">
        <v>342</v>
      </c>
      <c r="D77" s="120">
        <v>684</v>
      </c>
      <c r="E77" s="120">
        <v>342</v>
      </c>
      <c r="F77" s="119" t="s">
        <v>118</v>
      </c>
      <c r="G77" s="120"/>
    </row>
    <row r="78" spans="1:39" s="119" customFormat="1" ht="5">
      <c r="A78" s="119" t="s">
        <v>120</v>
      </c>
      <c r="B78" s="120">
        <v>889</v>
      </c>
      <c r="C78" s="120">
        <v>445</v>
      </c>
      <c r="D78" s="120">
        <v>889</v>
      </c>
      <c r="E78" s="120">
        <v>445</v>
      </c>
      <c r="F78" s="119" t="s">
        <v>118</v>
      </c>
      <c r="G78" s="120"/>
    </row>
    <row r="79" spans="1:39" s="119" customFormat="1" ht="5">
      <c r="A79" s="119" t="s">
        <v>121</v>
      </c>
      <c r="B79" s="120">
        <v>231</v>
      </c>
      <c r="C79" s="120">
        <v>115</v>
      </c>
      <c r="D79" s="120">
        <v>231</v>
      </c>
      <c r="E79" s="120">
        <v>115</v>
      </c>
      <c r="F79" s="119" t="s">
        <v>118</v>
      </c>
      <c r="G79" s="120"/>
    </row>
    <row r="80" spans="1:39" s="119" customFormat="1" ht="5">
      <c r="A80" s="119" t="s">
        <v>14</v>
      </c>
      <c r="B80" s="120">
        <v>226</v>
      </c>
      <c r="C80" s="120">
        <v>113</v>
      </c>
      <c r="D80" s="120">
        <v>226</v>
      </c>
      <c r="E80" s="120">
        <v>113</v>
      </c>
      <c r="F80" s="119" t="s">
        <v>118</v>
      </c>
      <c r="G80" s="120"/>
    </row>
    <row r="81" spans="1:7" s="119" customFormat="1" ht="5">
      <c r="A81" s="119" t="s">
        <v>122</v>
      </c>
      <c r="B81" s="120">
        <v>564</v>
      </c>
      <c r="C81" s="120">
        <v>282</v>
      </c>
      <c r="D81" s="120">
        <v>564</v>
      </c>
      <c r="E81" s="120">
        <v>282</v>
      </c>
      <c r="F81" s="119" t="s">
        <v>118</v>
      </c>
      <c r="G81" s="120"/>
    </row>
    <row r="82" spans="1:7" s="119" customFormat="1" ht="5">
      <c r="A82" s="119" t="s">
        <v>123</v>
      </c>
      <c r="B82" s="120">
        <v>710</v>
      </c>
      <c r="C82" s="120">
        <v>355</v>
      </c>
      <c r="D82" s="120">
        <v>710</v>
      </c>
      <c r="E82" s="120">
        <v>355</v>
      </c>
      <c r="F82" s="119" t="s">
        <v>118</v>
      </c>
      <c r="G82" s="120"/>
    </row>
    <row r="83" spans="1:7" s="119" customFormat="1" ht="5">
      <c r="A83" s="119" t="s">
        <v>124</v>
      </c>
      <c r="B83" s="120">
        <v>1133</v>
      </c>
      <c r="C83" s="120">
        <v>567</v>
      </c>
      <c r="D83" s="120">
        <v>1133</v>
      </c>
      <c r="E83" s="120">
        <v>567</v>
      </c>
      <c r="F83" s="119" t="s">
        <v>118</v>
      </c>
      <c r="G83" s="120"/>
    </row>
    <row r="84" spans="1:7" s="119" customFormat="1" ht="5">
      <c r="A84" s="119" t="s">
        <v>47</v>
      </c>
      <c r="B84" s="120">
        <f t="shared" ref="B84:C85" si="2">D84*$AG$5</f>
        <v>0</v>
      </c>
      <c r="C84" s="120">
        <f t="shared" si="2"/>
        <v>0</v>
      </c>
      <c r="D84" s="120">
        <v>27</v>
      </c>
      <c r="E84" s="120">
        <v>13</v>
      </c>
      <c r="F84" s="119" t="s">
        <v>125</v>
      </c>
      <c r="G84" s="120"/>
    </row>
    <row r="85" spans="1:7" s="119" customFormat="1" ht="5">
      <c r="A85" s="119" t="s">
        <v>126</v>
      </c>
      <c r="B85" s="120">
        <f t="shared" si="2"/>
        <v>0</v>
      </c>
      <c r="C85" s="120">
        <f t="shared" si="2"/>
        <v>0</v>
      </c>
      <c r="D85" s="120">
        <v>27</v>
      </c>
      <c r="E85" s="120">
        <v>13</v>
      </c>
      <c r="F85" s="119" t="s">
        <v>125</v>
      </c>
      <c r="G85" s="120"/>
    </row>
    <row r="86" spans="1:7" s="119" customFormat="1" ht="5">
      <c r="A86" s="119" t="s">
        <v>15</v>
      </c>
      <c r="B86" s="120">
        <v>320</v>
      </c>
      <c r="C86" s="120">
        <v>160</v>
      </c>
      <c r="D86" s="120">
        <v>320</v>
      </c>
      <c r="E86" s="120">
        <v>160</v>
      </c>
      <c r="F86" s="119" t="s">
        <v>118</v>
      </c>
      <c r="G86" s="120"/>
    </row>
    <row r="87" spans="1:7" s="119" customFormat="1" ht="5">
      <c r="A87" s="119" t="s">
        <v>16</v>
      </c>
      <c r="B87" s="120">
        <v>339</v>
      </c>
      <c r="C87" s="120">
        <v>169</v>
      </c>
      <c r="D87" s="120">
        <v>339</v>
      </c>
      <c r="E87" s="120">
        <v>169</v>
      </c>
      <c r="F87" s="119" t="s">
        <v>118</v>
      </c>
      <c r="G87" s="120"/>
    </row>
    <row r="88" spans="1:7" s="119" customFormat="1" ht="5">
      <c r="A88" s="119" t="s">
        <v>17</v>
      </c>
      <c r="B88" s="120">
        <v>311</v>
      </c>
      <c r="C88" s="120">
        <v>156</v>
      </c>
      <c r="D88" s="120">
        <v>311</v>
      </c>
      <c r="E88" s="120">
        <v>156</v>
      </c>
      <c r="F88" s="119" t="s">
        <v>118</v>
      </c>
      <c r="G88" s="120"/>
    </row>
    <row r="89" spans="1:7" s="119" customFormat="1" ht="5">
      <c r="A89" s="119" t="s">
        <v>18</v>
      </c>
      <c r="B89" s="120">
        <v>137</v>
      </c>
      <c r="C89" s="120">
        <v>68</v>
      </c>
      <c r="D89" s="120">
        <v>137</v>
      </c>
      <c r="E89" s="120">
        <v>68</v>
      </c>
      <c r="F89" s="119" t="s">
        <v>118</v>
      </c>
      <c r="G89" s="120"/>
    </row>
    <row r="90" spans="1:7" s="119" customFormat="1" ht="5">
      <c r="A90" s="119" t="s">
        <v>19</v>
      </c>
      <c r="B90" s="120">
        <v>508</v>
      </c>
      <c r="C90" s="120">
        <v>254</v>
      </c>
      <c r="D90" s="120">
        <v>508</v>
      </c>
      <c r="E90" s="120">
        <v>254</v>
      </c>
      <c r="F90" s="119" t="s">
        <v>118</v>
      </c>
      <c r="G90" s="120"/>
    </row>
    <row r="91" spans="1:7" s="119" customFormat="1" ht="5">
      <c r="A91" s="119" t="s">
        <v>20</v>
      </c>
      <c r="B91" s="120">
        <v>204</v>
      </c>
      <c r="C91" s="120">
        <v>102</v>
      </c>
      <c r="D91" s="120">
        <v>204</v>
      </c>
      <c r="E91" s="120">
        <v>102</v>
      </c>
      <c r="F91" s="119" t="s">
        <v>118</v>
      </c>
      <c r="G91" s="120"/>
    </row>
    <row r="92" spans="1:7" s="119" customFormat="1" ht="5">
      <c r="A92" s="119" t="s">
        <v>21</v>
      </c>
      <c r="B92" s="120">
        <v>148</v>
      </c>
      <c r="C92" s="120">
        <v>74</v>
      </c>
      <c r="D92" s="120">
        <v>148</v>
      </c>
      <c r="E92" s="120">
        <v>74</v>
      </c>
      <c r="F92" s="119" t="s">
        <v>118</v>
      </c>
      <c r="G92" s="120"/>
    </row>
    <row r="93" spans="1:7" s="119" customFormat="1" ht="5">
      <c r="A93" s="119" t="s">
        <v>22</v>
      </c>
      <c r="B93" s="120"/>
      <c r="C93" s="120">
        <v>282</v>
      </c>
      <c r="D93" s="120"/>
      <c r="E93" s="120">
        <v>282</v>
      </c>
      <c r="F93" s="119" t="s">
        <v>118</v>
      </c>
      <c r="G93" s="120"/>
    </row>
    <row r="94" spans="1:7" s="119" customFormat="1" ht="5">
      <c r="A94" s="119" t="s">
        <v>127</v>
      </c>
      <c r="B94" s="120">
        <v>33</v>
      </c>
      <c r="C94" s="120">
        <v>16</v>
      </c>
      <c r="D94" s="120">
        <v>33</v>
      </c>
      <c r="E94" s="120">
        <v>16</v>
      </c>
      <c r="F94" s="119" t="s">
        <v>118</v>
      </c>
      <c r="G94" s="120"/>
    </row>
    <row r="95" spans="1:7" s="119" customFormat="1" ht="5">
      <c r="A95" s="119" t="s">
        <v>23</v>
      </c>
      <c r="B95" s="120">
        <v>475</v>
      </c>
      <c r="C95" s="120">
        <v>237</v>
      </c>
      <c r="D95" s="120">
        <v>475</v>
      </c>
      <c r="E95" s="120">
        <v>237</v>
      </c>
      <c r="F95" s="119" t="s">
        <v>118</v>
      </c>
      <c r="G95" s="120"/>
    </row>
    <row r="96" spans="1:7" s="119" customFormat="1" ht="5">
      <c r="A96" s="119" t="s">
        <v>24</v>
      </c>
      <c r="B96" s="120">
        <v>638</v>
      </c>
      <c r="C96" s="120">
        <v>319</v>
      </c>
      <c r="D96" s="120">
        <v>638</v>
      </c>
      <c r="E96" s="120">
        <v>319</v>
      </c>
      <c r="F96" s="119" t="s">
        <v>118</v>
      </c>
      <c r="G96" s="120"/>
    </row>
    <row r="97" spans="1:7" s="119" customFormat="1" ht="5">
      <c r="A97" s="119" t="s">
        <v>25</v>
      </c>
      <c r="B97" s="120">
        <f>D97*$AG$5</f>
        <v>0</v>
      </c>
      <c r="C97" s="120">
        <f>E97*$AG$5</f>
        <v>0</v>
      </c>
      <c r="D97" s="120">
        <v>38</v>
      </c>
      <c r="E97" s="120">
        <v>19</v>
      </c>
      <c r="F97" s="119" t="s">
        <v>125</v>
      </c>
      <c r="G97" s="120"/>
    </row>
    <row r="98" spans="1:7" s="119" customFormat="1" ht="5">
      <c r="A98" s="119" t="s">
        <v>26</v>
      </c>
      <c r="B98" s="120">
        <f>D98*$AG$5</f>
        <v>0</v>
      </c>
      <c r="C98" s="120">
        <f t="shared" ref="C98:C110" si="3">E98*$AG$5</f>
        <v>0</v>
      </c>
      <c r="D98" s="120">
        <v>40</v>
      </c>
      <c r="E98" s="120">
        <v>20</v>
      </c>
      <c r="F98" s="119" t="s">
        <v>125</v>
      </c>
      <c r="G98" s="120"/>
    </row>
    <row r="99" spans="1:7" s="119" customFormat="1" ht="5">
      <c r="A99" s="119" t="s">
        <v>27</v>
      </c>
      <c r="B99" s="120">
        <f t="shared" ref="B99:B110" si="4">D99*$AG$5</f>
        <v>0</v>
      </c>
      <c r="C99" s="120">
        <f t="shared" si="3"/>
        <v>0</v>
      </c>
      <c r="D99" s="120">
        <v>38</v>
      </c>
      <c r="E99" s="120">
        <v>19</v>
      </c>
      <c r="F99" s="119" t="s">
        <v>125</v>
      </c>
      <c r="G99" s="120"/>
    </row>
    <row r="100" spans="1:7" s="119" customFormat="1" ht="5">
      <c r="A100" s="119" t="s">
        <v>28</v>
      </c>
      <c r="B100" s="120">
        <f t="shared" si="4"/>
        <v>0</v>
      </c>
      <c r="C100" s="120">
        <f t="shared" si="3"/>
        <v>0</v>
      </c>
      <c r="D100" s="120">
        <v>48</v>
      </c>
      <c r="E100" s="120">
        <v>24</v>
      </c>
      <c r="F100" s="119" t="s">
        <v>125</v>
      </c>
      <c r="G100" s="120"/>
    </row>
    <row r="101" spans="1:7" s="119" customFormat="1" ht="5">
      <c r="A101" s="119" t="s">
        <v>29</v>
      </c>
      <c r="B101" s="120">
        <f t="shared" si="4"/>
        <v>0</v>
      </c>
      <c r="C101" s="120">
        <f t="shared" si="3"/>
        <v>0</v>
      </c>
      <c r="D101" s="120">
        <v>43</v>
      </c>
      <c r="E101" s="120">
        <v>21</v>
      </c>
      <c r="F101" s="119" t="s">
        <v>125</v>
      </c>
      <c r="G101" s="120"/>
    </row>
    <row r="102" spans="1:7" s="119" customFormat="1" ht="5">
      <c r="A102" s="119" t="s">
        <v>30</v>
      </c>
      <c r="B102" s="120">
        <f t="shared" si="4"/>
        <v>0</v>
      </c>
      <c r="C102" s="120">
        <f t="shared" si="3"/>
        <v>0</v>
      </c>
      <c r="D102" s="120">
        <v>36</v>
      </c>
      <c r="E102" s="120">
        <v>18</v>
      </c>
      <c r="F102" s="119" t="s">
        <v>125</v>
      </c>
      <c r="G102" s="120"/>
    </row>
    <row r="103" spans="1:7" s="119" customFormat="1" ht="5">
      <c r="A103" s="119" t="s">
        <v>128</v>
      </c>
      <c r="B103" s="120">
        <f t="shared" si="4"/>
        <v>0</v>
      </c>
      <c r="C103" s="120">
        <f t="shared" si="3"/>
        <v>0</v>
      </c>
      <c r="D103" s="120">
        <v>37</v>
      </c>
      <c r="E103" s="120">
        <v>19</v>
      </c>
      <c r="F103" s="119" t="s">
        <v>125</v>
      </c>
      <c r="G103" s="120"/>
    </row>
    <row r="104" spans="1:7" s="119" customFormat="1" ht="5">
      <c r="A104" s="119" t="s">
        <v>129</v>
      </c>
      <c r="B104" s="120">
        <f t="shared" si="4"/>
        <v>0</v>
      </c>
      <c r="C104" s="120">
        <f t="shared" si="3"/>
        <v>0</v>
      </c>
      <c r="D104" s="120">
        <v>35</v>
      </c>
      <c r="E104" s="120">
        <v>18</v>
      </c>
      <c r="F104" s="119" t="s">
        <v>125</v>
      </c>
      <c r="G104" s="120"/>
    </row>
    <row r="105" spans="1:7" s="119" customFormat="1" ht="5">
      <c r="A105" s="119" t="s">
        <v>130</v>
      </c>
      <c r="B105" s="120">
        <f t="shared" si="4"/>
        <v>0</v>
      </c>
      <c r="C105" s="120">
        <f t="shared" si="3"/>
        <v>0</v>
      </c>
      <c r="D105" s="120">
        <v>37</v>
      </c>
      <c r="E105" s="120">
        <v>19</v>
      </c>
      <c r="F105" s="119" t="s">
        <v>125</v>
      </c>
      <c r="G105" s="120"/>
    </row>
    <row r="106" spans="1:7" s="119" customFormat="1" ht="5">
      <c r="A106" s="119" t="s">
        <v>131</v>
      </c>
      <c r="B106" s="120">
        <f t="shared" si="4"/>
        <v>0</v>
      </c>
      <c r="C106" s="120">
        <f t="shared" si="3"/>
        <v>0</v>
      </c>
      <c r="D106" s="120">
        <v>35</v>
      </c>
      <c r="E106" s="120">
        <v>18</v>
      </c>
      <c r="F106" s="119" t="s">
        <v>125</v>
      </c>
      <c r="G106" s="120"/>
    </row>
    <row r="107" spans="1:7" s="119" customFormat="1" ht="5">
      <c r="A107" s="119" t="s">
        <v>132</v>
      </c>
      <c r="B107" s="120">
        <f t="shared" si="4"/>
        <v>0</v>
      </c>
      <c r="C107" s="120">
        <f t="shared" si="3"/>
        <v>0</v>
      </c>
      <c r="D107" s="120">
        <v>37</v>
      </c>
      <c r="E107" s="120">
        <v>19</v>
      </c>
      <c r="F107" s="119" t="s">
        <v>125</v>
      </c>
      <c r="G107" s="120"/>
    </row>
    <row r="108" spans="1:7" s="119" customFormat="1" ht="5">
      <c r="A108" s="119" t="s">
        <v>133</v>
      </c>
      <c r="B108" s="120">
        <f t="shared" si="4"/>
        <v>0</v>
      </c>
      <c r="C108" s="120">
        <f t="shared" si="3"/>
        <v>0</v>
      </c>
      <c r="D108" s="120">
        <v>35</v>
      </c>
      <c r="E108" s="120">
        <v>18</v>
      </c>
      <c r="F108" s="119" t="s">
        <v>125</v>
      </c>
      <c r="G108" s="120"/>
    </row>
    <row r="109" spans="1:7" s="119" customFormat="1" ht="5">
      <c r="A109" s="119" t="s">
        <v>134</v>
      </c>
      <c r="B109" s="120">
        <f t="shared" si="4"/>
        <v>0</v>
      </c>
      <c r="C109" s="120">
        <f t="shared" si="3"/>
        <v>0</v>
      </c>
      <c r="D109" s="120">
        <v>37</v>
      </c>
      <c r="E109" s="120">
        <v>19</v>
      </c>
      <c r="F109" s="119" t="s">
        <v>125</v>
      </c>
      <c r="G109" s="120"/>
    </row>
    <row r="110" spans="1:7" s="119" customFormat="1" ht="5">
      <c r="A110" s="119" t="s">
        <v>135</v>
      </c>
      <c r="B110" s="120">
        <f t="shared" si="4"/>
        <v>0</v>
      </c>
      <c r="C110" s="120">
        <f t="shared" si="3"/>
        <v>0</v>
      </c>
      <c r="D110" s="120">
        <v>35</v>
      </c>
      <c r="E110" s="120">
        <v>18</v>
      </c>
      <c r="F110" s="119" t="s">
        <v>125</v>
      </c>
      <c r="G110" s="120"/>
    </row>
    <row r="111" spans="1:7" s="119" customFormat="1" ht="5"/>
    <row r="112" spans="1:7" s="119" customFormat="1" ht="5">
      <c r="A112" s="119" t="s">
        <v>107</v>
      </c>
      <c r="B112" s="119" t="s">
        <v>136</v>
      </c>
    </row>
    <row r="113" spans="1:7" s="119" customFormat="1" ht="5">
      <c r="A113" s="119" t="s">
        <v>108</v>
      </c>
      <c r="B113" s="119">
        <v>0</v>
      </c>
      <c r="C113" s="119" t="b">
        <v>0</v>
      </c>
      <c r="D113" s="119" t="b">
        <v>0</v>
      </c>
      <c r="E113" s="119" t="b">
        <v>0</v>
      </c>
      <c r="F113" s="119">
        <v>0</v>
      </c>
      <c r="G113" s="119">
        <v>0</v>
      </c>
    </row>
    <row r="114" spans="1:7" s="119" customFormat="1" ht="5">
      <c r="A114" s="119" t="s">
        <v>109</v>
      </c>
    </row>
    <row r="115" spans="1:7" s="119" customFormat="1" ht="5">
      <c r="A115" s="119" t="s">
        <v>110</v>
      </c>
    </row>
    <row r="116" spans="1:7" s="119" customFormat="1" ht="5">
      <c r="A116" s="119" t="s">
        <v>111</v>
      </c>
    </row>
    <row r="117" spans="1:7" s="119" customFormat="1" ht="5">
      <c r="A117" s="119" t="s">
        <v>112</v>
      </c>
    </row>
    <row r="118" spans="1:7" s="119" customFormat="1" ht="5">
      <c r="A118" s="119" t="s">
        <v>113</v>
      </c>
    </row>
    <row r="119" spans="1:7" s="119" customFormat="1" ht="5">
      <c r="A119" s="119" t="s">
        <v>114</v>
      </c>
    </row>
  </sheetData>
  <sheetProtection formatCells="0" formatColumns="0" formatRows="0" insertColumns="0" insertRows="0" autoFilter="0"/>
  <mergeCells count="131">
    <mergeCell ref="A58:AM70"/>
    <mergeCell ref="A54:E54"/>
    <mergeCell ref="F54:J54"/>
    <mergeCell ref="K54:AM54"/>
    <mergeCell ref="A55:E55"/>
    <mergeCell ref="F55:J55"/>
    <mergeCell ref="K55:AM55"/>
    <mergeCell ref="A52:E52"/>
    <mergeCell ref="F52:J52"/>
    <mergeCell ref="K52:AM52"/>
    <mergeCell ref="A53:E53"/>
    <mergeCell ref="F53:J53"/>
    <mergeCell ref="K53:AM53"/>
    <mergeCell ref="A50:E50"/>
    <mergeCell ref="F50:J50"/>
    <mergeCell ref="K50:AM50"/>
    <mergeCell ref="A51:E51"/>
    <mergeCell ref="F51:J51"/>
    <mergeCell ref="K51:AM51"/>
    <mergeCell ref="H45:J45"/>
    <mergeCell ref="K45:AE45"/>
    <mergeCell ref="C46:AM47"/>
    <mergeCell ref="A48:E48"/>
    <mergeCell ref="A49:E49"/>
    <mergeCell ref="F49:J49"/>
    <mergeCell ref="K49:AM49"/>
    <mergeCell ref="W44:Z44"/>
    <mergeCell ref="AA44:AC44"/>
    <mergeCell ref="AD44:AE44"/>
    <mergeCell ref="AF44:AH44"/>
    <mergeCell ref="AI44:AK44"/>
    <mergeCell ref="AL44:AM44"/>
    <mergeCell ref="G44:I44"/>
    <mergeCell ref="J44:L44"/>
    <mergeCell ref="M44:N44"/>
    <mergeCell ref="O44:Q44"/>
    <mergeCell ref="R44:T44"/>
    <mergeCell ref="U44:V44"/>
    <mergeCell ref="A37:E37"/>
    <mergeCell ref="F37:J37"/>
    <mergeCell ref="K37:AM37"/>
    <mergeCell ref="A38:E38"/>
    <mergeCell ref="F38:J38"/>
    <mergeCell ref="K38:AM38"/>
    <mergeCell ref="A35:E35"/>
    <mergeCell ref="F35:J35"/>
    <mergeCell ref="K35:AM35"/>
    <mergeCell ref="A36:E36"/>
    <mergeCell ref="F36:J36"/>
    <mergeCell ref="K36:AM36"/>
    <mergeCell ref="A33:E33"/>
    <mergeCell ref="F33:J33"/>
    <mergeCell ref="K33:AM33"/>
    <mergeCell ref="A34:E34"/>
    <mergeCell ref="F34:J34"/>
    <mergeCell ref="K34:AM34"/>
    <mergeCell ref="A31:E31"/>
    <mergeCell ref="F31:J31"/>
    <mergeCell ref="K31:AM31"/>
    <mergeCell ref="A32:E32"/>
    <mergeCell ref="F32:J32"/>
    <mergeCell ref="K32:AM32"/>
    <mergeCell ref="A29:E29"/>
    <mergeCell ref="F29:J29"/>
    <mergeCell ref="K29:AM29"/>
    <mergeCell ref="A30:E30"/>
    <mergeCell ref="F30:J30"/>
    <mergeCell ref="K30:AM30"/>
    <mergeCell ref="A27:E27"/>
    <mergeCell ref="F27:J27"/>
    <mergeCell ref="K27:AM27"/>
    <mergeCell ref="A28:E28"/>
    <mergeCell ref="F28:J28"/>
    <mergeCell ref="K28:AM28"/>
    <mergeCell ref="A25:E25"/>
    <mergeCell ref="F25:J25"/>
    <mergeCell ref="K25:AM25"/>
    <mergeCell ref="A26:E26"/>
    <mergeCell ref="F26:J26"/>
    <mergeCell ref="K26:AM26"/>
    <mergeCell ref="A23:E23"/>
    <mergeCell ref="F23:J23"/>
    <mergeCell ref="K23:AM23"/>
    <mergeCell ref="A24:E24"/>
    <mergeCell ref="F24:J24"/>
    <mergeCell ref="K24:AM24"/>
    <mergeCell ref="A22:E22"/>
    <mergeCell ref="F22:J22"/>
    <mergeCell ref="K22:AM22"/>
    <mergeCell ref="AG13:AI13"/>
    <mergeCell ref="AJ13:AK13"/>
    <mergeCell ref="AL13:AM13"/>
    <mergeCell ref="H14:J14"/>
    <mergeCell ref="K14:AE14"/>
    <mergeCell ref="C15:AM19"/>
    <mergeCell ref="S13:U13"/>
    <mergeCell ref="V13:W13"/>
    <mergeCell ref="X13:Y13"/>
    <mergeCell ref="Z13:AB13"/>
    <mergeCell ref="AC13:AD13"/>
    <mergeCell ref="AE13:AF13"/>
    <mergeCell ref="A10:H11"/>
    <mergeCell ref="E13:G13"/>
    <mergeCell ref="H13:I13"/>
    <mergeCell ref="J13:K13"/>
    <mergeCell ref="L13:N13"/>
    <mergeCell ref="O13:P13"/>
    <mergeCell ref="Q13:R13"/>
    <mergeCell ref="A20:E20"/>
    <mergeCell ref="A21:E21"/>
    <mergeCell ref="F21:J21"/>
    <mergeCell ref="K21:AM21"/>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7"/>
  <dataValidations count="5">
    <dataValidation type="list" allowBlank="1" showInputMessage="1" showErrorMessage="1" sqref="I10:I11 A2" xr:uid="{73275C29-BF3A-4EB0-BD65-5B7D9162BCC2}">
      <formula1>"□,☑"</formula1>
    </dataValidation>
    <dataValidation type="list" allowBlank="1" showInputMessage="1" showErrorMessage="1" sqref="L5:AB5" xr:uid="{AD7DDDD0-F325-4602-99B5-5B1BE8CD685F}">
      <formula1>$A$76:$A$110</formula1>
    </dataValidation>
    <dataValidation type="list" allowBlank="1" showInputMessage="1" showErrorMessage="1" sqref="H45:J45" xr:uid="{B9F0DE90-3D50-45DF-BE49-5821B9153D8F}">
      <formula1>$A$118:$A$119</formula1>
    </dataValidation>
    <dataValidation type="list" allowBlank="1" showInputMessage="1" showErrorMessage="1" sqref="H14:J14" xr:uid="{A6E989AA-2EB9-4070-8941-F85498AE2353}">
      <formula1>$A$112:$A$117</formula1>
    </dataValidation>
    <dataValidation imeMode="halfAlpha" allowBlank="1" showInputMessage="1" showErrorMessage="1" sqref="J39:N43 AD39:AH43 S39:X43 AM39:AM43" xr:uid="{F01579A5-F7D2-4C90-871E-E66BF1BF47C4}"/>
  </dataValidations>
  <printOptions horizontalCentered="1"/>
  <pageMargins left="0.55118110236220474" right="0.39370078740157483" top="0.59055118110236227" bottom="0.19685039370078741" header="0.51181102362204722" footer="0.35433070866141736"/>
  <pageSetup paperSize="9" orientation="portrait"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A75D0-0EC2-4C2C-9D9A-BD7B486DAD6A}">
  <sheetPr>
    <tabColor theme="7" tint="0.79998168889431442"/>
    <pageSetUpPr fitToPage="1"/>
  </sheetPr>
  <dimension ref="A1:AS139"/>
  <sheetViews>
    <sheetView view="pageBreakPreview" zoomScale="85" zoomScaleNormal="85" zoomScaleSheetLayoutView="85" workbookViewId="0"/>
  </sheetViews>
  <sheetFormatPr defaultColWidth="9" defaultRowHeight="13"/>
  <cols>
    <col min="1" max="3" width="5" style="174" customWidth="1"/>
    <col min="4" max="4" width="11.453125" style="184" customWidth="1"/>
    <col min="5" max="6" width="11.453125" style="186" customWidth="1"/>
    <col min="7" max="7" width="11.453125" style="183" customWidth="1"/>
    <col min="8" max="8" width="11.453125" style="181" customWidth="1"/>
    <col min="9" max="9" width="11.453125" style="189" customWidth="1"/>
    <col min="10" max="10" width="3.453125" style="174" bestFit="1" customWidth="1"/>
    <col min="11" max="11" width="11.453125" style="181" customWidth="1"/>
    <col min="12" max="12" width="11.453125" style="174" customWidth="1"/>
    <col min="13" max="16384" width="9" style="174"/>
  </cols>
  <sheetData>
    <row r="1" spans="1:9">
      <c r="A1" s="174" t="s">
        <v>283</v>
      </c>
    </row>
    <row r="3" spans="1:9">
      <c r="A3" s="194" t="s">
        <v>234</v>
      </c>
      <c r="B3" s="187" t="str">
        <f ca="1">MID(個票2!M1,3,99)</f>
        <v>2</v>
      </c>
      <c r="E3" s="174"/>
    </row>
    <row r="4" spans="1:9">
      <c r="A4" s="194" t="s">
        <v>257</v>
      </c>
      <c r="B4" s="202"/>
      <c r="C4" s="202"/>
      <c r="D4" s="195"/>
      <c r="E4" s="898">
        <f>個票2!L4</f>
        <v>0</v>
      </c>
      <c r="F4" s="899"/>
      <c r="G4" s="899"/>
      <c r="H4" s="900"/>
    </row>
    <row r="5" spans="1:9">
      <c r="A5" s="194" t="s">
        <v>79</v>
      </c>
      <c r="B5" s="202"/>
      <c r="C5" s="202"/>
      <c r="D5" s="195"/>
      <c r="E5" s="898">
        <f>個票2!L5</f>
        <v>0</v>
      </c>
      <c r="F5" s="899"/>
      <c r="G5" s="899"/>
      <c r="H5" s="900"/>
    </row>
    <row r="7" spans="1:9">
      <c r="A7" s="177" t="s">
        <v>258</v>
      </c>
      <c r="B7" s="177"/>
      <c r="C7" s="177"/>
      <c r="D7" s="174"/>
      <c r="E7" s="174"/>
      <c r="F7" s="174"/>
      <c r="G7" s="174"/>
      <c r="H7" s="174"/>
      <c r="I7" s="174"/>
    </row>
    <row r="8" spans="1:9" ht="13.5" thickBot="1">
      <c r="A8" s="174" t="s">
        <v>461</v>
      </c>
      <c r="D8" s="174"/>
      <c r="E8" s="174"/>
      <c r="F8" s="174"/>
      <c r="G8" s="174"/>
      <c r="H8" s="174"/>
      <c r="I8" s="174"/>
    </row>
    <row r="9" spans="1:9">
      <c r="A9" s="885" t="s">
        <v>379</v>
      </c>
      <c r="B9" s="885"/>
      <c r="C9" s="885"/>
      <c r="D9" s="886"/>
      <c r="E9" s="887" t="s">
        <v>380</v>
      </c>
      <c r="F9" s="888"/>
      <c r="G9" s="233" t="s">
        <v>381</v>
      </c>
      <c r="H9" s="234" t="s">
        <v>382</v>
      </c>
      <c r="I9" s="174"/>
    </row>
    <row r="10" spans="1:9">
      <c r="A10" s="889" t="s">
        <v>383</v>
      </c>
      <c r="B10" s="890"/>
      <c r="C10" s="892" t="s">
        <v>325</v>
      </c>
      <c r="D10" s="893"/>
      <c r="E10" s="237"/>
      <c r="F10" s="295" t="s">
        <v>326</v>
      </c>
      <c r="G10" s="239"/>
      <c r="H10" s="240"/>
      <c r="I10" s="174"/>
    </row>
    <row r="11" spans="1:9">
      <c r="A11" s="891"/>
      <c r="B11" s="891"/>
      <c r="C11" s="883" t="s">
        <v>327</v>
      </c>
      <c r="D11" s="884"/>
      <c r="E11" s="237"/>
      <c r="F11" s="295" t="s">
        <v>326</v>
      </c>
      <c r="G11" s="239"/>
      <c r="H11" s="240"/>
      <c r="I11" s="174"/>
    </row>
    <row r="12" spans="1:9">
      <c r="A12" s="894" t="s">
        <v>384</v>
      </c>
      <c r="B12" s="891"/>
      <c r="C12" s="883" t="s">
        <v>325</v>
      </c>
      <c r="D12" s="884"/>
      <c r="E12" s="237"/>
      <c r="F12" s="295" t="s">
        <v>326</v>
      </c>
      <c r="G12" s="239"/>
      <c r="H12" s="240"/>
      <c r="I12" s="174"/>
    </row>
    <row r="13" spans="1:9" ht="13.5" thickBot="1">
      <c r="A13" s="891"/>
      <c r="B13" s="891"/>
      <c r="C13" s="883" t="s">
        <v>327</v>
      </c>
      <c r="D13" s="884"/>
      <c r="E13" s="238"/>
      <c r="F13" s="236" t="s">
        <v>326</v>
      </c>
      <c r="G13" s="241"/>
      <c r="H13" s="242"/>
      <c r="I13" s="174"/>
    </row>
    <row r="14" spans="1:9" ht="13.5" thickBot="1">
      <c r="D14" s="174"/>
      <c r="E14" s="174"/>
      <c r="F14" s="174"/>
      <c r="G14" s="174"/>
      <c r="H14" s="174"/>
      <c r="I14" s="174"/>
    </row>
    <row r="15" spans="1:9">
      <c r="A15" s="885" t="s">
        <v>379</v>
      </c>
      <c r="B15" s="885"/>
      <c r="C15" s="885"/>
      <c r="D15" s="886"/>
      <c r="E15" s="887" t="s">
        <v>385</v>
      </c>
      <c r="F15" s="888"/>
      <c r="G15" s="233" t="s">
        <v>386</v>
      </c>
      <c r="H15" s="234" t="s">
        <v>387</v>
      </c>
      <c r="I15" s="174"/>
    </row>
    <row r="16" spans="1:9">
      <c r="A16" s="889" t="s">
        <v>383</v>
      </c>
      <c r="B16" s="890"/>
      <c r="C16" s="892" t="s">
        <v>325</v>
      </c>
      <c r="D16" s="893"/>
      <c r="E16" s="237"/>
      <c r="F16" s="295" t="s">
        <v>326</v>
      </c>
      <c r="G16" s="239"/>
      <c r="H16" s="240"/>
      <c r="I16" s="174"/>
    </row>
    <row r="17" spans="1:45">
      <c r="A17" s="891"/>
      <c r="B17" s="891"/>
      <c r="C17" s="883" t="s">
        <v>327</v>
      </c>
      <c r="D17" s="884"/>
      <c r="E17" s="237"/>
      <c r="F17" s="295" t="s">
        <v>326</v>
      </c>
      <c r="G17" s="239"/>
      <c r="H17" s="240"/>
      <c r="I17" s="174"/>
    </row>
    <row r="18" spans="1:45">
      <c r="A18" s="894" t="s">
        <v>384</v>
      </c>
      <c r="B18" s="891"/>
      <c r="C18" s="883" t="s">
        <v>325</v>
      </c>
      <c r="D18" s="884"/>
      <c r="E18" s="237"/>
      <c r="F18" s="295" t="s">
        <v>326</v>
      </c>
      <c r="G18" s="239"/>
      <c r="H18" s="240"/>
      <c r="I18" s="174"/>
    </row>
    <row r="19" spans="1:45" ht="13.5" thickBot="1">
      <c r="A19" s="891"/>
      <c r="B19" s="891"/>
      <c r="C19" s="883" t="s">
        <v>327</v>
      </c>
      <c r="D19" s="884"/>
      <c r="E19" s="238"/>
      <c r="F19" s="236" t="s">
        <v>326</v>
      </c>
      <c r="G19" s="241"/>
      <c r="H19" s="242"/>
      <c r="I19" s="174"/>
    </row>
    <row r="20" spans="1:45" ht="13.5" thickBot="1">
      <c r="D20" s="174"/>
      <c r="E20" s="174"/>
      <c r="F20" s="174"/>
      <c r="G20" s="174"/>
      <c r="H20" s="174"/>
      <c r="I20" s="174"/>
    </row>
    <row r="21" spans="1:45">
      <c r="A21" s="885" t="s">
        <v>379</v>
      </c>
      <c r="B21" s="885"/>
      <c r="C21" s="885"/>
      <c r="D21" s="886"/>
      <c r="E21" s="887" t="s">
        <v>388</v>
      </c>
      <c r="F21" s="888"/>
      <c r="G21" s="233" t="s">
        <v>389</v>
      </c>
      <c r="H21" s="234" t="s">
        <v>390</v>
      </c>
      <c r="I21" s="174"/>
    </row>
    <row r="22" spans="1:45">
      <c r="A22" s="889" t="s">
        <v>383</v>
      </c>
      <c r="B22" s="890"/>
      <c r="C22" s="892" t="s">
        <v>325</v>
      </c>
      <c r="D22" s="893"/>
      <c r="E22" s="237"/>
      <c r="F22" s="295" t="s">
        <v>326</v>
      </c>
      <c r="G22" s="239"/>
      <c r="H22" s="240"/>
      <c r="I22" s="174"/>
    </row>
    <row r="23" spans="1:45">
      <c r="A23" s="891"/>
      <c r="B23" s="891"/>
      <c r="C23" s="883" t="s">
        <v>327</v>
      </c>
      <c r="D23" s="884"/>
      <c r="E23" s="237"/>
      <c r="F23" s="295" t="s">
        <v>326</v>
      </c>
      <c r="G23" s="239"/>
      <c r="H23" s="240"/>
      <c r="I23" s="174"/>
    </row>
    <row r="24" spans="1:45">
      <c r="A24" s="894" t="s">
        <v>384</v>
      </c>
      <c r="B24" s="891"/>
      <c r="C24" s="883" t="s">
        <v>325</v>
      </c>
      <c r="D24" s="884"/>
      <c r="E24" s="237"/>
      <c r="F24" s="295" t="s">
        <v>326</v>
      </c>
      <c r="G24" s="239"/>
      <c r="H24" s="240"/>
      <c r="I24" s="174"/>
    </row>
    <row r="25" spans="1:45" ht="13.5" thickBot="1">
      <c r="A25" s="891"/>
      <c r="B25" s="891"/>
      <c r="C25" s="883" t="s">
        <v>327</v>
      </c>
      <c r="D25" s="884"/>
      <c r="E25" s="238"/>
      <c r="F25" s="236" t="s">
        <v>326</v>
      </c>
      <c r="G25" s="241"/>
      <c r="H25" s="242"/>
      <c r="I25" s="174"/>
    </row>
    <row r="27" spans="1:45" ht="15" customHeight="1">
      <c r="A27" s="177" t="s">
        <v>259</v>
      </c>
      <c r="B27" s="177"/>
      <c r="C27" s="177"/>
    </row>
    <row r="28" spans="1:45" ht="15" customHeight="1">
      <c r="A28" s="174" t="s">
        <v>260</v>
      </c>
    </row>
    <row r="29" spans="1:45" ht="15" customHeight="1">
      <c r="A29" s="174" t="s">
        <v>252</v>
      </c>
    </row>
    <row r="30" spans="1:45" ht="15" customHeight="1">
      <c r="A30" s="216" t="s">
        <v>290</v>
      </c>
    </row>
    <row r="31" spans="1:45" ht="15" customHeight="1">
      <c r="A31" s="174" t="s">
        <v>444</v>
      </c>
      <c r="AS31" s="223"/>
    </row>
    <row r="32" spans="1:45" ht="15" customHeight="1">
      <c r="A32" s="903" t="s">
        <v>42</v>
      </c>
      <c r="B32" s="904"/>
      <c r="C32" s="905"/>
      <c r="D32" s="185" t="s">
        <v>237</v>
      </c>
      <c r="E32" s="185" t="s">
        <v>241</v>
      </c>
      <c r="F32" s="187" t="s">
        <v>185</v>
      </c>
      <c r="G32" s="187" t="s">
        <v>242</v>
      </c>
      <c r="H32" s="188" t="s">
        <v>243</v>
      </c>
      <c r="I32" s="188" t="s">
        <v>238</v>
      </c>
      <c r="J32" s="200"/>
      <c r="K32" s="183"/>
      <c r="L32" s="200"/>
    </row>
    <row r="33" spans="1:12" ht="15" customHeight="1">
      <c r="A33" s="906" t="s">
        <v>269</v>
      </c>
      <c r="B33" s="907"/>
      <c r="C33" s="908"/>
      <c r="D33" s="212" t="s">
        <v>266</v>
      </c>
      <c r="E33" s="209">
        <v>44907</v>
      </c>
      <c r="F33" s="210" t="s">
        <v>244</v>
      </c>
      <c r="G33" s="211">
        <v>2.5</v>
      </c>
      <c r="H33" s="208">
        <v>1000</v>
      </c>
      <c r="I33" s="208">
        <f>G33*H33</f>
        <v>2500</v>
      </c>
      <c r="J33" s="200"/>
      <c r="K33" s="183"/>
      <c r="L33" s="200"/>
    </row>
    <row r="34" spans="1:12" ht="15" customHeight="1">
      <c r="A34" s="906" t="s">
        <v>269</v>
      </c>
      <c r="B34" s="907"/>
      <c r="C34" s="908"/>
      <c r="D34" s="212" t="s">
        <v>267</v>
      </c>
      <c r="E34" s="209">
        <v>44907</v>
      </c>
      <c r="F34" s="210" t="s">
        <v>244</v>
      </c>
      <c r="G34" s="211"/>
      <c r="H34" s="208">
        <v>5000</v>
      </c>
      <c r="I34" s="208">
        <v>5000</v>
      </c>
      <c r="J34" s="200"/>
      <c r="K34" s="183"/>
      <c r="L34" s="200"/>
    </row>
    <row r="35" spans="1:12" ht="15" customHeight="1">
      <c r="A35" s="200"/>
      <c r="B35" s="200"/>
      <c r="C35" s="200"/>
      <c r="H35" s="183"/>
      <c r="I35" s="183"/>
      <c r="J35" s="200"/>
      <c r="K35" s="183"/>
      <c r="L35" s="200"/>
    </row>
    <row r="36" spans="1:12" ht="15" customHeight="1">
      <c r="A36" s="909" t="s">
        <v>42</v>
      </c>
      <c r="B36" s="909"/>
      <c r="C36" s="909"/>
      <c r="D36" s="185" t="s">
        <v>237</v>
      </c>
      <c r="E36" s="185" t="s">
        <v>241</v>
      </c>
      <c r="F36" s="187" t="s">
        <v>185</v>
      </c>
      <c r="G36" s="187" t="s">
        <v>242</v>
      </c>
      <c r="H36" s="188" t="s">
        <v>243</v>
      </c>
      <c r="I36" s="188" t="s">
        <v>238</v>
      </c>
      <c r="J36" s="200"/>
      <c r="K36" s="183"/>
      <c r="L36" s="200"/>
    </row>
    <row r="37" spans="1:12" ht="15" customHeight="1">
      <c r="A37" s="897"/>
      <c r="B37" s="897"/>
      <c r="C37" s="897"/>
      <c r="D37" s="197"/>
      <c r="E37" s="196"/>
      <c r="F37" s="197"/>
      <c r="G37" s="198"/>
      <c r="H37" s="199"/>
      <c r="I37" s="199"/>
      <c r="J37" s="200"/>
      <c r="K37" s="183"/>
      <c r="L37" s="200"/>
    </row>
    <row r="38" spans="1:12" ht="15" customHeight="1">
      <c r="A38" s="897"/>
      <c r="B38" s="897"/>
      <c r="C38" s="897"/>
      <c r="D38" s="197"/>
      <c r="E38" s="196"/>
      <c r="F38" s="197"/>
      <c r="G38" s="198"/>
      <c r="H38" s="199"/>
      <c r="I38" s="199"/>
      <c r="J38" s="200"/>
      <c r="K38" s="183"/>
      <c r="L38" s="200"/>
    </row>
    <row r="39" spans="1:12" ht="15" customHeight="1">
      <c r="A39" s="897"/>
      <c r="B39" s="897"/>
      <c r="C39" s="897"/>
      <c r="D39" s="197"/>
      <c r="E39" s="196"/>
      <c r="F39" s="197"/>
      <c r="G39" s="198"/>
      <c r="H39" s="199"/>
      <c r="I39" s="199"/>
      <c r="J39" s="200"/>
      <c r="K39" s="183"/>
      <c r="L39" s="200"/>
    </row>
    <row r="40" spans="1:12" ht="15" customHeight="1">
      <c r="A40" s="897"/>
      <c r="B40" s="897"/>
      <c r="C40" s="897"/>
      <c r="D40" s="197"/>
      <c r="E40" s="196"/>
      <c r="F40" s="197"/>
      <c r="G40" s="198"/>
      <c r="H40" s="199"/>
      <c r="I40" s="199"/>
      <c r="J40" s="200"/>
      <c r="K40" s="183"/>
      <c r="L40" s="200"/>
    </row>
    <row r="41" spans="1:12" ht="15" customHeight="1">
      <c r="A41" s="897"/>
      <c r="B41" s="897"/>
      <c r="C41" s="897"/>
      <c r="D41" s="197"/>
      <c r="E41" s="196"/>
      <c r="F41" s="197"/>
      <c r="G41" s="198"/>
      <c r="H41" s="199"/>
      <c r="I41" s="199"/>
      <c r="J41" s="200"/>
      <c r="K41" s="183"/>
      <c r="L41" s="200"/>
    </row>
    <row r="42" spans="1:12" ht="15" customHeight="1">
      <c r="A42" s="897"/>
      <c r="B42" s="897"/>
      <c r="C42" s="897"/>
      <c r="D42" s="197"/>
      <c r="E42" s="196"/>
      <c r="F42" s="197"/>
      <c r="G42" s="198"/>
      <c r="H42" s="199"/>
      <c r="I42" s="199"/>
      <c r="J42" s="200"/>
      <c r="K42" s="183"/>
      <c r="L42" s="200"/>
    </row>
    <row r="43" spans="1:12" ht="15" customHeight="1">
      <c r="A43" s="897"/>
      <c r="B43" s="897"/>
      <c r="C43" s="897"/>
      <c r="D43" s="197"/>
      <c r="E43" s="196"/>
      <c r="F43" s="197"/>
      <c r="G43" s="198"/>
      <c r="H43" s="199"/>
      <c r="I43" s="199"/>
      <c r="J43" s="200"/>
      <c r="K43" s="183"/>
      <c r="L43" s="200"/>
    </row>
    <row r="44" spans="1:12" ht="15" customHeight="1">
      <c r="A44" s="897"/>
      <c r="B44" s="897"/>
      <c r="C44" s="897"/>
      <c r="D44" s="197"/>
      <c r="E44" s="196"/>
      <c r="F44" s="197"/>
      <c r="G44" s="198"/>
      <c r="H44" s="199"/>
      <c r="I44" s="199"/>
      <c r="J44" s="200"/>
      <c r="K44" s="183"/>
      <c r="L44" s="200"/>
    </row>
    <row r="45" spans="1:12" ht="15" customHeight="1">
      <c r="A45" s="897"/>
      <c r="B45" s="897"/>
      <c r="C45" s="897"/>
      <c r="D45" s="197"/>
      <c r="E45" s="196"/>
      <c r="F45" s="197"/>
      <c r="G45" s="198"/>
      <c r="H45" s="199"/>
      <c r="I45" s="199"/>
      <c r="J45" s="200"/>
      <c r="K45" s="183"/>
      <c r="L45" s="200"/>
    </row>
    <row r="46" spans="1:12" ht="15" customHeight="1">
      <c r="A46" s="897"/>
      <c r="B46" s="897"/>
      <c r="C46" s="897"/>
      <c r="D46" s="197"/>
      <c r="E46" s="196"/>
      <c r="F46" s="197"/>
      <c r="G46" s="198"/>
      <c r="H46" s="199"/>
      <c r="I46" s="199"/>
      <c r="J46" s="200"/>
      <c r="K46" s="183"/>
      <c r="L46" s="200"/>
    </row>
    <row r="47" spans="1:12" ht="15" customHeight="1">
      <c r="A47" s="897"/>
      <c r="B47" s="897"/>
      <c r="C47" s="897"/>
      <c r="D47" s="197"/>
      <c r="E47" s="196"/>
      <c r="F47" s="197"/>
      <c r="G47" s="198"/>
      <c r="H47" s="199"/>
      <c r="I47" s="199"/>
      <c r="J47" s="200"/>
      <c r="K47" s="183"/>
      <c r="L47" s="200"/>
    </row>
    <row r="48" spans="1:12" ht="15" customHeight="1">
      <c r="A48" s="897"/>
      <c r="B48" s="897"/>
      <c r="C48" s="897"/>
      <c r="D48" s="197"/>
      <c r="E48" s="196"/>
      <c r="F48" s="197"/>
      <c r="G48" s="198"/>
      <c r="H48" s="199"/>
      <c r="I48" s="199"/>
      <c r="J48" s="200"/>
      <c r="K48" s="183"/>
      <c r="L48" s="200"/>
    </row>
    <row r="49" spans="1:12" ht="15" customHeight="1">
      <c r="A49" s="897"/>
      <c r="B49" s="897"/>
      <c r="C49" s="897"/>
      <c r="D49" s="197"/>
      <c r="E49" s="196"/>
      <c r="F49" s="197"/>
      <c r="G49" s="198"/>
      <c r="H49" s="199"/>
      <c r="I49" s="199"/>
      <c r="J49" s="200"/>
      <c r="K49" s="183"/>
      <c r="L49" s="200"/>
    </row>
    <row r="50" spans="1:12" ht="15" customHeight="1">
      <c r="A50" s="897"/>
      <c r="B50" s="897"/>
      <c r="C50" s="897"/>
      <c r="D50" s="197"/>
      <c r="E50" s="196"/>
      <c r="F50" s="197"/>
      <c r="G50" s="198"/>
      <c r="H50" s="199"/>
      <c r="I50" s="199"/>
      <c r="J50" s="200"/>
      <c r="K50" s="183"/>
      <c r="L50" s="200"/>
    </row>
    <row r="51" spans="1:12" ht="15" customHeight="1">
      <c r="A51" s="897"/>
      <c r="B51" s="897"/>
      <c r="C51" s="897"/>
      <c r="D51" s="197"/>
      <c r="E51" s="196"/>
      <c r="F51" s="197"/>
      <c r="G51" s="198"/>
      <c r="H51" s="199"/>
      <c r="I51" s="199"/>
      <c r="J51" s="200"/>
      <c r="K51" s="183"/>
      <c r="L51" s="200"/>
    </row>
    <row r="52" spans="1:12" ht="15" customHeight="1">
      <c r="A52" s="897"/>
      <c r="B52" s="897"/>
      <c r="C52" s="897"/>
      <c r="D52" s="197"/>
      <c r="E52" s="196"/>
      <c r="F52" s="197"/>
      <c r="G52" s="198"/>
      <c r="H52" s="199"/>
      <c r="I52" s="199"/>
      <c r="J52" s="200"/>
      <c r="K52" s="183"/>
      <c r="L52" s="200"/>
    </row>
    <row r="53" spans="1:12" ht="15" customHeight="1">
      <c r="A53" s="897"/>
      <c r="B53" s="897"/>
      <c r="C53" s="897"/>
      <c r="D53" s="197"/>
      <c r="E53" s="196"/>
      <c r="F53" s="197"/>
      <c r="G53" s="198"/>
      <c r="H53" s="199"/>
      <c r="I53" s="199"/>
      <c r="J53" s="200"/>
      <c r="K53" s="183"/>
      <c r="L53" s="200"/>
    </row>
    <row r="54" spans="1:12" ht="15" customHeight="1">
      <c r="A54" s="897"/>
      <c r="B54" s="897"/>
      <c r="C54" s="897"/>
      <c r="D54" s="197"/>
      <c r="E54" s="196"/>
      <c r="F54" s="197"/>
      <c r="G54" s="198"/>
      <c r="H54" s="199"/>
      <c r="I54" s="199"/>
      <c r="J54" s="200"/>
      <c r="K54" s="183"/>
      <c r="L54" s="200"/>
    </row>
    <row r="55" spans="1:12" ht="15" customHeight="1">
      <c r="A55" s="897"/>
      <c r="B55" s="897"/>
      <c r="C55" s="897"/>
      <c r="D55" s="197"/>
      <c r="E55" s="196"/>
      <c r="F55" s="197"/>
      <c r="G55" s="198"/>
      <c r="H55" s="199"/>
      <c r="I55" s="199"/>
      <c r="J55" s="200"/>
      <c r="K55" s="183"/>
      <c r="L55" s="200"/>
    </row>
    <row r="56" spans="1:12" ht="15" customHeight="1">
      <c r="A56" s="897"/>
      <c r="B56" s="897"/>
      <c r="C56" s="897"/>
      <c r="D56" s="197"/>
      <c r="E56" s="196"/>
      <c r="F56" s="197"/>
      <c r="G56" s="198"/>
      <c r="H56" s="199"/>
      <c r="I56" s="199"/>
      <c r="J56" s="200"/>
      <c r="K56" s="183"/>
      <c r="L56" s="200"/>
    </row>
    <row r="57" spans="1:12" ht="15" customHeight="1">
      <c r="A57" s="897"/>
      <c r="B57" s="897"/>
      <c r="C57" s="897"/>
      <c r="D57" s="197"/>
      <c r="E57" s="196"/>
      <c r="F57" s="197"/>
      <c r="G57" s="198"/>
      <c r="H57" s="199"/>
      <c r="I57" s="199"/>
      <c r="J57" s="200"/>
      <c r="K57" s="183"/>
      <c r="L57" s="200"/>
    </row>
    <row r="58" spans="1:12" ht="15" customHeight="1">
      <c r="A58" s="897"/>
      <c r="B58" s="897"/>
      <c r="C58" s="897"/>
      <c r="D58" s="197"/>
      <c r="E58" s="196"/>
      <c r="F58" s="197"/>
      <c r="G58" s="198"/>
      <c r="H58" s="199"/>
      <c r="I58" s="199"/>
      <c r="J58" s="200"/>
      <c r="K58" s="183"/>
      <c r="L58" s="200"/>
    </row>
    <row r="59" spans="1:12" ht="15" customHeight="1">
      <c r="A59" s="897"/>
      <c r="B59" s="897"/>
      <c r="C59" s="897"/>
      <c r="D59" s="197"/>
      <c r="E59" s="196"/>
      <c r="F59" s="197"/>
      <c r="G59" s="198"/>
      <c r="H59" s="199"/>
      <c r="I59" s="199"/>
      <c r="J59" s="200"/>
      <c r="K59" s="183"/>
      <c r="L59" s="200"/>
    </row>
    <row r="60" spans="1:12">
      <c r="A60" s="200"/>
      <c r="B60" s="200"/>
      <c r="C60" s="200"/>
      <c r="E60" s="184"/>
      <c r="G60" s="186"/>
      <c r="H60" s="201" t="s">
        <v>240</v>
      </c>
      <c r="I60" s="183">
        <f>SUM(I37:I59)</f>
        <v>0</v>
      </c>
      <c r="J60" s="200"/>
      <c r="K60" s="183"/>
      <c r="L60" s="200"/>
    </row>
    <row r="61" spans="1:12">
      <c r="G61" s="183" t="s">
        <v>264</v>
      </c>
    </row>
    <row r="62" spans="1:12">
      <c r="D62" s="174"/>
      <c r="G62" s="895" t="s">
        <v>269</v>
      </c>
      <c r="H62" s="896"/>
      <c r="I62" s="206">
        <f>SUMIFS(I$37:I$59,A$37:A$59,G62)</f>
        <v>0</v>
      </c>
      <c r="J62" s="200"/>
    </row>
    <row r="63" spans="1:12">
      <c r="G63" s="895" t="s">
        <v>275</v>
      </c>
      <c r="H63" s="896"/>
      <c r="I63" s="206">
        <f>SUMIFS(I$37:I$59,A$37:A$59,G63)</f>
        <v>0</v>
      </c>
    </row>
    <row r="64" spans="1:12">
      <c r="G64" s="895" t="s">
        <v>274</v>
      </c>
      <c r="H64" s="896"/>
      <c r="I64" s="206">
        <f>SUMIFS(I$37:I$59,A$37:A$59,G64)</f>
        <v>0</v>
      </c>
    </row>
    <row r="65" spans="1:12">
      <c r="G65" s="895" t="s">
        <v>272</v>
      </c>
      <c r="H65" s="896"/>
      <c r="I65" s="206">
        <f>SUMIFS(I$37:I$59,A$37:A$59,G65)</f>
        <v>0</v>
      </c>
    </row>
    <row r="66" spans="1:12">
      <c r="A66" s="200"/>
      <c r="B66" s="200"/>
      <c r="C66" s="200"/>
      <c r="E66" s="184"/>
      <c r="G66" s="186"/>
      <c r="H66" s="201" t="s">
        <v>240</v>
      </c>
      <c r="I66" s="183">
        <f>SUM(I62:I65)</f>
        <v>0</v>
      </c>
      <c r="J66" s="200"/>
      <c r="K66" s="183"/>
      <c r="L66" s="200"/>
    </row>
    <row r="67" spans="1:12">
      <c r="A67" s="200"/>
      <c r="B67" s="200"/>
      <c r="C67" s="200"/>
      <c r="E67" s="184"/>
      <c r="G67" s="186"/>
      <c r="H67" s="201"/>
      <c r="I67" s="183"/>
      <c r="J67" s="200"/>
      <c r="K67" s="183"/>
      <c r="L67" s="200"/>
    </row>
    <row r="68" spans="1:12" ht="15" customHeight="1">
      <c r="A68" s="177" t="s">
        <v>261</v>
      </c>
      <c r="B68" s="177"/>
      <c r="C68" s="177"/>
      <c r="D68" s="177"/>
      <c r="E68" s="177"/>
      <c r="F68" s="174"/>
      <c r="G68" s="174"/>
      <c r="I68" s="174"/>
      <c r="J68" s="181"/>
      <c r="K68" s="174"/>
    </row>
    <row r="69" spans="1:12" ht="15" customHeight="1">
      <c r="A69" s="174" t="s">
        <v>295</v>
      </c>
      <c r="D69" s="174"/>
      <c r="E69" s="174"/>
      <c r="F69" s="174"/>
      <c r="G69" s="174"/>
      <c r="I69" s="174"/>
      <c r="J69" s="181"/>
      <c r="K69" s="174"/>
    </row>
    <row r="70" spans="1:12" ht="15" customHeight="1">
      <c r="A70" s="174" t="s">
        <v>440</v>
      </c>
      <c r="D70" s="174"/>
      <c r="E70" s="174"/>
      <c r="F70" s="174"/>
      <c r="G70" s="174"/>
      <c r="I70" s="174"/>
      <c r="J70" s="181"/>
      <c r="K70" s="174"/>
    </row>
    <row r="71" spans="1:12" ht="15" customHeight="1">
      <c r="A71" s="289" t="s">
        <v>441</v>
      </c>
      <c r="D71" s="174"/>
      <c r="E71" s="174"/>
      <c r="F71" s="174"/>
      <c r="G71" s="174"/>
      <c r="I71" s="174"/>
      <c r="J71" s="181"/>
      <c r="K71" s="174"/>
    </row>
    <row r="72" spans="1:12" ht="15" customHeight="1">
      <c r="A72" s="289"/>
      <c r="D72" s="174"/>
      <c r="E72" s="174"/>
      <c r="F72" s="174"/>
      <c r="G72" s="174"/>
      <c r="I72" s="174"/>
      <c r="J72" s="181"/>
      <c r="K72" s="174"/>
    </row>
    <row r="73" spans="1:12" ht="15" customHeight="1">
      <c r="A73" s="216" t="s">
        <v>462</v>
      </c>
      <c r="D73" s="174"/>
      <c r="E73" s="174"/>
      <c r="F73" s="174"/>
      <c r="G73" s="174"/>
      <c r="I73" s="174"/>
      <c r="J73" s="181"/>
      <c r="K73" s="174"/>
    </row>
    <row r="74" spans="1:12" ht="15" customHeight="1">
      <c r="A74" s="290" t="s">
        <v>447</v>
      </c>
      <c r="D74" s="174"/>
      <c r="E74" s="174"/>
      <c r="F74" s="174"/>
      <c r="G74" s="174"/>
      <c r="I74" s="174"/>
      <c r="J74" s="181"/>
      <c r="K74" s="174"/>
    </row>
    <row r="75" spans="1:12" ht="15" customHeight="1">
      <c r="A75" s="290" t="s">
        <v>443</v>
      </c>
      <c r="D75" s="174"/>
      <c r="E75" s="174"/>
      <c r="F75" s="174"/>
      <c r="G75" s="174"/>
      <c r="I75" s="174"/>
      <c r="J75" s="181"/>
      <c r="K75" s="174"/>
    </row>
    <row r="76" spans="1:12" ht="15" customHeight="1">
      <c r="A76" s="290" t="s">
        <v>446</v>
      </c>
      <c r="D76" s="174"/>
      <c r="E76" s="174"/>
      <c r="F76" s="174"/>
      <c r="G76" s="174"/>
      <c r="I76" s="174"/>
      <c r="J76" s="181"/>
      <c r="K76" s="174"/>
    </row>
    <row r="77" spans="1:12" ht="15" customHeight="1">
      <c r="A77" s="290" t="s">
        <v>442</v>
      </c>
      <c r="D77" s="174"/>
      <c r="E77" s="174"/>
      <c r="F77" s="174"/>
      <c r="G77" s="174"/>
      <c r="I77" s="174"/>
      <c r="J77" s="181"/>
      <c r="K77" s="174"/>
    </row>
    <row r="78" spans="1:12" ht="15" customHeight="1">
      <c r="A78" s="290" t="s">
        <v>490</v>
      </c>
      <c r="B78" s="344" t="s">
        <v>491</v>
      </c>
      <c r="D78" s="174" t="s">
        <v>492</v>
      </c>
      <c r="E78" s="174"/>
      <c r="F78" s="174"/>
      <c r="G78" s="174"/>
      <c r="I78" s="174"/>
      <c r="J78" s="181"/>
      <c r="K78" s="174"/>
    </row>
    <row r="79" spans="1:12" ht="15" customHeight="1">
      <c r="A79" s="290"/>
      <c r="D79" s="174"/>
      <c r="E79" s="174"/>
      <c r="F79" s="174"/>
      <c r="G79" s="174"/>
      <c r="I79" s="174"/>
      <c r="J79" s="181"/>
      <c r="K79" s="174"/>
    </row>
    <row r="80" spans="1:12" ht="15" customHeight="1">
      <c r="A80" s="289"/>
      <c r="D80" s="174"/>
      <c r="E80" s="174"/>
      <c r="F80" s="174"/>
      <c r="G80" s="174"/>
      <c r="I80" s="174"/>
      <c r="J80" s="181"/>
      <c r="K80" s="174"/>
    </row>
    <row r="81" spans="1:11" ht="15" customHeight="1">
      <c r="A81" s="174" t="s">
        <v>444</v>
      </c>
      <c r="D81" s="174"/>
      <c r="E81" s="174"/>
      <c r="F81" s="174"/>
      <c r="G81" s="174"/>
      <c r="I81" s="174"/>
      <c r="J81" s="181"/>
      <c r="K81" s="174"/>
    </row>
    <row r="82" spans="1:11" ht="15" customHeight="1">
      <c r="A82" s="178" t="s">
        <v>234</v>
      </c>
      <c r="B82" s="180"/>
      <c r="C82" s="179" t="s">
        <v>235</v>
      </c>
      <c r="D82" s="902" t="s">
        <v>42</v>
      </c>
      <c r="E82" s="902"/>
      <c r="F82" s="902" t="s">
        <v>237</v>
      </c>
      <c r="G82" s="902"/>
      <c r="H82" s="902"/>
      <c r="I82" s="182" t="s">
        <v>238</v>
      </c>
    </row>
    <row r="83" spans="1:11" ht="15" customHeight="1">
      <c r="A83" s="203" t="s">
        <v>263</v>
      </c>
      <c r="B83" s="204" t="s">
        <v>236</v>
      </c>
      <c r="C83" s="207">
        <v>1</v>
      </c>
      <c r="D83" s="910" t="s">
        <v>262</v>
      </c>
      <c r="E83" s="910"/>
      <c r="F83" s="911" t="s">
        <v>246</v>
      </c>
      <c r="G83" s="911"/>
      <c r="H83" s="911"/>
      <c r="I83" s="208"/>
    </row>
    <row r="84" spans="1:11" ht="15" customHeight="1">
      <c r="A84" s="203" t="s">
        <v>263</v>
      </c>
      <c r="B84" s="204" t="s">
        <v>236</v>
      </c>
      <c r="C84" s="207">
        <v>2</v>
      </c>
      <c r="D84" s="910" t="s">
        <v>262</v>
      </c>
      <c r="E84" s="910"/>
      <c r="F84" s="911" t="s">
        <v>247</v>
      </c>
      <c r="G84" s="911"/>
      <c r="H84" s="911"/>
      <c r="I84" s="208"/>
    </row>
    <row r="85" spans="1:11" ht="15" customHeight="1">
      <c r="A85" s="203" t="s">
        <v>263</v>
      </c>
      <c r="B85" s="204" t="s">
        <v>236</v>
      </c>
      <c r="C85" s="207">
        <v>3</v>
      </c>
      <c r="D85" s="910" t="s">
        <v>158</v>
      </c>
      <c r="E85" s="910"/>
      <c r="F85" s="911" t="s">
        <v>445</v>
      </c>
      <c r="G85" s="911"/>
      <c r="H85" s="911"/>
      <c r="I85" s="208"/>
    </row>
    <row r="87" spans="1:11">
      <c r="A87" s="178" t="s">
        <v>234</v>
      </c>
      <c r="B87" s="180"/>
      <c r="C87" s="179" t="s">
        <v>235</v>
      </c>
      <c r="D87" s="902" t="s">
        <v>42</v>
      </c>
      <c r="E87" s="902"/>
      <c r="F87" s="902" t="s">
        <v>237</v>
      </c>
      <c r="G87" s="902"/>
      <c r="H87" s="902"/>
      <c r="I87" s="182" t="s">
        <v>238</v>
      </c>
    </row>
    <row r="88" spans="1:11">
      <c r="A88" s="203" t="str">
        <f ca="1">$B$3</f>
        <v>2</v>
      </c>
      <c r="B88" s="204" t="s">
        <v>236</v>
      </c>
      <c r="C88" s="205">
        <v>1</v>
      </c>
      <c r="D88" s="897"/>
      <c r="E88" s="897"/>
      <c r="F88" s="901"/>
      <c r="G88" s="901"/>
      <c r="H88" s="901"/>
      <c r="I88" s="199"/>
    </row>
    <row r="89" spans="1:11">
      <c r="A89" s="203" t="str">
        <f ca="1">$B$3</f>
        <v>2</v>
      </c>
      <c r="B89" s="204" t="s">
        <v>236</v>
      </c>
      <c r="C89" s="205">
        <f>C88+1</f>
        <v>2</v>
      </c>
      <c r="D89" s="897"/>
      <c r="E89" s="897"/>
      <c r="F89" s="901"/>
      <c r="G89" s="901"/>
      <c r="H89" s="901"/>
      <c r="I89" s="199"/>
    </row>
    <row r="90" spans="1:11">
      <c r="A90" s="203" t="str">
        <f ca="1">$B$3</f>
        <v>2</v>
      </c>
      <c r="B90" s="204" t="s">
        <v>236</v>
      </c>
      <c r="C90" s="205">
        <f t="shared" ref="C90:C117" si="0">C89+1</f>
        <v>3</v>
      </c>
      <c r="D90" s="897"/>
      <c r="E90" s="897"/>
      <c r="F90" s="901"/>
      <c r="G90" s="901"/>
      <c r="H90" s="901"/>
      <c r="I90" s="199"/>
    </row>
    <row r="91" spans="1:11">
      <c r="A91" s="203" t="str">
        <f t="shared" ref="A91:A117" ca="1" si="1">$B$3</f>
        <v>2</v>
      </c>
      <c r="B91" s="204" t="s">
        <v>236</v>
      </c>
      <c r="C91" s="205">
        <f t="shared" si="0"/>
        <v>4</v>
      </c>
      <c r="D91" s="897"/>
      <c r="E91" s="897"/>
      <c r="F91" s="901"/>
      <c r="G91" s="901"/>
      <c r="H91" s="901"/>
      <c r="I91" s="199"/>
    </row>
    <row r="92" spans="1:11">
      <c r="A92" s="203" t="str">
        <f t="shared" ca="1" si="1"/>
        <v>2</v>
      </c>
      <c r="B92" s="204" t="s">
        <v>236</v>
      </c>
      <c r="C92" s="205">
        <f t="shared" si="0"/>
        <v>5</v>
      </c>
      <c r="D92" s="897"/>
      <c r="E92" s="897"/>
      <c r="F92" s="901"/>
      <c r="G92" s="901"/>
      <c r="H92" s="901"/>
      <c r="I92" s="199"/>
    </row>
    <row r="93" spans="1:11">
      <c r="A93" s="203" t="str">
        <f t="shared" ca="1" si="1"/>
        <v>2</v>
      </c>
      <c r="B93" s="204" t="s">
        <v>236</v>
      </c>
      <c r="C93" s="205">
        <f t="shared" si="0"/>
        <v>6</v>
      </c>
      <c r="D93" s="897"/>
      <c r="E93" s="897"/>
      <c r="F93" s="901"/>
      <c r="G93" s="901"/>
      <c r="H93" s="901"/>
      <c r="I93" s="199"/>
    </row>
    <row r="94" spans="1:11">
      <c r="A94" s="203" t="str">
        <f t="shared" ca="1" si="1"/>
        <v>2</v>
      </c>
      <c r="B94" s="204" t="s">
        <v>236</v>
      </c>
      <c r="C94" s="205">
        <f t="shared" si="0"/>
        <v>7</v>
      </c>
      <c r="D94" s="897"/>
      <c r="E94" s="897"/>
      <c r="F94" s="901"/>
      <c r="G94" s="901"/>
      <c r="H94" s="901"/>
      <c r="I94" s="199"/>
    </row>
    <row r="95" spans="1:11">
      <c r="A95" s="203" t="str">
        <f t="shared" ca="1" si="1"/>
        <v>2</v>
      </c>
      <c r="B95" s="204" t="s">
        <v>236</v>
      </c>
      <c r="C95" s="205">
        <f t="shared" si="0"/>
        <v>8</v>
      </c>
      <c r="D95" s="897"/>
      <c r="E95" s="897"/>
      <c r="F95" s="901"/>
      <c r="G95" s="901"/>
      <c r="H95" s="901"/>
      <c r="I95" s="199"/>
    </row>
    <row r="96" spans="1:11">
      <c r="A96" s="203" t="str">
        <f t="shared" ca="1" si="1"/>
        <v>2</v>
      </c>
      <c r="B96" s="204" t="s">
        <v>236</v>
      </c>
      <c r="C96" s="205">
        <f t="shared" si="0"/>
        <v>9</v>
      </c>
      <c r="D96" s="897"/>
      <c r="E96" s="897"/>
      <c r="F96" s="901"/>
      <c r="G96" s="901"/>
      <c r="H96" s="901"/>
      <c r="I96" s="199"/>
    </row>
    <row r="97" spans="1:9">
      <c r="A97" s="203" t="str">
        <f t="shared" ca="1" si="1"/>
        <v>2</v>
      </c>
      <c r="B97" s="204" t="s">
        <v>236</v>
      </c>
      <c r="C97" s="205">
        <f t="shared" si="0"/>
        <v>10</v>
      </c>
      <c r="D97" s="897"/>
      <c r="E97" s="897"/>
      <c r="F97" s="901"/>
      <c r="G97" s="901"/>
      <c r="H97" s="901"/>
      <c r="I97" s="199"/>
    </row>
    <row r="98" spans="1:9">
      <c r="A98" s="203" t="str">
        <f t="shared" ca="1" si="1"/>
        <v>2</v>
      </c>
      <c r="B98" s="204" t="s">
        <v>236</v>
      </c>
      <c r="C98" s="205">
        <f t="shared" si="0"/>
        <v>11</v>
      </c>
      <c r="D98" s="897"/>
      <c r="E98" s="897"/>
      <c r="F98" s="901"/>
      <c r="G98" s="901"/>
      <c r="H98" s="901"/>
      <c r="I98" s="199"/>
    </row>
    <row r="99" spans="1:9">
      <c r="A99" s="203" t="str">
        <f t="shared" ca="1" si="1"/>
        <v>2</v>
      </c>
      <c r="B99" s="204" t="s">
        <v>236</v>
      </c>
      <c r="C99" s="205">
        <f t="shared" si="0"/>
        <v>12</v>
      </c>
      <c r="D99" s="897"/>
      <c r="E99" s="897"/>
      <c r="F99" s="901"/>
      <c r="G99" s="901"/>
      <c r="H99" s="901"/>
      <c r="I99" s="199"/>
    </row>
    <row r="100" spans="1:9">
      <c r="A100" s="203" t="str">
        <f t="shared" ca="1" si="1"/>
        <v>2</v>
      </c>
      <c r="B100" s="204" t="s">
        <v>236</v>
      </c>
      <c r="C100" s="205">
        <f t="shared" si="0"/>
        <v>13</v>
      </c>
      <c r="D100" s="897"/>
      <c r="E100" s="897"/>
      <c r="F100" s="901"/>
      <c r="G100" s="901"/>
      <c r="H100" s="901"/>
      <c r="I100" s="199"/>
    </row>
    <row r="101" spans="1:9">
      <c r="A101" s="203" t="str">
        <f t="shared" ca="1" si="1"/>
        <v>2</v>
      </c>
      <c r="B101" s="204" t="s">
        <v>236</v>
      </c>
      <c r="C101" s="205">
        <f t="shared" si="0"/>
        <v>14</v>
      </c>
      <c r="D101" s="897"/>
      <c r="E101" s="897"/>
      <c r="F101" s="901"/>
      <c r="G101" s="901"/>
      <c r="H101" s="901"/>
      <c r="I101" s="199"/>
    </row>
    <row r="102" spans="1:9">
      <c r="A102" s="203" t="str">
        <f t="shared" ca="1" si="1"/>
        <v>2</v>
      </c>
      <c r="B102" s="204" t="s">
        <v>236</v>
      </c>
      <c r="C102" s="205">
        <f t="shared" si="0"/>
        <v>15</v>
      </c>
      <c r="D102" s="897"/>
      <c r="E102" s="897"/>
      <c r="F102" s="901"/>
      <c r="G102" s="901"/>
      <c r="H102" s="901"/>
      <c r="I102" s="199"/>
    </row>
    <row r="103" spans="1:9">
      <c r="A103" s="203" t="str">
        <f t="shared" ca="1" si="1"/>
        <v>2</v>
      </c>
      <c r="B103" s="204" t="s">
        <v>236</v>
      </c>
      <c r="C103" s="205">
        <f t="shared" si="0"/>
        <v>16</v>
      </c>
      <c r="D103" s="897"/>
      <c r="E103" s="897"/>
      <c r="F103" s="901"/>
      <c r="G103" s="901"/>
      <c r="H103" s="901"/>
      <c r="I103" s="199"/>
    </row>
    <row r="104" spans="1:9">
      <c r="A104" s="203" t="str">
        <f t="shared" ca="1" si="1"/>
        <v>2</v>
      </c>
      <c r="B104" s="204" t="s">
        <v>236</v>
      </c>
      <c r="C104" s="205">
        <f t="shared" si="0"/>
        <v>17</v>
      </c>
      <c r="D104" s="897"/>
      <c r="E104" s="897"/>
      <c r="F104" s="901"/>
      <c r="G104" s="901"/>
      <c r="H104" s="901"/>
      <c r="I104" s="199"/>
    </row>
    <row r="105" spans="1:9">
      <c r="A105" s="203" t="str">
        <f t="shared" ca="1" si="1"/>
        <v>2</v>
      </c>
      <c r="B105" s="204" t="s">
        <v>236</v>
      </c>
      <c r="C105" s="205">
        <f t="shared" si="0"/>
        <v>18</v>
      </c>
      <c r="D105" s="897"/>
      <c r="E105" s="897"/>
      <c r="F105" s="901"/>
      <c r="G105" s="901"/>
      <c r="H105" s="901"/>
      <c r="I105" s="199"/>
    </row>
    <row r="106" spans="1:9">
      <c r="A106" s="203" t="str">
        <f t="shared" ca="1" si="1"/>
        <v>2</v>
      </c>
      <c r="B106" s="204" t="s">
        <v>236</v>
      </c>
      <c r="C106" s="205">
        <f t="shared" si="0"/>
        <v>19</v>
      </c>
      <c r="D106" s="897"/>
      <c r="E106" s="897"/>
      <c r="F106" s="901"/>
      <c r="G106" s="901"/>
      <c r="H106" s="901"/>
      <c r="I106" s="199"/>
    </row>
    <row r="107" spans="1:9">
      <c r="A107" s="203" t="str">
        <f t="shared" ca="1" si="1"/>
        <v>2</v>
      </c>
      <c r="B107" s="204" t="s">
        <v>236</v>
      </c>
      <c r="C107" s="205">
        <f t="shared" si="0"/>
        <v>20</v>
      </c>
      <c r="D107" s="897"/>
      <c r="E107" s="897"/>
      <c r="F107" s="901"/>
      <c r="G107" s="901"/>
      <c r="H107" s="901"/>
      <c r="I107" s="199"/>
    </row>
    <row r="108" spans="1:9">
      <c r="A108" s="203" t="str">
        <f t="shared" ca="1" si="1"/>
        <v>2</v>
      </c>
      <c r="B108" s="204" t="s">
        <v>236</v>
      </c>
      <c r="C108" s="205">
        <f t="shared" si="0"/>
        <v>21</v>
      </c>
      <c r="D108" s="897"/>
      <c r="E108" s="897"/>
      <c r="F108" s="901"/>
      <c r="G108" s="901"/>
      <c r="H108" s="901"/>
      <c r="I108" s="199"/>
    </row>
    <row r="109" spans="1:9">
      <c r="A109" s="203" t="str">
        <f t="shared" ca="1" si="1"/>
        <v>2</v>
      </c>
      <c r="B109" s="204" t="s">
        <v>236</v>
      </c>
      <c r="C109" s="205">
        <f t="shared" si="0"/>
        <v>22</v>
      </c>
      <c r="D109" s="897"/>
      <c r="E109" s="897"/>
      <c r="F109" s="901"/>
      <c r="G109" s="901"/>
      <c r="H109" s="901"/>
      <c r="I109" s="199"/>
    </row>
    <row r="110" spans="1:9">
      <c r="A110" s="203" t="str">
        <f t="shared" ca="1" si="1"/>
        <v>2</v>
      </c>
      <c r="B110" s="204" t="s">
        <v>236</v>
      </c>
      <c r="C110" s="205">
        <f t="shared" si="0"/>
        <v>23</v>
      </c>
      <c r="D110" s="897"/>
      <c r="E110" s="897"/>
      <c r="F110" s="901"/>
      <c r="G110" s="901"/>
      <c r="H110" s="901"/>
      <c r="I110" s="199"/>
    </row>
    <row r="111" spans="1:9">
      <c r="A111" s="203" t="str">
        <f t="shared" ca="1" si="1"/>
        <v>2</v>
      </c>
      <c r="B111" s="204" t="s">
        <v>236</v>
      </c>
      <c r="C111" s="205">
        <f t="shared" si="0"/>
        <v>24</v>
      </c>
      <c r="D111" s="897"/>
      <c r="E111" s="897"/>
      <c r="F111" s="901"/>
      <c r="G111" s="901"/>
      <c r="H111" s="901"/>
      <c r="I111" s="199"/>
    </row>
    <row r="112" spans="1:9">
      <c r="A112" s="203" t="str">
        <f t="shared" ca="1" si="1"/>
        <v>2</v>
      </c>
      <c r="B112" s="204" t="s">
        <v>236</v>
      </c>
      <c r="C112" s="205">
        <f t="shared" si="0"/>
        <v>25</v>
      </c>
      <c r="D112" s="897"/>
      <c r="E112" s="897"/>
      <c r="F112" s="901"/>
      <c r="G112" s="901"/>
      <c r="H112" s="901"/>
      <c r="I112" s="199"/>
    </row>
    <row r="113" spans="1:10">
      <c r="A113" s="203" t="str">
        <f t="shared" ca="1" si="1"/>
        <v>2</v>
      </c>
      <c r="B113" s="204" t="s">
        <v>236</v>
      </c>
      <c r="C113" s="205">
        <f t="shared" si="0"/>
        <v>26</v>
      </c>
      <c r="D113" s="897"/>
      <c r="E113" s="897"/>
      <c r="F113" s="901"/>
      <c r="G113" s="901"/>
      <c r="H113" s="901"/>
      <c r="I113" s="199"/>
    </row>
    <row r="114" spans="1:10">
      <c r="A114" s="203" t="str">
        <f t="shared" ca="1" si="1"/>
        <v>2</v>
      </c>
      <c r="B114" s="204" t="s">
        <v>236</v>
      </c>
      <c r="C114" s="205">
        <f t="shared" si="0"/>
        <v>27</v>
      </c>
      <c r="D114" s="897"/>
      <c r="E114" s="897"/>
      <c r="F114" s="901"/>
      <c r="G114" s="901"/>
      <c r="H114" s="901"/>
      <c r="I114" s="199"/>
    </row>
    <row r="115" spans="1:10">
      <c r="A115" s="203" t="str">
        <f t="shared" ca="1" si="1"/>
        <v>2</v>
      </c>
      <c r="B115" s="204" t="s">
        <v>236</v>
      </c>
      <c r="C115" s="205">
        <f t="shared" si="0"/>
        <v>28</v>
      </c>
      <c r="D115" s="897"/>
      <c r="E115" s="897"/>
      <c r="F115" s="901"/>
      <c r="G115" s="901"/>
      <c r="H115" s="901"/>
      <c r="I115" s="199"/>
    </row>
    <row r="116" spans="1:10">
      <c r="A116" s="203" t="str">
        <f t="shared" ca="1" si="1"/>
        <v>2</v>
      </c>
      <c r="B116" s="204" t="s">
        <v>236</v>
      </c>
      <c r="C116" s="205">
        <f t="shared" si="0"/>
        <v>29</v>
      </c>
      <c r="D116" s="897"/>
      <c r="E116" s="897"/>
      <c r="F116" s="901"/>
      <c r="G116" s="901"/>
      <c r="H116" s="901"/>
      <c r="I116" s="199"/>
    </row>
    <row r="117" spans="1:10">
      <c r="A117" s="203" t="str">
        <f t="shared" ca="1" si="1"/>
        <v>2</v>
      </c>
      <c r="B117" s="204" t="s">
        <v>236</v>
      </c>
      <c r="C117" s="205">
        <f t="shared" si="0"/>
        <v>30</v>
      </c>
      <c r="D117" s="897"/>
      <c r="E117" s="897"/>
      <c r="F117" s="901"/>
      <c r="G117" s="901"/>
      <c r="H117" s="901"/>
      <c r="I117" s="199"/>
    </row>
    <row r="118" spans="1:10">
      <c r="H118" s="201" t="s">
        <v>240</v>
      </c>
      <c r="I118" s="183">
        <f>SUM(I88:I117)</f>
        <v>0</v>
      </c>
      <c r="J118" s="200"/>
    </row>
    <row r="119" spans="1:10">
      <c r="G119" s="183" t="s">
        <v>264</v>
      </c>
    </row>
    <row r="120" spans="1:10">
      <c r="D120" s="174"/>
      <c r="G120" s="895" t="s">
        <v>262</v>
      </c>
      <c r="H120" s="896"/>
      <c r="I120" s="206">
        <f t="shared" ref="I120:I135" si="2">SUMIFS(I$88:I$117,D$88:D$117,G120)</f>
        <v>0</v>
      </c>
      <c r="J120" s="200"/>
    </row>
    <row r="121" spans="1:10">
      <c r="G121" s="895" t="s">
        <v>158</v>
      </c>
      <c r="H121" s="896"/>
      <c r="I121" s="206">
        <f t="shared" si="2"/>
        <v>0</v>
      </c>
    </row>
    <row r="122" spans="1:10">
      <c r="G122" s="895" t="s">
        <v>157</v>
      </c>
      <c r="H122" s="896"/>
      <c r="I122" s="206">
        <f t="shared" si="2"/>
        <v>0</v>
      </c>
    </row>
    <row r="123" spans="1:10">
      <c r="G123" s="895" t="s">
        <v>154</v>
      </c>
      <c r="H123" s="896"/>
      <c r="I123" s="206">
        <f t="shared" si="2"/>
        <v>0</v>
      </c>
    </row>
    <row r="124" spans="1:10">
      <c r="D124" s="174"/>
      <c r="G124" s="895" t="s">
        <v>152</v>
      </c>
      <c r="H124" s="896"/>
      <c r="I124" s="206">
        <f t="shared" si="2"/>
        <v>0</v>
      </c>
    </row>
    <row r="125" spans="1:10">
      <c r="D125" s="174"/>
      <c r="G125" s="895" t="s">
        <v>153</v>
      </c>
      <c r="H125" s="896"/>
      <c r="I125" s="206">
        <f t="shared" si="2"/>
        <v>0</v>
      </c>
    </row>
    <row r="126" spans="1:10">
      <c r="D126" s="174"/>
      <c r="G126" s="895" t="s">
        <v>155</v>
      </c>
      <c r="H126" s="896"/>
      <c r="I126" s="206">
        <f t="shared" si="2"/>
        <v>0</v>
      </c>
    </row>
    <row r="127" spans="1:10">
      <c r="D127" s="174"/>
      <c r="G127" s="895" t="s">
        <v>160</v>
      </c>
      <c r="H127" s="896"/>
      <c r="I127" s="206">
        <f t="shared" si="2"/>
        <v>0</v>
      </c>
    </row>
    <row r="128" spans="1:10">
      <c r="D128" s="174"/>
      <c r="G128" s="895" t="s">
        <v>161</v>
      </c>
      <c r="H128" s="896"/>
      <c r="I128" s="206">
        <f t="shared" si="2"/>
        <v>0</v>
      </c>
    </row>
    <row r="129" spans="4:9">
      <c r="D129" s="174"/>
      <c r="G129" s="895" t="s">
        <v>159</v>
      </c>
      <c r="H129" s="896"/>
      <c r="I129" s="206">
        <f t="shared" si="2"/>
        <v>0</v>
      </c>
    </row>
    <row r="130" spans="4:9">
      <c r="D130" s="174"/>
      <c r="G130" s="895" t="s">
        <v>162</v>
      </c>
      <c r="H130" s="896"/>
      <c r="I130" s="206">
        <f t="shared" si="2"/>
        <v>0</v>
      </c>
    </row>
    <row r="131" spans="4:9">
      <c r="D131" s="174"/>
      <c r="G131" s="895" t="s">
        <v>163</v>
      </c>
      <c r="H131" s="896"/>
      <c r="I131" s="206">
        <f t="shared" si="2"/>
        <v>0</v>
      </c>
    </row>
    <row r="132" spans="4:9">
      <c r="D132" s="174"/>
      <c r="G132" s="895" t="s">
        <v>156</v>
      </c>
      <c r="H132" s="896"/>
      <c r="I132" s="206">
        <f t="shared" si="2"/>
        <v>0</v>
      </c>
    </row>
    <row r="133" spans="4:9">
      <c r="D133" s="174"/>
      <c r="G133" s="895" t="s">
        <v>276</v>
      </c>
      <c r="H133" s="896"/>
      <c r="I133" s="206">
        <f t="shared" si="2"/>
        <v>0</v>
      </c>
    </row>
    <row r="134" spans="4:9">
      <c r="D134" s="174"/>
      <c r="G134" s="895" t="s">
        <v>277</v>
      </c>
      <c r="H134" s="896"/>
      <c r="I134" s="206">
        <f t="shared" si="2"/>
        <v>0</v>
      </c>
    </row>
    <row r="135" spans="4:9">
      <c r="D135" s="174"/>
      <c r="G135" s="895" t="s">
        <v>278</v>
      </c>
      <c r="H135" s="896"/>
      <c r="I135" s="206">
        <f t="shared" si="2"/>
        <v>0</v>
      </c>
    </row>
    <row r="136" spans="4:9">
      <c r="D136" s="174"/>
      <c r="H136" s="201" t="s">
        <v>240</v>
      </c>
      <c r="I136" s="183">
        <f>SUM(I120:I135)</f>
        <v>0</v>
      </c>
    </row>
    <row r="137" spans="4:9">
      <c r="D137" s="174"/>
    </row>
    <row r="138" spans="4:9">
      <c r="D138" s="174"/>
    </row>
    <row r="139" spans="4:9">
      <c r="D139" s="174"/>
    </row>
  </sheetData>
  <protectedRanges>
    <protectedRange sqref="A9:D13 A15:D19 A21:D25" name="範囲1"/>
    <protectedRange sqref="E21:H25 E15:H19 E9:H13" name="範囲1_1"/>
  </protectedRanges>
  <mergeCells count="143">
    <mergeCell ref="G130:H130"/>
    <mergeCell ref="G131:H131"/>
    <mergeCell ref="G132:H132"/>
    <mergeCell ref="G133:H133"/>
    <mergeCell ref="G134:H134"/>
    <mergeCell ref="G135:H135"/>
    <mergeCell ref="G124:H124"/>
    <mergeCell ref="G125:H125"/>
    <mergeCell ref="G126:H126"/>
    <mergeCell ref="G127:H127"/>
    <mergeCell ref="G128:H128"/>
    <mergeCell ref="G129:H129"/>
    <mergeCell ref="D117:E117"/>
    <mergeCell ref="F117:H117"/>
    <mergeCell ref="G120:H120"/>
    <mergeCell ref="G121:H121"/>
    <mergeCell ref="G122:H122"/>
    <mergeCell ref="G123:H123"/>
    <mergeCell ref="D114:E114"/>
    <mergeCell ref="F114:H114"/>
    <mergeCell ref="D115:E115"/>
    <mergeCell ref="F115:H115"/>
    <mergeCell ref="D116:E116"/>
    <mergeCell ref="F116:H116"/>
    <mergeCell ref="D111:E111"/>
    <mergeCell ref="F111:H111"/>
    <mergeCell ref="D112:E112"/>
    <mergeCell ref="F112:H112"/>
    <mergeCell ref="D113:E113"/>
    <mergeCell ref="F113:H113"/>
    <mergeCell ref="D108:E108"/>
    <mergeCell ref="F108:H108"/>
    <mergeCell ref="D109:E109"/>
    <mergeCell ref="F109:H109"/>
    <mergeCell ref="D110:E110"/>
    <mergeCell ref="F110:H110"/>
    <mergeCell ref="D105:E105"/>
    <mergeCell ref="F105:H105"/>
    <mergeCell ref="D106:E106"/>
    <mergeCell ref="F106:H106"/>
    <mergeCell ref="D107:E107"/>
    <mergeCell ref="F107:H107"/>
    <mergeCell ref="D102:E102"/>
    <mergeCell ref="F102:H102"/>
    <mergeCell ref="D103:E103"/>
    <mergeCell ref="F103:H103"/>
    <mergeCell ref="D104:E104"/>
    <mergeCell ref="F104:H104"/>
    <mergeCell ref="D99:E99"/>
    <mergeCell ref="F99:H99"/>
    <mergeCell ref="D100:E100"/>
    <mergeCell ref="F100:H100"/>
    <mergeCell ref="D101:E101"/>
    <mergeCell ref="F101:H101"/>
    <mergeCell ref="D96:E96"/>
    <mergeCell ref="F96:H96"/>
    <mergeCell ref="D97:E97"/>
    <mergeCell ref="F97:H97"/>
    <mergeCell ref="D98:E98"/>
    <mergeCell ref="F98:H98"/>
    <mergeCell ref="D93:E93"/>
    <mergeCell ref="F93:H93"/>
    <mergeCell ref="D94:E94"/>
    <mergeCell ref="F94:H94"/>
    <mergeCell ref="D95:E95"/>
    <mergeCell ref="F95:H95"/>
    <mergeCell ref="D90:E90"/>
    <mergeCell ref="F90:H90"/>
    <mergeCell ref="D91:E91"/>
    <mergeCell ref="F91:H91"/>
    <mergeCell ref="D92:E92"/>
    <mergeCell ref="F92:H92"/>
    <mergeCell ref="D87:E87"/>
    <mergeCell ref="F87:H87"/>
    <mergeCell ref="D88:E88"/>
    <mergeCell ref="F88:H88"/>
    <mergeCell ref="D89:E89"/>
    <mergeCell ref="F89:H89"/>
    <mergeCell ref="D83:E83"/>
    <mergeCell ref="F83:H83"/>
    <mergeCell ref="D84:E84"/>
    <mergeCell ref="F84:H84"/>
    <mergeCell ref="D85:E85"/>
    <mergeCell ref="F85:H85"/>
    <mergeCell ref="G62:H62"/>
    <mergeCell ref="G63:H63"/>
    <mergeCell ref="G64:H64"/>
    <mergeCell ref="G65:H65"/>
    <mergeCell ref="D82:E82"/>
    <mergeCell ref="F82:H82"/>
    <mergeCell ref="A54:C54"/>
    <mergeCell ref="A55:C55"/>
    <mergeCell ref="A56:C56"/>
    <mergeCell ref="A57:C57"/>
    <mergeCell ref="A58:C58"/>
    <mergeCell ref="A59:C59"/>
    <mergeCell ref="A48:C48"/>
    <mergeCell ref="A49:C49"/>
    <mergeCell ref="A50:C50"/>
    <mergeCell ref="A51:C51"/>
    <mergeCell ref="A52:C52"/>
    <mergeCell ref="A53:C53"/>
    <mergeCell ref="A42:C42"/>
    <mergeCell ref="A43:C43"/>
    <mergeCell ref="A44:C44"/>
    <mergeCell ref="A45:C45"/>
    <mergeCell ref="A46:C46"/>
    <mergeCell ref="A47:C47"/>
    <mergeCell ref="A36:C36"/>
    <mergeCell ref="A37:C37"/>
    <mergeCell ref="A38:C38"/>
    <mergeCell ref="A39:C39"/>
    <mergeCell ref="A40:C40"/>
    <mergeCell ref="A41:C41"/>
    <mergeCell ref="A24:B25"/>
    <mergeCell ref="C24:D24"/>
    <mergeCell ref="C25:D25"/>
    <mergeCell ref="A32:C32"/>
    <mergeCell ref="A33:C33"/>
    <mergeCell ref="A34:C34"/>
    <mergeCell ref="A21:D21"/>
    <mergeCell ref="E21:F21"/>
    <mergeCell ref="A22:B23"/>
    <mergeCell ref="C22:D22"/>
    <mergeCell ref="C23:D23"/>
    <mergeCell ref="A12:B13"/>
    <mergeCell ref="C12:D12"/>
    <mergeCell ref="C13:D13"/>
    <mergeCell ref="A15:D15"/>
    <mergeCell ref="E15:F15"/>
    <mergeCell ref="A16:B17"/>
    <mergeCell ref="C16:D16"/>
    <mergeCell ref="C17:D17"/>
    <mergeCell ref="E4:H4"/>
    <mergeCell ref="E5:H5"/>
    <mergeCell ref="A9:D9"/>
    <mergeCell ref="E9:F9"/>
    <mergeCell ref="A10:B11"/>
    <mergeCell ref="C10:D10"/>
    <mergeCell ref="C11:D11"/>
    <mergeCell ref="A18:B19"/>
    <mergeCell ref="C18:D18"/>
    <mergeCell ref="C19:D19"/>
  </mergeCells>
  <phoneticPr fontId="7"/>
  <conditionalFormatting sqref="D32:D34">
    <cfRule type="duplicateValues" dxfId="47" priority="2"/>
  </conditionalFormatting>
  <conditionalFormatting sqref="D36">
    <cfRule type="duplicateValues" dxfId="46" priority="1"/>
  </conditionalFormatting>
  <dataValidations count="2">
    <dataValidation type="list" allowBlank="1" showInputMessage="1" showErrorMessage="1" sqref="A33:C34 A37:C59" xr:uid="{B9689579-89C2-4E0E-9FE5-6AB41009AA87}">
      <formula1>$G$62:$G$65</formula1>
    </dataValidation>
    <dataValidation type="list" allowBlank="1" showInputMessage="1" showErrorMessage="1" sqref="D83:E85 D88:E117" xr:uid="{CB4F4F9B-481E-4C04-A637-FC2D8E87FFA7}">
      <formula1>$G$120:$G$135</formula1>
    </dataValidation>
  </dataValidations>
  <hyperlinks>
    <hyperlink ref="B78" location="自費検査1!A1" display="理由書" xr:uid="{5E7A4E28-7414-41D5-9819-F0AD087B5327}"/>
  </hyperlinks>
  <pageMargins left="0.70866141732283472" right="0.70866141732283472" top="0.59055118110236227" bottom="0.39370078740157483" header="0.31496062992125984" footer="0.31496062992125984"/>
  <pageSetup paperSize="9"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83852-B381-4BB8-A6AB-1EFCE5D577FD}">
  <sheetPr>
    <tabColor theme="7" tint="0.79998168889431442"/>
    <pageSetUpPr fitToPage="1"/>
  </sheetPr>
  <dimension ref="A1:AQ82"/>
  <sheetViews>
    <sheetView showZeros="0" view="pageBreakPreview" zoomScale="55" zoomScaleNormal="85" zoomScaleSheetLayoutView="55" workbookViewId="0">
      <selection activeCell="H12" sqref="H12:J12"/>
    </sheetView>
  </sheetViews>
  <sheetFormatPr defaultColWidth="9" defaultRowHeight="17.5"/>
  <cols>
    <col min="1" max="1" width="4.08984375" style="257" customWidth="1"/>
    <col min="2" max="4" width="11.90625" style="257" customWidth="1"/>
    <col min="5" max="6" width="10.6328125" style="257" customWidth="1"/>
    <col min="7" max="7" width="5.6328125" style="257" customWidth="1"/>
    <col min="8" max="9" width="10.6328125" style="257" customWidth="1"/>
    <col min="10" max="10" width="7.08984375" style="257" customWidth="1"/>
    <col min="11" max="11" width="10.6328125" style="257" customWidth="1"/>
    <col min="12" max="12" width="5.6328125" style="257" customWidth="1"/>
    <col min="13" max="14" width="10.6328125" style="257" customWidth="1"/>
    <col min="15" max="15" width="7.08984375" style="257" customWidth="1"/>
    <col min="16" max="16" width="14.08984375" style="257" customWidth="1"/>
    <col min="17" max="19" width="10.6328125" style="257" customWidth="1"/>
    <col min="20" max="20" width="10.6328125" style="256" customWidth="1"/>
    <col min="21" max="36" width="9.6328125" style="257" customWidth="1"/>
    <col min="37" max="41" width="8.26953125" style="257" customWidth="1"/>
    <col min="42" max="42" width="6.6328125" style="257" customWidth="1"/>
    <col min="43" max="45" width="6.36328125" style="257" customWidth="1"/>
    <col min="46" max="54" width="9" style="257"/>
    <col min="55" max="55" width="9" style="257" customWidth="1"/>
    <col min="56" max="16384" width="9" style="257"/>
  </cols>
  <sheetData>
    <row r="1" spans="1:43" s="244" customFormat="1" ht="42" customHeight="1">
      <c r="A1" s="243" t="s">
        <v>391</v>
      </c>
      <c r="B1" s="243"/>
      <c r="C1" s="243"/>
      <c r="D1" s="243"/>
      <c r="E1" s="243"/>
      <c r="F1" s="243"/>
      <c r="G1" s="243"/>
      <c r="H1" s="243"/>
      <c r="I1" s="243"/>
      <c r="J1" s="243"/>
      <c r="K1" s="243"/>
      <c r="L1" s="243"/>
      <c r="M1" s="243"/>
      <c r="N1" s="243"/>
      <c r="O1" s="243"/>
      <c r="P1" s="243"/>
      <c r="Q1" s="243"/>
      <c r="R1" s="243"/>
      <c r="S1" s="243"/>
      <c r="T1" s="243"/>
      <c r="U1" s="243"/>
    </row>
    <row r="2" spans="1:43" s="244" customFormat="1" ht="18" customHeight="1">
      <c r="A2" s="243"/>
      <c r="B2" s="243"/>
      <c r="C2" s="243"/>
      <c r="D2" s="243"/>
      <c r="E2" s="243"/>
      <c r="F2" s="243"/>
      <c r="G2" s="243"/>
      <c r="H2" s="243"/>
      <c r="I2" s="243"/>
      <c r="J2" s="243"/>
      <c r="K2" s="243"/>
      <c r="L2" s="243"/>
      <c r="M2" s="243"/>
      <c r="N2" s="243"/>
      <c r="O2" s="243"/>
      <c r="P2" s="243"/>
      <c r="Q2" s="243"/>
      <c r="R2" s="243"/>
      <c r="S2" s="243"/>
      <c r="T2" s="243"/>
      <c r="U2" s="243"/>
    </row>
    <row r="3" spans="1:43" s="247" customFormat="1" ht="27.75" customHeight="1">
      <c r="A3" s="243"/>
      <c r="B3" s="243"/>
      <c r="C3" s="243"/>
      <c r="D3" s="243"/>
      <c r="E3" s="243"/>
      <c r="F3" s="243"/>
      <c r="G3" s="243"/>
      <c r="H3" s="243"/>
      <c r="I3" s="243"/>
      <c r="J3" s="243"/>
      <c r="K3" s="243"/>
      <c r="L3" s="243"/>
      <c r="M3" s="243"/>
      <c r="N3" s="243"/>
      <c r="O3" s="243"/>
      <c r="P3" s="243"/>
      <c r="Q3" s="243"/>
      <c r="T3" s="244"/>
      <c r="U3" s="244"/>
      <c r="V3" s="244"/>
      <c r="W3" s="244"/>
      <c r="X3" s="244"/>
      <c r="Y3" s="244"/>
      <c r="Z3" s="244"/>
      <c r="AA3" s="244"/>
      <c r="AB3" s="244"/>
      <c r="AC3" s="244"/>
      <c r="AD3" s="244"/>
      <c r="AE3" s="244"/>
      <c r="AF3" s="244"/>
      <c r="AG3" s="244"/>
      <c r="AH3" s="244"/>
      <c r="AI3" s="244"/>
      <c r="AJ3" s="244"/>
    </row>
    <row r="4" spans="1:43" s="247" customFormat="1" ht="27.75" customHeight="1">
      <c r="A4" s="245" t="s">
        <v>296</v>
      </c>
      <c r="B4" s="245"/>
      <c r="C4" s="245"/>
      <c r="D4" s="245"/>
      <c r="E4" s="245"/>
      <c r="F4" s="245"/>
      <c r="G4" s="245"/>
      <c r="H4" s="245"/>
      <c r="I4" s="245"/>
      <c r="T4" s="244"/>
      <c r="U4" s="244"/>
      <c r="V4" s="244"/>
      <c r="W4" s="244"/>
      <c r="X4" s="244"/>
      <c r="Y4" s="244"/>
      <c r="Z4" s="244"/>
      <c r="AA4" s="244"/>
      <c r="AB4" s="244"/>
      <c r="AC4" s="244"/>
      <c r="AD4" s="244"/>
      <c r="AE4" s="244"/>
      <c r="AF4" s="244"/>
      <c r="AG4" s="244"/>
      <c r="AH4" s="244"/>
      <c r="AI4" s="244"/>
      <c r="AJ4" s="244"/>
    </row>
    <row r="5" spans="1:43" s="247" customFormat="1" ht="27.75" customHeight="1">
      <c r="A5" s="245"/>
      <c r="B5" s="1013" t="s">
        <v>489</v>
      </c>
      <c r="C5" s="1014"/>
      <c r="D5" s="1014"/>
      <c r="E5" s="1014"/>
      <c r="F5" s="1014"/>
      <c r="G5" s="1014"/>
      <c r="H5" s="1014"/>
      <c r="I5" s="1015"/>
      <c r="J5" s="267" t="str">
        <f>IF(個票2!$A$2="☑","○","")</f>
        <v>○</v>
      </c>
      <c r="L5" s="1032" t="s">
        <v>392</v>
      </c>
      <c r="M5" s="1033"/>
      <c r="N5" s="1018" t="s">
        <v>409</v>
      </c>
      <c r="O5" s="1019"/>
      <c r="P5" s="1019"/>
      <c r="Q5" s="1020"/>
      <c r="R5" s="247" t="s">
        <v>393</v>
      </c>
      <c r="T5" s="244"/>
      <c r="U5" s="244"/>
      <c r="V5" s="244"/>
      <c r="W5" s="244"/>
      <c r="X5" s="244"/>
      <c r="Y5" s="244"/>
      <c r="Z5" s="244"/>
      <c r="AA5" s="244"/>
      <c r="AB5" s="244"/>
      <c r="AC5" s="244"/>
      <c r="AD5" s="244"/>
      <c r="AE5" s="244"/>
      <c r="AF5" s="244"/>
      <c r="AG5" s="244"/>
      <c r="AH5" s="244"/>
      <c r="AI5" s="244"/>
      <c r="AJ5" s="244"/>
    </row>
    <row r="6" spans="1:43" s="247" customFormat="1" ht="27.75" customHeight="1">
      <c r="A6" s="245"/>
      <c r="L6" s="1032" t="s">
        <v>297</v>
      </c>
      <c r="M6" s="1033"/>
      <c r="N6" s="1021">
        <f>総括表!$L$12</f>
        <v>0</v>
      </c>
      <c r="O6" s="1022"/>
      <c r="P6" s="1022"/>
      <c r="Q6" s="1023"/>
      <c r="T6" s="244"/>
      <c r="U6" s="244"/>
      <c r="V6" s="244"/>
      <c r="W6" s="244"/>
      <c r="X6" s="244"/>
      <c r="Y6" s="244"/>
      <c r="Z6" s="244"/>
      <c r="AA6" s="244"/>
      <c r="AB6" s="244"/>
      <c r="AC6" s="244"/>
      <c r="AD6" s="244"/>
      <c r="AE6" s="244"/>
      <c r="AF6" s="244"/>
      <c r="AG6" s="244"/>
      <c r="AH6" s="244"/>
      <c r="AI6" s="244"/>
      <c r="AJ6" s="244"/>
    </row>
    <row r="7" spans="1:43" s="247" customFormat="1" ht="18" customHeight="1"/>
    <row r="8" spans="1:43" s="247" customFormat="1" ht="32.25" customHeight="1" thickBot="1">
      <c r="A8" s="245" t="s">
        <v>298</v>
      </c>
      <c r="Q8" s="248"/>
      <c r="S8" s="249"/>
      <c r="T8" s="250"/>
      <c r="AI8" s="251"/>
      <c r="AJ8" s="251"/>
      <c r="AK8" s="251"/>
    </row>
    <row r="9" spans="1:43" s="247" customFormat="1" ht="20.25" customHeight="1" thickBot="1">
      <c r="E9" s="992" t="s">
        <v>299</v>
      </c>
      <c r="F9" s="993"/>
      <c r="G9" s="993"/>
      <c r="H9" s="993"/>
      <c r="I9" s="993"/>
      <c r="J9" s="993"/>
      <c r="K9" s="993"/>
      <c r="L9" s="993"/>
      <c r="M9" s="993"/>
      <c r="N9" s="993"/>
      <c r="O9" s="993"/>
      <c r="P9" s="993"/>
      <c r="Q9" s="993"/>
      <c r="R9" s="993"/>
      <c r="S9" s="993"/>
      <c r="T9" s="993"/>
      <c r="U9" s="1034" t="s">
        <v>300</v>
      </c>
      <c r="V9" s="1035"/>
      <c r="W9" s="1035"/>
      <c r="X9" s="1035"/>
      <c r="Y9" s="1035"/>
      <c r="Z9" s="1035"/>
      <c r="AA9" s="1035"/>
      <c r="AB9" s="1035"/>
      <c r="AC9" s="1035"/>
      <c r="AD9" s="1035"/>
      <c r="AE9" s="1035"/>
      <c r="AF9" s="1035"/>
      <c r="AG9" s="1035"/>
      <c r="AH9" s="1035"/>
      <c r="AI9" s="1036"/>
      <c r="AJ9" s="251"/>
      <c r="AK9" s="251"/>
      <c r="AL9" s="251"/>
      <c r="AM9" s="252"/>
      <c r="AN9" s="252"/>
      <c r="AO9" s="252"/>
      <c r="AP9" s="252"/>
      <c r="AQ9" s="252"/>
    </row>
    <row r="10" spans="1:43" s="247" customFormat="1" ht="24" customHeight="1" thickBot="1">
      <c r="D10" s="253"/>
      <c r="E10" s="995"/>
      <c r="F10" s="996"/>
      <c r="G10" s="996"/>
      <c r="H10" s="996"/>
      <c r="I10" s="996"/>
      <c r="J10" s="996"/>
      <c r="K10" s="996"/>
      <c r="L10" s="996"/>
      <c r="M10" s="996"/>
      <c r="N10" s="996"/>
      <c r="O10" s="996"/>
      <c r="P10" s="996"/>
      <c r="Q10" s="996"/>
      <c r="R10" s="996"/>
      <c r="S10" s="996"/>
      <c r="T10" s="996"/>
      <c r="U10" s="1034" t="s">
        <v>301</v>
      </c>
      <c r="V10" s="1035"/>
      <c r="W10" s="1035"/>
      <c r="X10" s="1035"/>
      <c r="Y10" s="1035"/>
      <c r="Z10" s="1035"/>
      <c r="AA10" s="1035"/>
      <c r="AB10" s="1035"/>
      <c r="AC10" s="1035"/>
      <c r="AD10" s="1035"/>
      <c r="AE10" s="1035"/>
      <c r="AF10" s="1035"/>
      <c r="AG10" s="1035"/>
      <c r="AH10" s="1035"/>
      <c r="AI10" s="1036"/>
      <c r="AJ10" s="251"/>
      <c r="AK10" s="251"/>
      <c r="AL10" s="251"/>
    </row>
    <row r="11" spans="1:43" s="247" customFormat="1" ht="105.75" customHeight="1">
      <c r="E11" s="1004" t="s">
        <v>302</v>
      </c>
      <c r="F11" s="1005"/>
      <c r="G11" s="1005"/>
      <c r="H11" s="1006" t="s">
        <v>303</v>
      </c>
      <c r="I11" s="1006"/>
      <c r="J11" s="1006"/>
      <c r="K11" s="1007" t="s">
        <v>394</v>
      </c>
      <c r="L11" s="1008"/>
      <c r="M11" s="1007" t="s">
        <v>304</v>
      </c>
      <c r="N11" s="1008"/>
      <c r="O11" s="1007" t="s">
        <v>305</v>
      </c>
      <c r="P11" s="1008"/>
      <c r="Q11" s="1009" t="s">
        <v>306</v>
      </c>
      <c r="R11" s="1010"/>
      <c r="S11" s="1011" t="s">
        <v>307</v>
      </c>
      <c r="T11" s="1037"/>
      <c r="U11" s="338" t="s">
        <v>308</v>
      </c>
      <c r="V11" s="278" t="s">
        <v>309</v>
      </c>
      <c r="W11" s="278" t="s">
        <v>310</v>
      </c>
      <c r="X11" s="278" t="s">
        <v>311</v>
      </c>
      <c r="Y11" s="278" t="s">
        <v>312</v>
      </c>
      <c r="Z11" s="278" t="s">
        <v>313</v>
      </c>
      <c r="AA11" s="278" t="s">
        <v>395</v>
      </c>
      <c r="AB11" s="278" t="s">
        <v>314</v>
      </c>
      <c r="AC11" s="278" t="s">
        <v>315</v>
      </c>
      <c r="AD11" s="279" t="s">
        <v>316</v>
      </c>
      <c r="AE11" s="279" t="s">
        <v>317</v>
      </c>
      <c r="AF11" s="279" t="s">
        <v>396</v>
      </c>
      <c r="AG11" s="279" t="s">
        <v>319</v>
      </c>
      <c r="AH11" s="279" t="s">
        <v>397</v>
      </c>
      <c r="AI11" s="280" t="s">
        <v>397</v>
      </c>
      <c r="AJ11" s="251"/>
      <c r="AK11" s="251"/>
      <c r="AL11" s="251"/>
    </row>
    <row r="12" spans="1:43" s="247" customFormat="1" ht="37.5" customHeight="1">
      <c r="B12" s="968" t="s">
        <v>322</v>
      </c>
      <c r="C12" s="968"/>
      <c r="D12" s="969"/>
      <c r="E12" s="983">
        <f>個票2!$L$4</f>
        <v>0</v>
      </c>
      <c r="F12" s="984"/>
      <c r="G12" s="984"/>
      <c r="H12" s="985">
        <f>個票2!$L$5</f>
        <v>0</v>
      </c>
      <c r="I12" s="985"/>
      <c r="J12" s="985"/>
      <c r="K12" s="986" t="e">
        <f>IF(VLOOKUP(H12,個票2!$A$76:$F$110,6,0)="/事業所",1,個票2!$AG$5)</f>
        <v>#N/A</v>
      </c>
      <c r="L12" s="987"/>
      <c r="M12" s="988" t="e">
        <f>個票2!V13*1000</f>
        <v>#VALUE!</v>
      </c>
      <c r="N12" s="989"/>
      <c r="O12" s="990"/>
      <c r="P12" s="991"/>
      <c r="Q12" s="964">
        <f>SUM(U12:AI12)</f>
        <v>0</v>
      </c>
      <c r="R12" s="965"/>
      <c r="S12" s="1030" t="e">
        <f>Q12-MAX(M12:P12)</f>
        <v>#VALUE!</v>
      </c>
      <c r="T12" s="1031"/>
      <c r="U12" s="225">
        <f>個票2!F24</f>
        <v>0</v>
      </c>
      <c r="V12" s="226">
        <f>個票2!F23</f>
        <v>0</v>
      </c>
      <c r="W12" s="226">
        <f>個票2!F29</f>
        <v>0</v>
      </c>
      <c r="X12" s="226">
        <f>個票2!F30</f>
        <v>0</v>
      </c>
      <c r="Y12" s="226">
        <f>個票2!F28</f>
        <v>0</v>
      </c>
      <c r="Z12" s="226">
        <f>個票2!F31</f>
        <v>0</v>
      </c>
      <c r="AA12" s="226">
        <f>個票2!F37</f>
        <v>0</v>
      </c>
      <c r="AB12" s="226">
        <f>個票2!F27</f>
        <v>0</v>
      </c>
      <c r="AC12" s="226">
        <f>個票2!F26</f>
        <v>0</v>
      </c>
      <c r="AD12" s="226">
        <f>個票2!F25</f>
        <v>0</v>
      </c>
      <c r="AE12" s="226">
        <f>個票2!F34</f>
        <v>0</v>
      </c>
      <c r="AF12" s="226">
        <f>個票2!F32</f>
        <v>0</v>
      </c>
      <c r="AG12" s="226">
        <f>個票2!F33</f>
        <v>0</v>
      </c>
      <c r="AH12" s="226">
        <f>個票2!F35</f>
        <v>0</v>
      </c>
      <c r="AI12" s="227">
        <f>個票2!F36</f>
        <v>0</v>
      </c>
      <c r="AJ12" s="251"/>
      <c r="AL12" s="251"/>
    </row>
    <row r="13" spans="1:43" s="247" customFormat="1" ht="37.5" customHeight="1" thickBot="1">
      <c r="B13" s="968" t="s">
        <v>323</v>
      </c>
      <c r="C13" s="968"/>
      <c r="D13" s="969"/>
      <c r="E13" s="970"/>
      <c r="F13" s="971"/>
      <c r="G13" s="971"/>
      <c r="H13" s="972"/>
      <c r="I13" s="972"/>
      <c r="J13" s="972"/>
      <c r="K13" s="973"/>
      <c r="L13" s="974"/>
      <c r="M13" s="1028"/>
      <c r="N13" s="1029"/>
      <c r="O13" s="977"/>
      <c r="P13" s="978"/>
      <c r="Q13" s="1025">
        <f>O13+S13</f>
        <v>0</v>
      </c>
      <c r="R13" s="1026"/>
      <c r="S13" s="981">
        <f>SUM(U13:AJ13)</f>
        <v>0</v>
      </c>
      <c r="T13" s="1027"/>
      <c r="U13" s="284"/>
      <c r="V13" s="269"/>
      <c r="W13" s="269"/>
      <c r="X13" s="269"/>
      <c r="Y13" s="269"/>
      <c r="Z13" s="269"/>
      <c r="AA13" s="269"/>
      <c r="AB13" s="269"/>
      <c r="AC13" s="269"/>
      <c r="AD13" s="269"/>
      <c r="AE13" s="269"/>
      <c r="AF13" s="269"/>
      <c r="AG13" s="269"/>
      <c r="AH13" s="269"/>
      <c r="AI13" s="285"/>
      <c r="AJ13" s="251"/>
      <c r="AL13" s="251"/>
    </row>
    <row r="14" spans="1:43" ht="21" customHeight="1">
      <c r="A14" s="247"/>
      <c r="B14" s="254"/>
      <c r="C14" s="254"/>
      <c r="D14" s="254"/>
      <c r="E14" s="246"/>
      <c r="F14" s="246"/>
      <c r="G14" s="246"/>
      <c r="H14" s="246"/>
      <c r="I14" s="246"/>
      <c r="J14" s="255"/>
      <c r="K14" s="255"/>
      <c r="L14" s="255"/>
      <c r="M14" s="255"/>
      <c r="N14" s="255"/>
      <c r="O14" s="255"/>
      <c r="P14" s="255"/>
      <c r="Q14" s="255"/>
      <c r="R14" s="246"/>
      <c r="S14" s="246"/>
      <c r="AI14" s="251"/>
      <c r="AJ14" s="251"/>
      <c r="AK14" s="251"/>
    </row>
    <row r="15" spans="1:43" ht="32.25" customHeight="1" thickBot="1">
      <c r="A15" s="245" t="s">
        <v>324</v>
      </c>
      <c r="N15" s="258"/>
      <c r="O15" s="258"/>
      <c r="V15" s="251"/>
      <c r="W15" s="251"/>
      <c r="X15" s="251"/>
      <c r="Y15" s="251"/>
      <c r="Z15" s="251"/>
      <c r="AA15" s="251"/>
      <c r="AB15" s="251"/>
      <c r="AC15" s="251"/>
      <c r="AD15" s="251"/>
      <c r="AE15" s="251"/>
      <c r="AF15" s="251"/>
      <c r="AG15" s="251"/>
      <c r="AH15" s="251"/>
      <c r="AK15" s="251"/>
      <c r="AL15" s="251"/>
      <c r="AM15" s="251"/>
      <c r="AN15" s="251"/>
      <c r="AO15" s="251"/>
      <c r="AP15" s="251"/>
    </row>
    <row r="16" spans="1:43" ht="24" customHeight="1">
      <c r="A16" s="245"/>
      <c r="B16" s="937" t="s">
        <v>379</v>
      </c>
      <c r="C16" s="937"/>
      <c r="D16" s="937"/>
      <c r="E16" s="938"/>
      <c r="F16" s="939" t="s">
        <v>380</v>
      </c>
      <c r="G16" s="940"/>
      <c r="H16" s="296" t="s">
        <v>381</v>
      </c>
      <c r="I16" s="260" t="s">
        <v>382</v>
      </c>
      <c r="J16" s="261"/>
      <c r="K16" s="941" t="s">
        <v>385</v>
      </c>
      <c r="L16" s="942"/>
      <c r="M16" s="296" t="s">
        <v>386</v>
      </c>
      <c r="N16" s="260" t="s">
        <v>387</v>
      </c>
      <c r="O16" s="253"/>
      <c r="P16" s="943" t="s">
        <v>398</v>
      </c>
      <c r="Q16" s="944"/>
      <c r="R16" s="944"/>
      <c r="S16" s="944"/>
      <c r="T16" s="944"/>
      <c r="U16" s="944"/>
      <c r="V16" s="944"/>
      <c r="W16" s="944"/>
      <c r="X16" s="945"/>
      <c r="AD16" s="251"/>
      <c r="AE16" s="251"/>
      <c r="AF16" s="251"/>
      <c r="AG16" s="251"/>
      <c r="AH16" s="251"/>
      <c r="AK16" s="251"/>
      <c r="AL16" s="251"/>
      <c r="AM16" s="251"/>
      <c r="AN16" s="251"/>
      <c r="AO16" s="251"/>
      <c r="AP16" s="251"/>
    </row>
    <row r="17" spans="1:39" ht="24" customHeight="1">
      <c r="A17" s="262"/>
      <c r="B17" s="946" t="s">
        <v>383</v>
      </c>
      <c r="C17" s="947"/>
      <c r="D17" s="948" t="s">
        <v>325</v>
      </c>
      <c r="E17" s="949"/>
      <c r="F17" s="270">
        <f>内訳2!E10</f>
        <v>0</v>
      </c>
      <c r="G17" s="297" t="s">
        <v>326</v>
      </c>
      <c r="H17" s="272">
        <f>内訳2!G10</f>
        <v>0</v>
      </c>
      <c r="I17" s="273">
        <f>内訳2!H10</f>
        <v>0</v>
      </c>
      <c r="J17" s="263"/>
      <c r="K17" s="270">
        <f>内訳2!E16</f>
        <v>0</v>
      </c>
      <c r="L17" s="297" t="s">
        <v>326</v>
      </c>
      <c r="M17" s="272">
        <f>内訳2!G16</f>
        <v>0</v>
      </c>
      <c r="N17" s="273">
        <f>内訳2!H16</f>
        <v>0</v>
      </c>
      <c r="P17" s="927"/>
      <c r="Q17" s="928"/>
      <c r="R17" s="928"/>
      <c r="S17" s="928"/>
      <c r="T17" s="928"/>
      <c r="U17" s="928"/>
      <c r="V17" s="928"/>
      <c r="W17" s="928"/>
      <c r="X17" s="929"/>
      <c r="AD17" s="251"/>
      <c r="AE17" s="251"/>
      <c r="AF17" s="251"/>
      <c r="AG17" s="251"/>
      <c r="AH17" s="251"/>
      <c r="AK17" s="251"/>
      <c r="AL17" s="251"/>
      <c r="AM17" s="251"/>
    </row>
    <row r="18" spans="1:39" ht="24" customHeight="1">
      <c r="A18" s="262"/>
      <c r="B18" s="924"/>
      <c r="C18" s="924"/>
      <c r="D18" s="925" t="s">
        <v>327</v>
      </c>
      <c r="E18" s="926"/>
      <c r="F18" s="270">
        <f>内訳2!E11</f>
        <v>0</v>
      </c>
      <c r="G18" s="297" t="s">
        <v>326</v>
      </c>
      <c r="H18" s="272">
        <f>内訳2!G11</f>
        <v>0</v>
      </c>
      <c r="I18" s="273">
        <f>内訳2!H11</f>
        <v>0</v>
      </c>
      <c r="J18" s="263"/>
      <c r="K18" s="270">
        <f>内訳2!E17</f>
        <v>0</v>
      </c>
      <c r="L18" s="297" t="s">
        <v>326</v>
      </c>
      <c r="M18" s="272">
        <f>内訳2!G17</f>
        <v>0</v>
      </c>
      <c r="N18" s="273">
        <f>内訳2!H17</f>
        <v>0</v>
      </c>
      <c r="P18" s="927"/>
      <c r="Q18" s="928"/>
      <c r="R18" s="928"/>
      <c r="S18" s="928"/>
      <c r="T18" s="928"/>
      <c r="U18" s="928"/>
      <c r="V18" s="928"/>
      <c r="W18" s="928"/>
      <c r="X18" s="929"/>
      <c r="AD18" s="251"/>
      <c r="AE18" s="251"/>
      <c r="AF18" s="251"/>
      <c r="AG18" s="251"/>
      <c r="AH18" s="251"/>
      <c r="AK18" s="251"/>
      <c r="AL18" s="251"/>
      <c r="AM18" s="251"/>
    </row>
    <row r="19" spans="1:39" ht="24" customHeight="1">
      <c r="A19" s="262"/>
      <c r="B19" s="923" t="s">
        <v>384</v>
      </c>
      <c r="C19" s="924"/>
      <c r="D19" s="925" t="s">
        <v>325</v>
      </c>
      <c r="E19" s="926"/>
      <c r="F19" s="270">
        <f>内訳2!E12</f>
        <v>0</v>
      </c>
      <c r="G19" s="297" t="s">
        <v>326</v>
      </c>
      <c r="H19" s="272">
        <f>内訳2!G12</f>
        <v>0</v>
      </c>
      <c r="I19" s="273">
        <f>内訳2!H12</f>
        <v>0</v>
      </c>
      <c r="J19" s="263"/>
      <c r="K19" s="270">
        <f>内訳2!E18</f>
        <v>0</v>
      </c>
      <c r="L19" s="297" t="s">
        <v>326</v>
      </c>
      <c r="M19" s="272">
        <f>内訳2!G18</f>
        <v>0</v>
      </c>
      <c r="N19" s="273">
        <f>内訳2!H18</f>
        <v>0</v>
      </c>
      <c r="P19" s="927"/>
      <c r="Q19" s="928"/>
      <c r="R19" s="928"/>
      <c r="S19" s="928"/>
      <c r="T19" s="928"/>
      <c r="U19" s="928"/>
      <c r="V19" s="928"/>
      <c r="W19" s="928"/>
      <c r="X19" s="929"/>
      <c r="AD19" s="251"/>
      <c r="AE19" s="251"/>
      <c r="AF19" s="251"/>
      <c r="AG19" s="251"/>
      <c r="AH19" s="251"/>
      <c r="AI19" s="251"/>
      <c r="AJ19" s="251"/>
      <c r="AK19" s="251"/>
      <c r="AL19" s="251"/>
      <c r="AM19" s="251"/>
    </row>
    <row r="20" spans="1:39" ht="24" customHeight="1" thickBot="1">
      <c r="A20" s="262"/>
      <c r="B20" s="924"/>
      <c r="C20" s="924"/>
      <c r="D20" s="925" t="s">
        <v>327</v>
      </c>
      <c r="E20" s="926"/>
      <c r="F20" s="274">
        <f>内訳2!E13</f>
        <v>0</v>
      </c>
      <c r="G20" s="275" t="s">
        <v>326</v>
      </c>
      <c r="H20" s="276">
        <f>内訳2!G13</f>
        <v>0</v>
      </c>
      <c r="I20" s="277">
        <f>内訳2!H13</f>
        <v>0</v>
      </c>
      <c r="J20" s="263"/>
      <c r="K20" s="274">
        <f>内訳2!E19</f>
        <v>0</v>
      </c>
      <c r="L20" s="275" t="s">
        <v>326</v>
      </c>
      <c r="M20" s="276">
        <f>内訳2!G19</f>
        <v>0</v>
      </c>
      <c r="N20" s="277">
        <f>内訳2!H19</f>
        <v>0</v>
      </c>
      <c r="P20" s="930"/>
      <c r="Q20" s="931"/>
      <c r="R20" s="931"/>
      <c r="S20" s="931"/>
      <c r="T20" s="931"/>
      <c r="U20" s="931"/>
      <c r="V20" s="931"/>
      <c r="W20" s="931"/>
      <c r="X20" s="932"/>
    </row>
    <row r="21" spans="1:39" ht="21" customHeight="1">
      <c r="B21" s="261" t="s">
        <v>399</v>
      </c>
      <c r="C21" s="263"/>
      <c r="D21" s="263"/>
      <c r="E21" s="263"/>
      <c r="F21" s="263"/>
      <c r="G21" s="263"/>
      <c r="H21" s="263"/>
      <c r="I21" s="263"/>
      <c r="J21" s="263"/>
      <c r="K21" s="263"/>
      <c r="L21" s="263"/>
      <c r="M21" s="263"/>
      <c r="N21" s="263"/>
      <c r="O21" s="263"/>
      <c r="T21" s="257"/>
    </row>
    <row r="22" spans="1:39" ht="21" customHeight="1">
      <c r="B22" s="261"/>
      <c r="C22" s="263"/>
      <c r="D22" s="263"/>
      <c r="E22" s="263"/>
      <c r="F22" s="263"/>
      <c r="G22" s="263"/>
      <c r="H22" s="263"/>
      <c r="I22" s="263"/>
      <c r="J22" s="263"/>
      <c r="K22" s="263"/>
      <c r="L22" s="263"/>
      <c r="M22" s="263"/>
      <c r="N22" s="263"/>
      <c r="O22" s="263"/>
      <c r="T22" s="257"/>
    </row>
    <row r="23" spans="1:39" ht="32.25" customHeight="1">
      <c r="A23" s="245" t="s">
        <v>400</v>
      </c>
      <c r="B23" s="263"/>
      <c r="C23" s="263"/>
      <c r="D23" s="263"/>
      <c r="E23" s="263"/>
      <c r="F23" s="263"/>
      <c r="G23" s="263"/>
      <c r="H23" s="263"/>
      <c r="I23" s="263"/>
      <c r="J23" s="263"/>
      <c r="K23" s="263"/>
      <c r="L23" s="263"/>
      <c r="M23" s="263"/>
      <c r="N23" s="263"/>
      <c r="O23" s="263"/>
    </row>
    <row r="24" spans="1:39" ht="32.25" customHeight="1">
      <c r="A24" s="245" t="s">
        <v>401</v>
      </c>
      <c r="B24" s="263"/>
      <c r="C24" s="263"/>
      <c r="D24" s="263"/>
      <c r="E24" s="263"/>
      <c r="F24" s="263"/>
      <c r="G24" s="263"/>
      <c r="H24" s="263"/>
      <c r="I24" s="263"/>
      <c r="J24" s="263"/>
      <c r="K24" s="263"/>
      <c r="L24" s="263"/>
      <c r="M24" s="263"/>
      <c r="N24" s="263"/>
      <c r="O24" s="263"/>
    </row>
    <row r="25" spans="1:39" ht="35.25" customHeight="1">
      <c r="B25" s="1024" t="s">
        <v>328</v>
      </c>
      <c r="C25" s="1024"/>
      <c r="D25" s="1024"/>
      <c r="E25" s="1024" t="s">
        <v>329</v>
      </c>
      <c r="F25" s="1024"/>
      <c r="G25" s="1024"/>
      <c r="H25" s="1024"/>
      <c r="I25" s="1024"/>
      <c r="J25" s="1024"/>
      <c r="K25" s="1024"/>
      <c r="L25" s="1024"/>
      <c r="M25" s="1024"/>
      <c r="N25" s="1024"/>
      <c r="O25" s="1024"/>
      <c r="P25" s="1024"/>
      <c r="Q25" s="1024"/>
      <c r="R25" s="1024"/>
      <c r="S25" s="1024" t="s">
        <v>330</v>
      </c>
      <c r="T25" s="1024"/>
      <c r="U25" s="1024"/>
      <c r="V25" s="1024"/>
      <c r="W25" s="1024"/>
      <c r="X25" s="1024"/>
      <c r="Y25" s="1024"/>
      <c r="Z25" s="1024"/>
      <c r="AA25" s="1024"/>
      <c r="AB25" s="1024"/>
      <c r="AC25" s="1024"/>
      <c r="AD25" s="1024"/>
      <c r="AE25" s="1024"/>
      <c r="AF25" s="1024"/>
      <c r="AG25" s="1024"/>
      <c r="AH25" s="1024"/>
      <c r="AI25" s="1024"/>
      <c r="AJ25" s="1024"/>
    </row>
    <row r="26" spans="1:39" ht="60" customHeight="1">
      <c r="B26" s="912" t="s">
        <v>308</v>
      </c>
      <c r="C26" s="912"/>
      <c r="D26" s="912"/>
      <c r="E26" s="913" t="s">
        <v>331</v>
      </c>
      <c r="F26" s="913"/>
      <c r="G26" s="913"/>
      <c r="H26" s="913"/>
      <c r="I26" s="913"/>
      <c r="J26" s="913"/>
      <c r="K26" s="913"/>
      <c r="L26" s="913"/>
      <c r="M26" s="913"/>
      <c r="N26" s="913"/>
      <c r="O26" s="913"/>
      <c r="P26" s="913"/>
      <c r="Q26" s="913"/>
      <c r="R26" s="913"/>
      <c r="S26" s="913" t="s">
        <v>410</v>
      </c>
      <c r="T26" s="913"/>
      <c r="U26" s="913"/>
      <c r="V26" s="913"/>
      <c r="W26" s="913"/>
      <c r="X26" s="913"/>
      <c r="Y26" s="913"/>
      <c r="Z26" s="913"/>
      <c r="AA26" s="913"/>
      <c r="AB26" s="913"/>
      <c r="AC26" s="913"/>
      <c r="AD26" s="913"/>
      <c r="AE26" s="913"/>
      <c r="AF26" s="913"/>
      <c r="AG26" s="913"/>
      <c r="AH26" s="913"/>
      <c r="AI26" s="913"/>
      <c r="AJ26" s="913"/>
    </row>
    <row r="27" spans="1:39" ht="93" customHeight="1">
      <c r="B27" s="912" t="s">
        <v>309</v>
      </c>
      <c r="C27" s="912"/>
      <c r="D27" s="912"/>
      <c r="E27" s="913" t="s">
        <v>332</v>
      </c>
      <c r="F27" s="913"/>
      <c r="G27" s="913"/>
      <c r="H27" s="913"/>
      <c r="I27" s="913"/>
      <c r="J27" s="913"/>
      <c r="K27" s="913"/>
      <c r="L27" s="913"/>
      <c r="M27" s="913"/>
      <c r="N27" s="913"/>
      <c r="O27" s="913"/>
      <c r="P27" s="913"/>
      <c r="Q27" s="913"/>
      <c r="R27" s="913"/>
      <c r="S27" s="913" t="s">
        <v>411</v>
      </c>
      <c r="T27" s="913"/>
      <c r="U27" s="913"/>
      <c r="V27" s="913"/>
      <c r="W27" s="913"/>
      <c r="X27" s="913"/>
      <c r="Y27" s="913"/>
      <c r="Z27" s="913"/>
      <c r="AA27" s="913"/>
      <c r="AB27" s="913"/>
      <c r="AC27" s="913"/>
      <c r="AD27" s="913"/>
      <c r="AE27" s="913"/>
      <c r="AF27" s="913"/>
      <c r="AG27" s="913"/>
      <c r="AH27" s="913"/>
      <c r="AI27" s="913"/>
      <c r="AJ27" s="913"/>
    </row>
    <row r="28" spans="1:39" ht="60" customHeight="1">
      <c r="B28" s="912" t="s">
        <v>310</v>
      </c>
      <c r="C28" s="912"/>
      <c r="D28" s="912"/>
      <c r="E28" s="913" t="s">
        <v>333</v>
      </c>
      <c r="F28" s="913"/>
      <c r="G28" s="913"/>
      <c r="H28" s="913"/>
      <c r="I28" s="913"/>
      <c r="J28" s="913"/>
      <c r="K28" s="913"/>
      <c r="L28" s="913"/>
      <c r="M28" s="913"/>
      <c r="N28" s="913"/>
      <c r="O28" s="913"/>
      <c r="P28" s="913"/>
      <c r="Q28" s="913"/>
      <c r="R28" s="913"/>
      <c r="S28" s="913" t="s">
        <v>412</v>
      </c>
      <c r="T28" s="913"/>
      <c r="U28" s="913"/>
      <c r="V28" s="913"/>
      <c r="W28" s="913"/>
      <c r="X28" s="913"/>
      <c r="Y28" s="913"/>
      <c r="Z28" s="913"/>
      <c r="AA28" s="913"/>
      <c r="AB28" s="913"/>
      <c r="AC28" s="913"/>
      <c r="AD28" s="913"/>
      <c r="AE28" s="913"/>
      <c r="AF28" s="913"/>
      <c r="AG28" s="913"/>
      <c r="AH28" s="913"/>
      <c r="AI28" s="913"/>
      <c r="AJ28" s="913"/>
    </row>
    <row r="29" spans="1:39" ht="60" customHeight="1">
      <c r="B29" s="912" t="s">
        <v>311</v>
      </c>
      <c r="C29" s="912"/>
      <c r="D29" s="912"/>
      <c r="E29" s="913" t="s">
        <v>334</v>
      </c>
      <c r="F29" s="913"/>
      <c r="G29" s="913"/>
      <c r="H29" s="913"/>
      <c r="I29" s="913"/>
      <c r="J29" s="913"/>
      <c r="K29" s="913"/>
      <c r="L29" s="913"/>
      <c r="M29" s="913"/>
      <c r="N29" s="913"/>
      <c r="O29" s="913"/>
      <c r="P29" s="913"/>
      <c r="Q29" s="913"/>
      <c r="R29" s="913"/>
      <c r="S29" s="913" t="s">
        <v>413</v>
      </c>
      <c r="T29" s="913"/>
      <c r="U29" s="913"/>
      <c r="V29" s="913"/>
      <c r="W29" s="913"/>
      <c r="X29" s="913"/>
      <c r="Y29" s="913"/>
      <c r="Z29" s="913"/>
      <c r="AA29" s="913"/>
      <c r="AB29" s="913"/>
      <c r="AC29" s="913"/>
      <c r="AD29" s="913"/>
      <c r="AE29" s="913"/>
      <c r="AF29" s="913"/>
      <c r="AG29" s="913"/>
      <c r="AH29" s="913"/>
      <c r="AI29" s="913"/>
      <c r="AJ29" s="913"/>
    </row>
    <row r="30" spans="1:39" ht="60" customHeight="1">
      <c r="B30" s="912" t="s">
        <v>312</v>
      </c>
      <c r="C30" s="912"/>
      <c r="D30" s="912"/>
      <c r="E30" s="913" t="s">
        <v>335</v>
      </c>
      <c r="F30" s="913"/>
      <c r="G30" s="913"/>
      <c r="H30" s="913"/>
      <c r="I30" s="913"/>
      <c r="J30" s="913"/>
      <c r="K30" s="913"/>
      <c r="L30" s="913"/>
      <c r="M30" s="913"/>
      <c r="N30" s="913"/>
      <c r="O30" s="913"/>
      <c r="P30" s="913"/>
      <c r="Q30" s="913"/>
      <c r="R30" s="913"/>
      <c r="S30" s="913" t="s">
        <v>414</v>
      </c>
      <c r="T30" s="913"/>
      <c r="U30" s="913"/>
      <c r="V30" s="913"/>
      <c r="W30" s="913"/>
      <c r="X30" s="913"/>
      <c r="Y30" s="913"/>
      <c r="Z30" s="913"/>
      <c r="AA30" s="913"/>
      <c r="AB30" s="913"/>
      <c r="AC30" s="913"/>
      <c r="AD30" s="913"/>
      <c r="AE30" s="913"/>
      <c r="AF30" s="913"/>
      <c r="AG30" s="913"/>
      <c r="AH30" s="913"/>
      <c r="AI30" s="913"/>
      <c r="AJ30" s="913"/>
    </row>
    <row r="31" spans="1:39" ht="60" customHeight="1">
      <c r="B31" s="912" t="s">
        <v>313</v>
      </c>
      <c r="C31" s="912"/>
      <c r="D31" s="912"/>
      <c r="E31" s="913" t="s">
        <v>336</v>
      </c>
      <c r="F31" s="913"/>
      <c r="G31" s="913"/>
      <c r="H31" s="913"/>
      <c r="I31" s="913"/>
      <c r="J31" s="913"/>
      <c r="K31" s="913"/>
      <c r="L31" s="913"/>
      <c r="M31" s="913"/>
      <c r="N31" s="913"/>
      <c r="O31" s="913"/>
      <c r="P31" s="913"/>
      <c r="Q31" s="913"/>
      <c r="R31" s="913"/>
      <c r="S31" s="913" t="s">
        <v>415</v>
      </c>
      <c r="T31" s="913"/>
      <c r="U31" s="913"/>
      <c r="V31" s="913"/>
      <c r="W31" s="913"/>
      <c r="X31" s="913"/>
      <c r="Y31" s="913"/>
      <c r="Z31" s="913"/>
      <c r="AA31" s="913"/>
      <c r="AB31" s="913"/>
      <c r="AC31" s="913"/>
      <c r="AD31" s="913"/>
      <c r="AE31" s="913"/>
      <c r="AF31" s="913"/>
      <c r="AG31" s="913"/>
      <c r="AH31" s="913"/>
      <c r="AI31" s="913"/>
      <c r="AJ31" s="913"/>
    </row>
    <row r="32" spans="1:39" ht="60" customHeight="1">
      <c r="B32" s="912" t="s">
        <v>337</v>
      </c>
      <c r="C32" s="912"/>
      <c r="D32" s="912"/>
      <c r="E32" s="913" t="s">
        <v>338</v>
      </c>
      <c r="F32" s="913"/>
      <c r="G32" s="913"/>
      <c r="H32" s="913"/>
      <c r="I32" s="913"/>
      <c r="J32" s="913"/>
      <c r="K32" s="913"/>
      <c r="L32" s="913"/>
      <c r="M32" s="913"/>
      <c r="N32" s="913"/>
      <c r="O32" s="913"/>
      <c r="P32" s="913"/>
      <c r="Q32" s="913"/>
      <c r="R32" s="913"/>
      <c r="S32" s="913" t="s">
        <v>416</v>
      </c>
      <c r="T32" s="913"/>
      <c r="U32" s="913"/>
      <c r="V32" s="913"/>
      <c r="W32" s="913"/>
      <c r="X32" s="913"/>
      <c r="Y32" s="913"/>
      <c r="Z32" s="913"/>
      <c r="AA32" s="913"/>
      <c r="AB32" s="913"/>
      <c r="AC32" s="913"/>
      <c r="AD32" s="913"/>
      <c r="AE32" s="913"/>
      <c r="AF32" s="913"/>
      <c r="AG32" s="913"/>
      <c r="AH32" s="913"/>
      <c r="AI32" s="913"/>
      <c r="AJ32" s="913"/>
    </row>
    <row r="33" spans="1:36" ht="60" customHeight="1">
      <c r="B33" s="912" t="s">
        <v>314</v>
      </c>
      <c r="C33" s="912"/>
      <c r="D33" s="912"/>
      <c r="E33" s="913" t="s">
        <v>339</v>
      </c>
      <c r="F33" s="913"/>
      <c r="G33" s="913"/>
      <c r="H33" s="913"/>
      <c r="I33" s="913"/>
      <c r="J33" s="913"/>
      <c r="K33" s="913"/>
      <c r="L33" s="913"/>
      <c r="M33" s="913"/>
      <c r="N33" s="913"/>
      <c r="O33" s="913"/>
      <c r="P33" s="913"/>
      <c r="Q33" s="913"/>
      <c r="R33" s="913"/>
      <c r="S33" s="913" t="s">
        <v>417</v>
      </c>
      <c r="T33" s="913"/>
      <c r="U33" s="913"/>
      <c r="V33" s="913"/>
      <c r="W33" s="913"/>
      <c r="X33" s="913"/>
      <c r="Y33" s="913"/>
      <c r="Z33" s="913"/>
      <c r="AA33" s="913"/>
      <c r="AB33" s="913"/>
      <c r="AC33" s="913"/>
      <c r="AD33" s="913"/>
      <c r="AE33" s="913"/>
      <c r="AF33" s="913"/>
      <c r="AG33" s="913"/>
      <c r="AH33" s="913"/>
      <c r="AI33" s="913"/>
      <c r="AJ33" s="913"/>
    </row>
    <row r="34" spans="1:36" ht="60" customHeight="1">
      <c r="B34" s="912" t="s">
        <v>315</v>
      </c>
      <c r="C34" s="912"/>
      <c r="D34" s="912"/>
      <c r="E34" s="913" t="s">
        <v>340</v>
      </c>
      <c r="F34" s="913"/>
      <c r="G34" s="913"/>
      <c r="H34" s="913"/>
      <c r="I34" s="913"/>
      <c r="J34" s="913"/>
      <c r="K34" s="913"/>
      <c r="L34" s="913"/>
      <c r="M34" s="913"/>
      <c r="N34" s="913"/>
      <c r="O34" s="913"/>
      <c r="P34" s="913"/>
      <c r="Q34" s="913"/>
      <c r="R34" s="913"/>
      <c r="S34" s="913" t="s">
        <v>418</v>
      </c>
      <c r="T34" s="913"/>
      <c r="U34" s="913"/>
      <c r="V34" s="913"/>
      <c r="W34" s="913"/>
      <c r="X34" s="913"/>
      <c r="Y34" s="913"/>
      <c r="Z34" s="913"/>
      <c r="AA34" s="913"/>
      <c r="AB34" s="913"/>
      <c r="AC34" s="913"/>
      <c r="AD34" s="913"/>
      <c r="AE34" s="913"/>
      <c r="AF34" s="913"/>
      <c r="AG34" s="913"/>
      <c r="AH34" s="913"/>
      <c r="AI34" s="913"/>
      <c r="AJ34" s="913"/>
    </row>
    <row r="35" spans="1:36" ht="102" customHeight="1">
      <c r="B35" s="912" t="s">
        <v>316</v>
      </c>
      <c r="C35" s="912"/>
      <c r="D35" s="912"/>
      <c r="E35" s="913" t="s">
        <v>341</v>
      </c>
      <c r="F35" s="913"/>
      <c r="G35" s="913"/>
      <c r="H35" s="913"/>
      <c r="I35" s="913"/>
      <c r="J35" s="913"/>
      <c r="K35" s="913"/>
      <c r="L35" s="913"/>
      <c r="M35" s="913"/>
      <c r="N35" s="913"/>
      <c r="O35" s="913"/>
      <c r="P35" s="913"/>
      <c r="Q35" s="913"/>
      <c r="R35" s="913"/>
      <c r="S35" s="913" t="s">
        <v>424</v>
      </c>
      <c r="T35" s="913"/>
      <c r="U35" s="913"/>
      <c r="V35" s="913"/>
      <c r="W35" s="913"/>
      <c r="X35" s="913"/>
      <c r="Y35" s="913"/>
      <c r="Z35" s="913"/>
      <c r="AA35" s="913"/>
      <c r="AB35" s="913"/>
      <c r="AC35" s="913"/>
      <c r="AD35" s="913"/>
      <c r="AE35" s="913"/>
      <c r="AF35" s="913"/>
      <c r="AG35" s="913"/>
      <c r="AH35" s="913"/>
      <c r="AI35" s="913"/>
      <c r="AJ35" s="913"/>
    </row>
    <row r="36" spans="1:36" ht="60" customHeight="1">
      <c r="B36" s="912" t="s">
        <v>317</v>
      </c>
      <c r="C36" s="912"/>
      <c r="D36" s="912"/>
      <c r="E36" s="913" t="s">
        <v>342</v>
      </c>
      <c r="F36" s="913"/>
      <c r="G36" s="913"/>
      <c r="H36" s="913"/>
      <c r="I36" s="913"/>
      <c r="J36" s="913"/>
      <c r="K36" s="913"/>
      <c r="L36" s="913"/>
      <c r="M36" s="913"/>
      <c r="N36" s="913"/>
      <c r="O36" s="913"/>
      <c r="P36" s="913"/>
      <c r="Q36" s="913"/>
      <c r="R36" s="913"/>
      <c r="S36" s="913" t="s">
        <v>419</v>
      </c>
      <c r="T36" s="913"/>
      <c r="U36" s="913"/>
      <c r="V36" s="913"/>
      <c r="W36" s="913"/>
      <c r="X36" s="913"/>
      <c r="Y36" s="913"/>
      <c r="Z36" s="913"/>
      <c r="AA36" s="913"/>
      <c r="AB36" s="913"/>
      <c r="AC36" s="913"/>
      <c r="AD36" s="913"/>
      <c r="AE36" s="913"/>
      <c r="AF36" s="913"/>
      <c r="AG36" s="913"/>
      <c r="AH36" s="913"/>
      <c r="AI36" s="913"/>
      <c r="AJ36" s="913"/>
    </row>
    <row r="37" spans="1:36" ht="60" customHeight="1">
      <c r="B37" s="912" t="s">
        <v>318</v>
      </c>
      <c r="C37" s="912"/>
      <c r="D37" s="912"/>
      <c r="E37" s="913" t="s">
        <v>343</v>
      </c>
      <c r="F37" s="913"/>
      <c r="G37" s="913"/>
      <c r="H37" s="913"/>
      <c r="I37" s="913"/>
      <c r="J37" s="913"/>
      <c r="K37" s="913"/>
      <c r="L37" s="913"/>
      <c r="M37" s="913"/>
      <c r="N37" s="913"/>
      <c r="O37" s="913"/>
      <c r="P37" s="913"/>
      <c r="Q37" s="913"/>
      <c r="R37" s="913"/>
      <c r="S37" s="913" t="s">
        <v>420</v>
      </c>
      <c r="T37" s="913"/>
      <c r="U37" s="913"/>
      <c r="V37" s="913"/>
      <c r="W37" s="913"/>
      <c r="X37" s="913"/>
      <c r="Y37" s="913"/>
      <c r="Z37" s="913"/>
      <c r="AA37" s="913"/>
      <c r="AB37" s="913"/>
      <c r="AC37" s="913"/>
      <c r="AD37" s="913"/>
      <c r="AE37" s="913"/>
      <c r="AF37" s="913"/>
      <c r="AG37" s="913"/>
      <c r="AH37" s="913"/>
      <c r="AI37" s="913"/>
      <c r="AJ37" s="913"/>
    </row>
    <row r="38" spans="1:36" ht="60" customHeight="1">
      <c r="B38" s="912" t="s">
        <v>319</v>
      </c>
      <c r="C38" s="912"/>
      <c r="D38" s="912"/>
      <c r="E38" s="913" t="s">
        <v>344</v>
      </c>
      <c r="F38" s="913"/>
      <c r="G38" s="913"/>
      <c r="H38" s="913"/>
      <c r="I38" s="913"/>
      <c r="J38" s="913"/>
      <c r="K38" s="913"/>
      <c r="L38" s="913"/>
      <c r="M38" s="913"/>
      <c r="N38" s="913"/>
      <c r="O38" s="913"/>
      <c r="P38" s="913"/>
      <c r="Q38" s="913"/>
      <c r="R38" s="913"/>
      <c r="S38" s="913" t="s">
        <v>421</v>
      </c>
      <c r="T38" s="913"/>
      <c r="U38" s="913"/>
      <c r="V38" s="913"/>
      <c r="W38" s="913"/>
      <c r="X38" s="913"/>
      <c r="Y38" s="913"/>
      <c r="Z38" s="913"/>
      <c r="AA38" s="913"/>
      <c r="AB38" s="913"/>
      <c r="AC38" s="913"/>
      <c r="AD38" s="913"/>
      <c r="AE38" s="913"/>
      <c r="AF38" s="913"/>
      <c r="AG38" s="913"/>
      <c r="AH38" s="913"/>
      <c r="AI38" s="913"/>
      <c r="AJ38" s="913"/>
    </row>
    <row r="39" spans="1:36" ht="60" customHeight="1">
      <c r="B39" s="912" t="s">
        <v>320</v>
      </c>
      <c r="C39" s="912"/>
      <c r="D39" s="912"/>
      <c r="E39" s="913" t="s">
        <v>345</v>
      </c>
      <c r="F39" s="913"/>
      <c r="G39" s="913"/>
      <c r="H39" s="913"/>
      <c r="I39" s="913"/>
      <c r="J39" s="913"/>
      <c r="K39" s="913"/>
      <c r="L39" s="913"/>
      <c r="M39" s="913"/>
      <c r="N39" s="913"/>
      <c r="O39" s="913"/>
      <c r="P39" s="913"/>
      <c r="Q39" s="913"/>
      <c r="R39" s="913"/>
      <c r="S39" s="913" t="s">
        <v>422</v>
      </c>
      <c r="T39" s="913"/>
      <c r="U39" s="913"/>
      <c r="V39" s="913"/>
      <c r="W39" s="913"/>
      <c r="X39" s="913"/>
      <c r="Y39" s="913"/>
      <c r="Z39" s="913"/>
      <c r="AA39" s="913"/>
      <c r="AB39" s="913"/>
      <c r="AC39" s="913"/>
      <c r="AD39" s="913"/>
      <c r="AE39" s="913"/>
      <c r="AF39" s="913"/>
      <c r="AG39" s="913"/>
      <c r="AH39" s="913"/>
      <c r="AI39" s="913"/>
      <c r="AJ39" s="913"/>
    </row>
    <row r="40" spans="1:36" ht="60" customHeight="1">
      <c r="B40" s="912" t="s">
        <v>321</v>
      </c>
      <c r="C40" s="912"/>
      <c r="D40" s="912"/>
      <c r="E40" s="913" t="s">
        <v>346</v>
      </c>
      <c r="F40" s="913"/>
      <c r="G40" s="913"/>
      <c r="H40" s="913"/>
      <c r="I40" s="913"/>
      <c r="J40" s="913"/>
      <c r="K40" s="913"/>
      <c r="L40" s="913"/>
      <c r="M40" s="913"/>
      <c r="N40" s="913"/>
      <c r="O40" s="913"/>
      <c r="P40" s="913"/>
      <c r="Q40" s="913"/>
      <c r="R40" s="913"/>
      <c r="S40" s="913" t="s">
        <v>423</v>
      </c>
      <c r="T40" s="913"/>
      <c r="U40" s="913"/>
      <c r="V40" s="913"/>
      <c r="W40" s="913"/>
      <c r="X40" s="913"/>
      <c r="Y40" s="913"/>
      <c r="Z40" s="913"/>
      <c r="AA40" s="913"/>
      <c r="AB40" s="913"/>
      <c r="AC40" s="913"/>
      <c r="AD40" s="913"/>
      <c r="AE40" s="913"/>
      <c r="AF40" s="913"/>
      <c r="AG40" s="913"/>
      <c r="AH40" s="913"/>
      <c r="AI40" s="913"/>
      <c r="AJ40" s="913"/>
    </row>
    <row r="41" spans="1:36" ht="24.75" customHeight="1"/>
    <row r="42" spans="1:36" ht="28.5" customHeight="1">
      <c r="A42" s="264" t="s">
        <v>402</v>
      </c>
      <c r="B42" s="263"/>
      <c r="C42" s="263"/>
      <c r="D42" s="263"/>
      <c r="E42" s="263"/>
      <c r="F42" s="263"/>
      <c r="G42" s="263"/>
      <c r="H42" s="263"/>
      <c r="I42" s="263"/>
      <c r="J42" s="263"/>
      <c r="K42" s="263"/>
      <c r="L42" s="263"/>
      <c r="R42" s="265" t="s">
        <v>347</v>
      </c>
      <c r="T42" s="257"/>
    </row>
    <row r="43" spans="1:36" ht="28.5" customHeight="1">
      <c r="A43" s="266">
        <v>1</v>
      </c>
      <c r="B43" s="914" t="s">
        <v>348</v>
      </c>
      <c r="C43" s="914"/>
      <c r="D43" s="914"/>
      <c r="E43" s="914"/>
      <c r="F43" s="914"/>
      <c r="G43" s="914"/>
      <c r="H43" s="914"/>
      <c r="I43" s="914"/>
      <c r="J43" s="914"/>
      <c r="K43" s="914"/>
      <c r="L43" s="914"/>
      <c r="M43" s="914"/>
      <c r="N43" s="914"/>
      <c r="O43" s="914"/>
      <c r="P43" s="914"/>
      <c r="Q43" s="915"/>
      <c r="R43" s="281"/>
      <c r="T43" s="257"/>
    </row>
    <row r="44" spans="1:36" ht="28.5" customHeight="1">
      <c r="A44" s="266">
        <v>2</v>
      </c>
      <c r="B44" s="914" t="s">
        <v>349</v>
      </c>
      <c r="C44" s="914"/>
      <c r="D44" s="914"/>
      <c r="E44" s="914"/>
      <c r="F44" s="914"/>
      <c r="G44" s="914"/>
      <c r="H44" s="914"/>
      <c r="I44" s="914"/>
      <c r="J44" s="914"/>
      <c r="K44" s="914"/>
      <c r="L44" s="914"/>
      <c r="M44" s="914"/>
      <c r="N44" s="914"/>
      <c r="O44" s="914"/>
      <c r="P44" s="914"/>
      <c r="Q44" s="915"/>
      <c r="R44" s="281"/>
      <c r="T44" s="257"/>
    </row>
    <row r="45" spans="1:36" ht="28.5" customHeight="1">
      <c r="A45" s="266">
        <v>3</v>
      </c>
      <c r="B45" s="914" t="s">
        <v>350</v>
      </c>
      <c r="C45" s="914"/>
      <c r="D45" s="914"/>
      <c r="E45" s="914"/>
      <c r="F45" s="914"/>
      <c r="G45" s="914"/>
      <c r="H45" s="914"/>
      <c r="I45" s="914"/>
      <c r="J45" s="914"/>
      <c r="K45" s="914"/>
      <c r="L45" s="914"/>
      <c r="M45" s="914"/>
      <c r="N45" s="914"/>
      <c r="O45" s="914"/>
      <c r="P45" s="914"/>
      <c r="Q45" s="915"/>
      <c r="R45" s="281"/>
      <c r="T45" s="257"/>
    </row>
    <row r="46" spans="1:36" ht="24.75" customHeight="1"/>
    <row r="47" spans="1:36" s="244" customFormat="1" ht="42" customHeight="1">
      <c r="A47" s="243" t="s">
        <v>403</v>
      </c>
      <c r="B47" s="243"/>
      <c r="C47" s="243"/>
      <c r="D47" s="243"/>
      <c r="E47" s="243"/>
      <c r="F47" s="243"/>
      <c r="G47" s="243"/>
      <c r="H47" s="243"/>
      <c r="I47" s="243"/>
      <c r="J47" s="243"/>
      <c r="K47" s="243"/>
      <c r="L47" s="243"/>
      <c r="M47" s="243"/>
      <c r="N47" s="243"/>
      <c r="O47" s="243"/>
      <c r="P47" s="243"/>
      <c r="Q47" s="243"/>
      <c r="R47" s="243"/>
      <c r="S47" s="243"/>
      <c r="T47" s="243"/>
      <c r="U47" s="243"/>
    </row>
    <row r="48" spans="1:36" s="244" customFormat="1" ht="18" customHeight="1">
      <c r="A48" s="243"/>
      <c r="B48" s="243"/>
      <c r="C48" s="243"/>
      <c r="D48" s="243"/>
      <c r="E48" s="243"/>
      <c r="F48" s="243"/>
      <c r="G48" s="243"/>
      <c r="H48" s="243"/>
      <c r="I48" s="243"/>
      <c r="J48" s="243"/>
      <c r="K48" s="243"/>
      <c r="L48" s="243"/>
      <c r="M48" s="243"/>
      <c r="N48" s="243"/>
      <c r="O48" s="243"/>
      <c r="P48" s="243"/>
      <c r="Q48" s="243"/>
      <c r="R48" s="243"/>
      <c r="S48" s="243"/>
      <c r="T48" s="243"/>
      <c r="U48" s="243"/>
    </row>
    <row r="49" spans="1:43" s="247" customFormat="1" ht="27.75" customHeight="1">
      <c r="A49" s="243"/>
      <c r="B49" s="243"/>
      <c r="C49" s="243"/>
      <c r="D49" s="243"/>
      <c r="E49" s="243"/>
      <c r="F49" s="243"/>
      <c r="G49" s="243"/>
      <c r="H49" s="243"/>
      <c r="I49" s="243"/>
      <c r="J49" s="243"/>
      <c r="K49" s="243"/>
      <c r="L49" s="243"/>
      <c r="M49" s="243"/>
      <c r="N49" s="243"/>
      <c r="O49" s="243"/>
      <c r="P49" s="243"/>
      <c r="Q49" s="243"/>
      <c r="T49" s="244"/>
      <c r="U49" s="244"/>
      <c r="V49" s="244"/>
      <c r="W49" s="244"/>
      <c r="X49" s="244"/>
      <c r="Y49" s="244"/>
      <c r="Z49" s="244"/>
      <c r="AA49" s="244"/>
      <c r="AB49" s="244"/>
      <c r="AC49" s="244"/>
      <c r="AD49" s="244"/>
      <c r="AE49" s="244"/>
      <c r="AF49" s="244"/>
      <c r="AG49" s="244"/>
      <c r="AH49" s="244"/>
      <c r="AI49" s="244"/>
      <c r="AJ49" s="244"/>
    </row>
    <row r="50" spans="1:43" s="247" customFormat="1" ht="27.75" customHeight="1">
      <c r="A50" s="245" t="s">
        <v>296</v>
      </c>
      <c r="B50" s="245"/>
      <c r="C50" s="245"/>
      <c r="D50" s="245"/>
      <c r="E50" s="245"/>
      <c r="F50" s="245"/>
      <c r="G50" s="245"/>
      <c r="H50" s="245"/>
      <c r="I50" s="245"/>
      <c r="T50" s="244"/>
      <c r="U50" s="244"/>
      <c r="V50" s="244"/>
      <c r="W50" s="244"/>
      <c r="X50" s="244"/>
      <c r="Y50" s="244"/>
      <c r="Z50" s="244"/>
      <c r="AA50" s="244"/>
      <c r="AB50" s="244"/>
      <c r="AC50" s="244"/>
      <c r="AD50" s="244"/>
      <c r="AE50" s="244"/>
      <c r="AF50" s="244"/>
      <c r="AG50" s="244"/>
      <c r="AH50" s="244"/>
      <c r="AI50" s="244"/>
      <c r="AJ50" s="244"/>
    </row>
    <row r="51" spans="1:43" s="247" customFormat="1" ht="27.75" customHeight="1">
      <c r="A51" s="245"/>
      <c r="B51" s="1013" t="s">
        <v>489</v>
      </c>
      <c r="C51" s="1014"/>
      <c r="D51" s="1014"/>
      <c r="E51" s="1014"/>
      <c r="F51" s="1014"/>
      <c r="G51" s="1014"/>
      <c r="H51" s="1014"/>
      <c r="I51" s="1015"/>
      <c r="J51" s="267" t="str">
        <f>IF(個票2!$A$2="☑","○","")</f>
        <v>○</v>
      </c>
      <c r="K51" s="246"/>
      <c r="L51" s="1016" t="s">
        <v>392</v>
      </c>
      <c r="M51" s="1017"/>
      <c r="N51" s="1018" t="s">
        <v>409</v>
      </c>
      <c r="O51" s="1019"/>
      <c r="P51" s="1019"/>
      <c r="Q51" s="1020"/>
      <c r="R51" s="247" t="s">
        <v>393</v>
      </c>
      <c r="T51" s="244"/>
      <c r="U51" s="244"/>
      <c r="V51" s="244"/>
      <c r="W51" s="244"/>
      <c r="X51" s="244"/>
      <c r="Y51" s="244"/>
      <c r="Z51" s="244"/>
      <c r="AA51" s="244"/>
      <c r="AB51" s="244"/>
      <c r="AC51" s="244"/>
      <c r="AD51" s="244"/>
      <c r="AE51" s="244"/>
      <c r="AF51" s="244"/>
      <c r="AG51" s="244"/>
      <c r="AH51" s="244"/>
      <c r="AI51" s="244"/>
      <c r="AJ51" s="244"/>
    </row>
    <row r="52" spans="1:43" s="247" customFormat="1" ht="27.75" customHeight="1">
      <c r="A52" s="245"/>
      <c r="K52" s="246"/>
      <c r="L52" s="1016" t="s">
        <v>297</v>
      </c>
      <c r="M52" s="1017"/>
      <c r="N52" s="1021">
        <f>総括表!$L$12</f>
        <v>0</v>
      </c>
      <c r="O52" s="1022"/>
      <c r="P52" s="1022"/>
      <c r="Q52" s="1023"/>
      <c r="T52" s="244"/>
      <c r="U52" s="244"/>
      <c r="V52" s="244"/>
      <c r="W52" s="244"/>
      <c r="X52" s="244"/>
      <c r="Y52" s="244"/>
      <c r="Z52" s="244"/>
      <c r="AA52" s="244"/>
      <c r="AB52" s="244"/>
      <c r="AC52" s="244"/>
      <c r="AD52" s="244"/>
      <c r="AE52" s="244"/>
      <c r="AF52" s="244"/>
      <c r="AG52" s="244"/>
      <c r="AH52" s="244"/>
      <c r="AI52" s="244"/>
      <c r="AJ52" s="244"/>
    </row>
    <row r="53" spans="1:43" s="247" customFormat="1" ht="18" customHeight="1"/>
    <row r="54" spans="1:43" s="247" customFormat="1" ht="18" customHeight="1"/>
    <row r="55" spans="1:43" s="247" customFormat="1" ht="32.25" customHeight="1" thickBot="1">
      <c r="A55" s="245" t="s">
        <v>298</v>
      </c>
      <c r="Q55" s="248"/>
      <c r="S55" s="249"/>
      <c r="T55" s="250"/>
      <c r="AI55" s="251"/>
      <c r="AJ55" s="251"/>
      <c r="AK55" s="251"/>
    </row>
    <row r="56" spans="1:43" s="247" customFormat="1" ht="69.75" customHeight="1" thickBot="1">
      <c r="E56" s="992" t="s">
        <v>299</v>
      </c>
      <c r="F56" s="993"/>
      <c r="G56" s="993"/>
      <c r="H56" s="993"/>
      <c r="I56" s="993"/>
      <c r="J56" s="993"/>
      <c r="K56" s="993"/>
      <c r="L56" s="993"/>
      <c r="M56" s="993"/>
      <c r="N56" s="993"/>
      <c r="O56" s="993"/>
      <c r="P56" s="993"/>
      <c r="Q56" s="993"/>
      <c r="R56" s="993"/>
      <c r="S56" s="993"/>
      <c r="T56" s="994"/>
      <c r="U56" s="998" t="s">
        <v>300</v>
      </c>
      <c r="V56" s="999"/>
      <c r="W56" s="999"/>
      <c r="X56" s="999"/>
      <c r="Y56" s="1000"/>
      <c r="Z56" s="244"/>
      <c r="AA56" s="244"/>
      <c r="AB56" s="244"/>
      <c r="AC56" s="244"/>
      <c r="AD56" s="244"/>
      <c r="AE56" s="244"/>
      <c r="AF56" s="244"/>
      <c r="AG56" s="244"/>
      <c r="AH56" s="244"/>
      <c r="AI56" s="244"/>
      <c r="AJ56" s="244"/>
      <c r="AK56" s="251"/>
      <c r="AL56" s="251"/>
      <c r="AM56" s="252"/>
      <c r="AN56" s="252"/>
      <c r="AO56" s="252"/>
      <c r="AP56" s="252"/>
      <c r="AQ56" s="252"/>
    </row>
    <row r="57" spans="1:43" s="247" customFormat="1" ht="24" customHeight="1" thickBot="1">
      <c r="D57" s="253"/>
      <c r="E57" s="995"/>
      <c r="F57" s="996"/>
      <c r="G57" s="996"/>
      <c r="H57" s="996"/>
      <c r="I57" s="996"/>
      <c r="J57" s="996"/>
      <c r="K57" s="996"/>
      <c r="L57" s="996"/>
      <c r="M57" s="996"/>
      <c r="N57" s="996"/>
      <c r="O57" s="996"/>
      <c r="P57" s="996"/>
      <c r="Q57" s="996"/>
      <c r="R57" s="996"/>
      <c r="S57" s="996"/>
      <c r="T57" s="997"/>
      <c r="U57" s="1001" t="s">
        <v>352</v>
      </c>
      <c r="V57" s="1002"/>
      <c r="W57" s="1002"/>
      <c r="X57" s="1002"/>
      <c r="Y57" s="1003"/>
      <c r="Z57" s="244"/>
      <c r="AA57" s="244"/>
      <c r="AB57" s="244"/>
      <c r="AC57" s="244"/>
      <c r="AD57" s="244"/>
      <c r="AE57" s="244"/>
      <c r="AF57" s="244"/>
      <c r="AG57" s="244"/>
      <c r="AH57" s="244"/>
      <c r="AI57" s="244"/>
      <c r="AJ57" s="244"/>
      <c r="AK57" s="251"/>
      <c r="AL57" s="251"/>
    </row>
    <row r="58" spans="1:43" s="247" customFormat="1" ht="105.75" customHeight="1">
      <c r="E58" s="1004" t="s">
        <v>302</v>
      </c>
      <c r="F58" s="1005"/>
      <c r="G58" s="1005"/>
      <c r="H58" s="1006" t="s">
        <v>303</v>
      </c>
      <c r="I58" s="1006"/>
      <c r="J58" s="1006"/>
      <c r="K58" s="1007" t="s">
        <v>394</v>
      </c>
      <c r="L58" s="1008"/>
      <c r="M58" s="1007" t="s">
        <v>304</v>
      </c>
      <c r="N58" s="1008"/>
      <c r="O58" s="1007" t="s">
        <v>305</v>
      </c>
      <c r="P58" s="1008"/>
      <c r="Q58" s="1009" t="s">
        <v>306</v>
      </c>
      <c r="R58" s="1010"/>
      <c r="S58" s="1011" t="s">
        <v>307</v>
      </c>
      <c r="T58" s="1012"/>
      <c r="U58" s="286" t="s">
        <v>404</v>
      </c>
      <c r="V58" s="287" t="s">
        <v>405</v>
      </c>
      <c r="W58" s="287" t="s">
        <v>406</v>
      </c>
      <c r="X58" s="287" t="s">
        <v>407</v>
      </c>
      <c r="Y58" s="288" t="s">
        <v>353</v>
      </c>
      <c r="Z58" s="244"/>
      <c r="AA58" s="244"/>
      <c r="AB58" s="244"/>
      <c r="AC58" s="244"/>
      <c r="AD58" s="244"/>
      <c r="AE58" s="244"/>
      <c r="AF58" s="244"/>
      <c r="AG58" s="244"/>
      <c r="AH58" s="244"/>
      <c r="AI58" s="244"/>
      <c r="AJ58" s="244"/>
      <c r="AK58" s="251"/>
      <c r="AL58" s="251"/>
    </row>
    <row r="59" spans="1:43" s="247" customFormat="1" ht="37.5" customHeight="1">
      <c r="B59" s="968" t="s">
        <v>322</v>
      </c>
      <c r="C59" s="968"/>
      <c r="D59" s="969"/>
      <c r="E59" s="983">
        <f>個票2!$L$4</f>
        <v>0</v>
      </c>
      <c r="F59" s="984"/>
      <c r="G59" s="984"/>
      <c r="H59" s="985">
        <f>個票2!$L$5</f>
        <v>0</v>
      </c>
      <c r="I59" s="985"/>
      <c r="J59" s="985"/>
      <c r="K59" s="986" t="e">
        <f>IF(VLOOKUP(H59,個票2!$A$76:$F$110,6,0)="/事業所",1,個票2!$AG$5)</f>
        <v>#N/A</v>
      </c>
      <c r="L59" s="987"/>
      <c r="M59" s="988" t="str">
        <f>個票2!AA44</f>
        <v/>
      </c>
      <c r="N59" s="989"/>
      <c r="O59" s="990"/>
      <c r="P59" s="991"/>
      <c r="Q59" s="964">
        <f>SUM(U59:AJ59)</f>
        <v>0</v>
      </c>
      <c r="R59" s="965"/>
      <c r="S59" s="966">
        <f>Q59-MAX(M59:P59)</f>
        <v>0</v>
      </c>
      <c r="T59" s="967"/>
      <c r="U59" s="282">
        <f>個票2!F50</f>
        <v>0</v>
      </c>
      <c r="V59" s="268">
        <f>個票2!F51</f>
        <v>0</v>
      </c>
      <c r="W59" s="268">
        <f>個票2!F52</f>
        <v>0</v>
      </c>
      <c r="X59" s="268">
        <f>個票2!F53</f>
        <v>0</v>
      </c>
      <c r="Y59" s="283">
        <f>個票2!F54</f>
        <v>0</v>
      </c>
      <c r="Z59" s="244"/>
      <c r="AA59" s="244"/>
      <c r="AB59" s="244"/>
      <c r="AC59" s="244"/>
      <c r="AD59" s="244"/>
      <c r="AE59" s="244"/>
      <c r="AF59" s="244"/>
      <c r="AG59" s="244"/>
      <c r="AH59" s="244"/>
      <c r="AI59" s="244"/>
      <c r="AJ59" s="244"/>
      <c r="AK59" s="251"/>
      <c r="AL59" s="251"/>
    </row>
    <row r="60" spans="1:43" s="247" customFormat="1" ht="37.5" customHeight="1" thickBot="1">
      <c r="B60" s="968" t="s">
        <v>323</v>
      </c>
      <c r="C60" s="968"/>
      <c r="D60" s="969"/>
      <c r="E60" s="970"/>
      <c r="F60" s="971"/>
      <c r="G60" s="971"/>
      <c r="H60" s="972"/>
      <c r="I60" s="972"/>
      <c r="J60" s="972"/>
      <c r="K60" s="973"/>
      <c r="L60" s="974"/>
      <c r="M60" s="975" t="e">
        <f>VLOOKUP(H60,[2]【非表示】基準額!L42:M76,2,FALSE)*K60</f>
        <v>#N/A</v>
      </c>
      <c r="N60" s="976"/>
      <c r="O60" s="977"/>
      <c r="P60" s="978"/>
      <c r="Q60" s="979">
        <f>O60+S60</f>
        <v>0</v>
      </c>
      <c r="R60" s="980"/>
      <c r="S60" s="981">
        <f>SUM(U60:AJ60)</f>
        <v>0</v>
      </c>
      <c r="T60" s="982"/>
      <c r="U60" s="284"/>
      <c r="V60" s="269"/>
      <c r="W60" s="269"/>
      <c r="X60" s="269"/>
      <c r="Y60" s="285"/>
      <c r="Z60" s="244"/>
      <c r="AA60" s="244"/>
      <c r="AB60" s="244"/>
      <c r="AC60" s="244"/>
      <c r="AD60" s="244"/>
      <c r="AE60" s="244"/>
      <c r="AF60" s="244"/>
      <c r="AG60" s="244"/>
      <c r="AH60" s="244"/>
      <c r="AI60" s="244"/>
      <c r="AJ60" s="244"/>
      <c r="AK60" s="251"/>
      <c r="AL60" s="251"/>
    </row>
    <row r="61" spans="1:43" ht="21" customHeight="1">
      <c r="A61" s="247"/>
      <c r="B61" s="254"/>
      <c r="C61" s="254"/>
      <c r="D61" s="254"/>
      <c r="E61" s="246"/>
      <c r="F61" s="246"/>
      <c r="G61" s="246"/>
      <c r="H61" s="246"/>
      <c r="I61" s="246"/>
      <c r="J61" s="255"/>
      <c r="K61" s="255"/>
      <c r="L61" s="255"/>
      <c r="M61" s="255"/>
      <c r="N61" s="255"/>
      <c r="O61" s="255"/>
      <c r="P61" s="255"/>
      <c r="Q61" s="255"/>
      <c r="R61" s="246"/>
      <c r="S61" s="246"/>
      <c r="Z61" s="244"/>
      <c r="AA61" s="244"/>
      <c r="AB61" s="244"/>
      <c r="AC61" s="244"/>
      <c r="AD61" s="244"/>
      <c r="AE61" s="244"/>
      <c r="AF61" s="244"/>
      <c r="AG61" s="244"/>
      <c r="AH61" s="244"/>
      <c r="AI61" s="244"/>
      <c r="AJ61" s="244"/>
      <c r="AK61" s="251"/>
    </row>
    <row r="62" spans="1:43" ht="32.25" customHeight="1" thickBot="1">
      <c r="A62" s="245" t="s">
        <v>324</v>
      </c>
      <c r="N62" s="258"/>
      <c r="O62" s="258"/>
      <c r="V62" s="251"/>
      <c r="W62" s="251"/>
      <c r="X62" s="251"/>
      <c r="Y62" s="251"/>
      <c r="Z62" s="244"/>
      <c r="AA62" s="251"/>
      <c r="AB62" s="251"/>
      <c r="AC62" s="251"/>
      <c r="AD62" s="251"/>
      <c r="AE62" s="251"/>
      <c r="AF62" s="251"/>
      <c r="AG62" s="251"/>
      <c r="AH62" s="251"/>
      <c r="AK62" s="251"/>
      <c r="AL62" s="251"/>
      <c r="AM62" s="251"/>
      <c r="AN62" s="251"/>
      <c r="AO62" s="251"/>
      <c r="AP62" s="251"/>
    </row>
    <row r="63" spans="1:43" ht="24" customHeight="1">
      <c r="A63" s="245"/>
      <c r="B63" s="937" t="s">
        <v>379</v>
      </c>
      <c r="C63" s="937"/>
      <c r="D63" s="937"/>
      <c r="E63" s="938"/>
      <c r="F63" s="939" t="s">
        <v>380</v>
      </c>
      <c r="G63" s="940"/>
      <c r="H63" s="296" t="s">
        <v>381</v>
      </c>
      <c r="I63" s="260" t="s">
        <v>382</v>
      </c>
      <c r="J63" s="261"/>
      <c r="K63" s="941" t="s">
        <v>385</v>
      </c>
      <c r="L63" s="942"/>
      <c r="M63" s="296" t="s">
        <v>386</v>
      </c>
      <c r="N63" s="260" t="s">
        <v>387</v>
      </c>
      <c r="O63" s="253"/>
      <c r="P63" s="943" t="s">
        <v>398</v>
      </c>
      <c r="Q63" s="944"/>
      <c r="R63" s="944"/>
      <c r="S63" s="944"/>
      <c r="T63" s="944"/>
      <c r="U63" s="944"/>
      <c r="V63" s="944"/>
      <c r="W63" s="944"/>
      <c r="X63" s="945"/>
      <c r="AD63" s="251"/>
      <c r="AE63" s="251"/>
      <c r="AF63" s="251"/>
      <c r="AG63" s="251"/>
      <c r="AH63" s="251"/>
      <c r="AK63" s="251"/>
      <c r="AL63" s="251"/>
      <c r="AM63" s="251"/>
      <c r="AN63" s="251"/>
      <c r="AO63" s="251"/>
      <c r="AP63" s="251"/>
    </row>
    <row r="64" spans="1:43" ht="24" customHeight="1">
      <c r="A64" s="262"/>
      <c r="B64" s="946" t="s">
        <v>383</v>
      </c>
      <c r="C64" s="947"/>
      <c r="D64" s="948" t="s">
        <v>325</v>
      </c>
      <c r="E64" s="949"/>
      <c r="F64" s="270">
        <f>内訳2!E10</f>
        <v>0</v>
      </c>
      <c r="G64" s="297" t="s">
        <v>326</v>
      </c>
      <c r="H64" s="272">
        <f>内訳2!G10</f>
        <v>0</v>
      </c>
      <c r="I64" s="273">
        <f>内訳2!H10</f>
        <v>0</v>
      </c>
      <c r="J64" s="263"/>
      <c r="K64" s="270">
        <f>内訳2!E16</f>
        <v>0</v>
      </c>
      <c r="L64" s="297" t="s">
        <v>326</v>
      </c>
      <c r="M64" s="272">
        <f>内訳2!G16</f>
        <v>0</v>
      </c>
      <c r="N64" s="273">
        <f>内訳2!H16</f>
        <v>0</v>
      </c>
      <c r="P64" s="927"/>
      <c r="Q64" s="928"/>
      <c r="R64" s="928"/>
      <c r="S64" s="928"/>
      <c r="T64" s="928"/>
      <c r="U64" s="928"/>
      <c r="V64" s="928"/>
      <c r="W64" s="928"/>
      <c r="X64" s="929"/>
      <c r="AD64" s="251"/>
      <c r="AE64" s="251"/>
      <c r="AF64" s="251"/>
      <c r="AG64" s="251"/>
      <c r="AH64" s="251"/>
      <c r="AK64" s="251"/>
      <c r="AL64" s="251"/>
      <c r="AM64" s="251"/>
    </row>
    <row r="65" spans="1:39" ht="24" customHeight="1">
      <c r="A65" s="262"/>
      <c r="B65" s="924"/>
      <c r="C65" s="924"/>
      <c r="D65" s="925" t="s">
        <v>327</v>
      </c>
      <c r="E65" s="926"/>
      <c r="F65" s="270">
        <f>内訳2!E11</f>
        <v>0</v>
      </c>
      <c r="G65" s="297" t="s">
        <v>326</v>
      </c>
      <c r="H65" s="272">
        <f>内訳2!G11</f>
        <v>0</v>
      </c>
      <c r="I65" s="273">
        <f>内訳2!H11</f>
        <v>0</v>
      </c>
      <c r="J65" s="263"/>
      <c r="K65" s="270">
        <f>内訳2!E17</f>
        <v>0</v>
      </c>
      <c r="L65" s="297" t="s">
        <v>326</v>
      </c>
      <c r="M65" s="272">
        <f>内訳2!G17</f>
        <v>0</v>
      </c>
      <c r="N65" s="273">
        <f>内訳2!H17</f>
        <v>0</v>
      </c>
      <c r="P65" s="927"/>
      <c r="Q65" s="928"/>
      <c r="R65" s="928"/>
      <c r="S65" s="928"/>
      <c r="T65" s="928"/>
      <c r="U65" s="928"/>
      <c r="V65" s="928"/>
      <c r="W65" s="928"/>
      <c r="X65" s="929"/>
      <c r="AD65" s="251"/>
      <c r="AE65" s="251"/>
      <c r="AF65" s="251"/>
      <c r="AG65" s="251"/>
      <c r="AH65" s="251"/>
      <c r="AK65" s="251"/>
      <c r="AL65" s="251"/>
      <c r="AM65" s="251"/>
    </row>
    <row r="66" spans="1:39" ht="24" customHeight="1">
      <c r="A66" s="262"/>
      <c r="B66" s="923" t="s">
        <v>384</v>
      </c>
      <c r="C66" s="924"/>
      <c r="D66" s="925" t="s">
        <v>325</v>
      </c>
      <c r="E66" s="926"/>
      <c r="F66" s="270">
        <f>内訳2!E12</f>
        <v>0</v>
      </c>
      <c r="G66" s="297" t="s">
        <v>326</v>
      </c>
      <c r="H66" s="272">
        <f>内訳2!G12</f>
        <v>0</v>
      </c>
      <c r="I66" s="273">
        <f>内訳2!H12</f>
        <v>0</v>
      </c>
      <c r="J66" s="263"/>
      <c r="K66" s="270">
        <f>内訳2!E18</f>
        <v>0</v>
      </c>
      <c r="L66" s="297" t="s">
        <v>326</v>
      </c>
      <c r="M66" s="272">
        <f>内訳2!G18</f>
        <v>0</v>
      </c>
      <c r="N66" s="273">
        <f>内訳2!H18</f>
        <v>0</v>
      </c>
      <c r="P66" s="927"/>
      <c r="Q66" s="928"/>
      <c r="R66" s="928"/>
      <c r="S66" s="928"/>
      <c r="T66" s="928"/>
      <c r="U66" s="928"/>
      <c r="V66" s="928"/>
      <c r="W66" s="928"/>
      <c r="X66" s="929"/>
      <c r="AD66" s="251"/>
      <c r="AE66" s="251"/>
      <c r="AF66" s="251"/>
      <c r="AG66" s="251"/>
      <c r="AH66" s="251"/>
      <c r="AI66" s="251"/>
      <c r="AJ66" s="251"/>
      <c r="AK66" s="251"/>
      <c r="AL66" s="251"/>
      <c r="AM66" s="251"/>
    </row>
    <row r="67" spans="1:39" ht="24" customHeight="1" thickBot="1">
      <c r="A67" s="262"/>
      <c r="B67" s="924"/>
      <c r="C67" s="924"/>
      <c r="D67" s="925" t="s">
        <v>327</v>
      </c>
      <c r="E67" s="926"/>
      <c r="F67" s="274">
        <f>内訳2!E13</f>
        <v>0</v>
      </c>
      <c r="G67" s="275" t="s">
        <v>326</v>
      </c>
      <c r="H67" s="276">
        <f>内訳2!G13</f>
        <v>0</v>
      </c>
      <c r="I67" s="277">
        <f>内訳2!H13</f>
        <v>0</v>
      </c>
      <c r="J67" s="263"/>
      <c r="K67" s="274">
        <f>内訳2!E19</f>
        <v>0</v>
      </c>
      <c r="L67" s="275" t="s">
        <v>326</v>
      </c>
      <c r="M67" s="276">
        <f>内訳2!G19</f>
        <v>0</v>
      </c>
      <c r="N67" s="277">
        <f>内訳2!H19</f>
        <v>0</v>
      </c>
      <c r="P67" s="930"/>
      <c r="Q67" s="931"/>
      <c r="R67" s="931"/>
      <c r="S67" s="931"/>
      <c r="T67" s="931"/>
      <c r="U67" s="931"/>
      <c r="V67" s="931"/>
      <c r="W67" s="931"/>
      <c r="X67" s="932"/>
    </row>
    <row r="68" spans="1:39" ht="21" customHeight="1">
      <c r="B68" s="261" t="s">
        <v>399</v>
      </c>
      <c r="C68" s="263"/>
      <c r="D68" s="263"/>
      <c r="E68" s="263"/>
      <c r="F68" s="263"/>
      <c r="G68" s="263"/>
      <c r="H68" s="263"/>
      <c r="I68" s="263"/>
      <c r="J68" s="263"/>
      <c r="K68" s="263"/>
      <c r="L68" s="263"/>
      <c r="M68" s="263"/>
      <c r="N68" s="263"/>
      <c r="O68" s="263"/>
      <c r="T68" s="257"/>
    </row>
    <row r="69" spans="1:39" ht="21" customHeight="1">
      <c r="B69" s="261"/>
      <c r="C69" s="263"/>
      <c r="D69" s="263"/>
      <c r="E69" s="263"/>
      <c r="F69" s="263"/>
      <c r="G69" s="263"/>
      <c r="H69" s="263"/>
      <c r="I69" s="263"/>
      <c r="J69" s="263"/>
      <c r="K69" s="263"/>
      <c r="L69" s="263"/>
      <c r="M69" s="263"/>
      <c r="N69" s="263"/>
      <c r="O69" s="263"/>
      <c r="T69" s="257"/>
    </row>
    <row r="70" spans="1:39" ht="32.25" customHeight="1">
      <c r="A70" s="245" t="s">
        <v>408</v>
      </c>
      <c r="B70" s="263"/>
      <c r="C70" s="263"/>
      <c r="D70" s="263"/>
      <c r="E70" s="263"/>
      <c r="F70" s="263"/>
      <c r="G70" s="263"/>
      <c r="H70" s="263"/>
      <c r="I70" s="263"/>
      <c r="J70" s="263"/>
      <c r="K70" s="263"/>
      <c r="L70" s="263"/>
      <c r="M70" s="263"/>
      <c r="N70" s="263"/>
      <c r="O70" s="263"/>
    </row>
    <row r="71" spans="1:39" ht="32.25" customHeight="1" thickBot="1">
      <c r="A71" s="245" t="s">
        <v>401</v>
      </c>
      <c r="B71" s="263"/>
      <c r="C71" s="263"/>
      <c r="D71" s="263"/>
      <c r="E71" s="263"/>
      <c r="F71" s="263"/>
      <c r="G71" s="263"/>
      <c r="H71" s="263"/>
      <c r="I71" s="263"/>
      <c r="J71" s="263"/>
      <c r="K71" s="263"/>
      <c r="L71" s="263"/>
      <c r="M71" s="263"/>
      <c r="N71" s="263"/>
      <c r="O71" s="263"/>
    </row>
    <row r="72" spans="1:39" ht="35.25" customHeight="1" thickBot="1">
      <c r="B72" s="933" t="s">
        <v>328</v>
      </c>
      <c r="C72" s="934"/>
      <c r="D72" s="934"/>
      <c r="E72" s="935" t="s">
        <v>329</v>
      </c>
      <c r="F72" s="934"/>
      <c r="G72" s="934"/>
      <c r="H72" s="934"/>
      <c r="I72" s="934"/>
      <c r="J72" s="934"/>
      <c r="K72" s="934"/>
      <c r="L72" s="934"/>
      <c r="M72" s="934"/>
      <c r="N72" s="934"/>
      <c r="O72" s="934"/>
      <c r="P72" s="934"/>
      <c r="Q72" s="934"/>
      <c r="R72" s="934"/>
      <c r="S72" s="933" t="s">
        <v>330</v>
      </c>
      <c r="T72" s="934"/>
      <c r="U72" s="934"/>
      <c r="V72" s="934"/>
      <c r="W72" s="934"/>
      <c r="X72" s="934"/>
      <c r="Y72" s="934"/>
      <c r="Z72" s="934"/>
      <c r="AA72" s="934"/>
      <c r="AB72" s="934"/>
      <c r="AC72" s="934"/>
      <c r="AD72" s="934"/>
      <c r="AE72" s="934"/>
      <c r="AF72" s="934"/>
      <c r="AG72" s="934"/>
      <c r="AH72" s="934"/>
      <c r="AI72" s="934"/>
      <c r="AJ72" s="936"/>
    </row>
    <row r="73" spans="1:39" ht="60" customHeight="1">
      <c r="A73" s="257">
        <v>1</v>
      </c>
      <c r="B73" s="957" t="s">
        <v>425</v>
      </c>
      <c r="C73" s="958"/>
      <c r="D73" s="959"/>
      <c r="E73" s="960" t="s">
        <v>430</v>
      </c>
      <c r="F73" s="961"/>
      <c r="G73" s="961"/>
      <c r="H73" s="961"/>
      <c r="I73" s="961"/>
      <c r="J73" s="961"/>
      <c r="K73" s="961"/>
      <c r="L73" s="961"/>
      <c r="M73" s="961"/>
      <c r="N73" s="961"/>
      <c r="O73" s="961"/>
      <c r="P73" s="961"/>
      <c r="Q73" s="961"/>
      <c r="R73" s="962"/>
      <c r="S73" s="960" t="s">
        <v>435</v>
      </c>
      <c r="T73" s="961"/>
      <c r="U73" s="961"/>
      <c r="V73" s="961"/>
      <c r="W73" s="961"/>
      <c r="X73" s="961"/>
      <c r="Y73" s="961"/>
      <c r="Z73" s="961"/>
      <c r="AA73" s="961"/>
      <c r="AB73" s="961"/>
      <c r="AC73" s="961"/>
      <c r="AD73" s="961"/>
      <c r="AE73" s="961"/>
      <c r="AF73" s="961"/>
      <c r="AG73" s="961"/>
      <c r="AH73" s="961"/>
      <c r="AI73" s="961"/>
      <c r="AJ73" s="963"/>
    </row>
    <row r="74" spans="1:39" ht="60" customHeight="1">
      <c r="A74" s="257">
        <v>2</v>
      </c>
      <c r="B74" s="950" t="s">
        <v>426</v>
      </c>
      <c r="C74" s="951"/>
      <c r="D74" s="952"/>
      <c r="E74" s="953" t="s">
        <v>431</v>
      </c>
      <c r="F74" s="954"/>
      <c r="G74" s="954"/>
      <c r="H74" s="954"/>
      <c r="I74" s="954"/>
      <c r="J74" s="954"/>
      <c r="K74" s="954"/>
      <c r="L74" s="954"/>
      <c r="M74" s="954"/>
      <c r="N74" s="954"/>
      <c r="O74" s="954"/>
      <c r="P74" s="954"/>
      <c r="Q74" s="954"/>
      <c r="R74" s="955"/>
      <c r="S74" s="953" t="s">
        <v>436</v>
      </c>
      <c r="T74" s="954"/>
      <c r="U74" s="954"/>
      <c r="V74" s="954"/>
      <c r="W74" s="954"/>
      <c r="X74" s="954"/>
      <c r="Y74" s="954"/>
      <c r="Z74" s="954"/>
      <c r="AA74" s="954"/>
      <c r="AB74" s="954"/>
      <c r="AC74" s="954"/>
      <c r="AD74" s="954"/>
      <c r="AE74" s="954"/>
      <c r="AF74" s="954"/>
      <c r="AG74" s="954"/>
      <c r="AH74" s="954"/>
      <c r="AI74" s="954"/>
      <c r="AJ74" s="956"/>
    </row>
    <row r="75" spans="1:39" ht="60" customHeight="1">
      <c r="A75" s="257">
        <v>3</v>
      </c>
      <c r="B75" s="950" t="s">
        <v>427</v>
      </c>
      <c r="C75" s="951"/>
      <c r="D75" s="952"/>
      <c r="E75" s="953" t="s">
        <v>432</v>
      </c>
      <c r="F75" s="954"/>
      <c r="G75" s="954"/>
      <c r="H75" s="954"/>
      <c r="I75" s="954"/>
      <c r="J75" s="954"/>
      <c r="K75" s="954"/>
      <c r="L75" s="954"/>
      <c r="M75" s="954"/>
      <c r="N75" s="954"/>
      <c r="O75" s="954"/>
      <c r="P75" s="954"/>
      <c r="Q75" s="954"/>
      <c r="R75" s="955"/>
      <c r="S75" s="953" t="s">
        <v>437</v>
      </c>
      <c r="T75" s="954"/>
      <c r="U75" s="954"/>
      <c r="V75" s="954"/>
      <c r="W75" s="954"/>
      <c r="X75" s="954"/>
      <c r="Y75" s="954"/>
      <c r="Z75" s="954"/>
      <c r="AA75" s="954"/>
      <c r="AB75" s="954"/>
      <c r="AC75" s="954"/>
      <c r="AD75" s="954"/>
      <c r="AE75" s="954"/>
      <c r="AF75" s="954"/>
      <c r="AG75" s="954"/>
      <c r="AH75" s="954"/>
      <c r="AI75" s="954"/>
      <c r="AJ75" s="956"/>
    </row>
    <row r="76" spans="1:39" ht="60" customHeight="1">
      <c r="A76" s="257">
        <v>4</v>
      </c>
      <c r="B76" s="950" t="s">
        <v>428</v>
      </c>
      <c r="C76" s="951"/>
      <c r="D76" s="952"/>
      <c r="E76" s="953" t="s">
        <v>433</v>
      </c>
      <c r="F76" s="954"/>
      <c r="G76" s="954"/>
      <c r="H76" s="954"/>
      <c r="I76" s="954"/>
      <c r="J76" s="954"/>
      <c r="K76" s="954"/>
      <c r="L76" s="954"/>
      <c r="M76" s="954"/>
      <c r="N76" s="954"/>
      <c r="O76" s="954"/>
      <c r="P76" s="954"/>
      <c r="Q76" s="954"/>
      <c r="R76" s="955"/>
      <c r="S76" s="953" t="s">
        <v>438</v>
      </c>
      <c r="T76" s="954"/>
      <c r="U76" s="954"/>
      <c r="V76" s="954"/>
      <c r="W76" s="954"/>
      <c r="X76" s="954"/>
      <c r="Y76" s="954"/>
      <c r="Z76" s="954"/>
      <c r="AA76" s="954"/>
      <c r="AB76" s="954"/>
      <c r="AC76" s="954"/>
      <c r="AD76" s="954"/>
      <c r="AE76" s="954"/>
      <c r="AF76" s="954"/>
      <c r="AG76" s="954"/>
      <c r="AH76" s="954"/>
      <c r="AI76" s="954"/>
      <c r="AJ76" s="956"/>
    </row>
    <row r="77" spans="1:39" ht="60" customHeight="1" thickBot="1">
      <c r="A77" s="257">
        <v>5</v>
      </c>
      <c r="B77" s="916" t="s">
        <v>429</v>
      </c>
      <c r="C77" s="917"/>
      <c r="D77" s="918"/>
      <c r="E77" s="919" t="s">
        <v>434</v>
      </c>
      <c r="F77" s="920"/>
      <c r="G77" s="920"/>
      <c r="H77" s="920"/>
      <c r="I77" s="920"/>
      <c r="J77" s="920"/>
      <c r="K77" s="920"/>
      <c r="L77" s="920"/>
      <c r="M77" s="920"/>
      <c r="N77" s="920"/>
      <c r="O77" s="920"/>
      <c r="P77" s="920"/>
      <c r="Q77" s="920"/>
      <c r="R77" s="921"/>
      <c r="S77" s="919" t="s">
        <v>439</v>
      </c>
      <c r="T77" s="920"/>
      <c r="U77" s="920"/>
      <c r="V77" s="920"/>
      <c r="W77" s="920"/>
      <c r="X77" s="920"/>
      <c r="Y77" s="920"/>
      <c r="Z77" s="920"/>
      <c r="AA77" s="920"/>
      <c r="AB77" s="920"/>
      <c r="AC77" s="920"/>
      <c r="AD77" s="920"/>
      <c r="AE77" s="920"/>
      <c r="AF77" s="920"/>
      <c r="AG77" s="920"/>
      <c r="AH77" s="920"/>
      <c r="AI77" s="920"/>
      <c r="AJ77" s="922"/>
    </row>
    <row r="78" spans="1:39" ht="24.75" customHeight="1"/>
    <row r="79" spans="1:39" ht="28.5" customHeight="1">
      <c r="A79" s="264" t="s">
        <v>402</v>
      </c>
      <c r="B79" s="263"/>
      <c r="C79" s="263"/>
      <c r="D79" s="263"/>
      <c r="E79" s="263"/>
      <c r="F79" s="263"/>
      <c r="G79" s="263"/>
      <c r="H79" s="263"/>
      <c r="I79" s="263"/>
      <c r="J79" s="263"/>
      <c r="K79" s="263"/>
      <c r="L79" s="263"/>
      <c r="R79" s="265" t="s">
        <v>347</v>
      </c>
      <c r="T79" s="257"/>
    </row>
    <row r="80" spans="1:39" ht="28.5" customHeight="1">
      <c r="A80" s="266">
        <v>1</v>
      </c>
      <c r="B80" s="914" t="s">
        <v>348</v>
      </c>
      <c r="C80" s="914"/>
      <c r="D80" s="914"/>
      <c r="E80" s="914"/>
      <c r="F80" s="914"/>
      <c r="G80" s="914"/>
      <c r="H80" s="914"/>
      <c r="I80" s="914"/>
      <c r="J80" s="914"/>
      <c r="K80" s="914"/>
      <c r="L80" s="914"/>
      <c r="M80" s="914"/>
      <c r="N80" s="914"/>
      <c r="O80" s="914"/>
      <c r="P80" s="914"/>
      <c r="Q80" s="915"/>
      <c r="R80" s="281"/>
      <c r="T80" s="257"/>
    </row>
    <row r="81" spans="1:20" ht="28.5" customHeight="1">
      <c r="A81" s="266">
        <v>2</v>
      </c>
      <c r="B81" s="914" t="s">
        <v>349</v>
      </c>
      <c r="C81" s="914"/>
      <c r="D81" s="914"/>
      <c r="E81" s="914"/>
      <c r="F81" s="914"/>
      <c r="G81" s="914"/>
      <c r="H81" s="914"/>
      <c r="I81" s="914"/>
      <c r="J81" s="914"/>
      <c r="K81" s="914"/>
      <c r="L81" s="914"/>
      <c r="M81" s="914"/>
      <c r="N81" s="914"/>
      <c r="O81" s="914"/>
      <c r="P81" s="914"/>
      <c r="Q81" s="915"/>
      <c r="R81" s="281"/>
      <c r="T81" s="257"/>
    </row>
    <row r="82" spans="1:20" ht="28.5" customHeight="1">
      <c r="A82" s="266">
        <v>3</v>
      </c>
      <c r="B82" s="914" t="s">
        <v>350</v>
      </c>
      <c r="C82" s="914"/>
      <c r="D82" s="914"/>
      <c r="E82" s="914"/>
      <c r="F82" s="914"/>
      <c r="G82" s="914"/>
      <c r="H82" s="914"/>
      <c r="I82" s="914"/>
      <c r="J82" s="914"/>
      <c r="K82" s="914"/>
      <c r="L82" s="914"/>
      <c r="M82" s="914"/>
      <c r="N82" s="914"/>
      <c r="O82" s="914"/>
      <c r="P82" s="914"/>
      <c r="Q82" s="915"/>
      <c r="R82" s="281"/>
      <c r="T82" s="257"/>
    </row>
  </sheetData>
  <sheetProtection formatCells="0" formatRows="0" insertRows="0" insertHyperlinks="0" deleteRows="0" sort="0"/>
  <protectedRanges>
    <protectedRange sqref="Y16:AK20 A16:E20 L5:Q6 R5 A83:AK344 A1:R4 A5 U14:AK15 N51:Q52 E59:N59 R80:R82 A7:T15 U7:AK8 J5:K5 S1:AK6 A6:K6 U9:AJ13 AK9:AK11 J51 A21:AK46" name="範囲1"/>
    <protectedRange sqref="F16:X20 F64:N67" name="範囲1_1"/>
    <protectedRange sqref="Y63:AK67 A63:E67 A68:AK79 L51:M52 R51 S47:AK62 L53:R58 A47:R50 O59:R59 A60:R62 A59:D59 A80:Q82 S80:AK82 A51 K51 A52:K58" name="範囲1_2"/>
    <protectedRange sqref="F63:X63 O64:X67" name="範囲1_1_1"/>
    <protectedRange sqref="B5:I5 B51:I51" name="範囲1_3"/>
  </protectedRanges>
  <mergeCells count="162">
    <mergeCell ref="B77:D77"/>
    <mergeCell ref="E77:R77"/>
    <mergeCell ref="S77:AJ77"/>
    <mergeCell ref="B80:Q80"/>
    <mergeCell ref="B81:Q81"/>
    <mergeCell ref="B82:Q82"/>
    <mergeCell ref="B75:D75"/>
    <mergeCell ref="E75:R75"/>
    <mergeCell ref="S75:AJ75"/>
    <mergeCell ref="B76:D76"/>
    <mergeCell ref="E76:R76"/>
    <mergeCell ref="S76:AJ76"/>
    <mergeCell ref="B73:D73"/>
    <mergeCell ref="E73:R73"/>
    <mergeCell ref="S73:AJ73"/>
    <mergeCell ref="B74:D74"/>
    <mergeCell ref="E74:R74"/>
    <mergeCell ref="S74:AJ74"/>
    <mergeCell ref="B66:C67"/>
    <mergeCell ref="D66:E66"/>
    <mergeCell ref="P66:X66"/>
    <mergeCell ref="D67:E67"/>
    <mergeCell ref="P67:X67"/>
    <mergeCell ref="B72:D72"/>
    <mergeCell ref="E72:R72"/>
    <mergeCell ref="S72:AJ72"/>
    <mergeCell ref="B63:E63"/>
    <mergeCell ref="F63:G63"/>
    <mergeCell ref="K63:L63"/>
    <mergeCell ref="P63:X63"/>
    <mergeCell ref="B64:C65"/>
    <mergeCell ref="D64:E64"/>
    <mergeCell ref="P64:X64"/>
    <mergeCell ref="D65:E65"/>
    <mergeCell ref="P65:X65"/>
    <mergeCell ref="B60:D60"/>
    <mergeCell ref="E60:G60"/>
    <mergeCell ref="H60:J60"/>
    <mergeCell ref="K60:L60"/>
    <mergeCell ref="M60:N60"/>
    <mergeCell ref="O60:P60"/>
    <mergeCell ref="Q60:R60"/>
    <mergeCell ref="S60:T60"/>
    <mergeCell ref="B59:D59"/>
    <mergeCell ref="E59:G59"/>
    <mergeCell ref="H59:J59"/>
    <mergeCell ref="K59:L59"/>
    <mergeCell ref="M59:N59"/>
    <mergeCell ref="O59:P59"/>
    <mergeCell ref="E58:G58"/>
    <mergeCell ref="H58:J58"/>
    <mergeCell ref="K58:L58"/>
    <mergeCell ref="M58:N58"/>
    <mergeCell ref="O58:P58"/>
    <mergeCell ref="Q58:R58"/>
    <mergeCell ref="S58:T58"/>
    <mergeCell ref="Q59:R59"/>
    <mergeCell ref="S59:T59"/>
    <mergeCell ref="B51:I51"/>
    <mergeCell ref="L51:M51"/>
    <mergeCell ref="N51:Q51"/>
    <mergeCell ref="L52:M52"/>
    <mergeCell ref="N52:Q52"/>
    <mergeCell ref="E56:T57"/>
    <mergeCell ref="B40:D40"/>
    <mergeCell ref="E40:R40"/>
    <mergeCell ref="S40:AJ40"/>
    <mergeCell ref="B43:Q43"/>
    <mergeCell ref="B44:Q44"/>
    <mergeCell ref="B45:Q45"/>
    <mergeCell ref="U56:Y56"/>
    <mergeCell ref="U57:Y57"/>
    <mergeCell ref="B38:D38"/>
    <mergeCell ref="E38:R38"/>
    <mergeCell ref="S38:AJ38"/>
    <mergeCell ref="B39:D39"/>
    <mergeCell ref="E39:R39"/>
    <mergeCell ref="S39:AJ39"/>
    <mergeCell ref="B36:D36"/>
    <mergeCell ref="E36:R36"/>
    <mergeCell ref="S36:AJ36"/>
    <mergeCell ref="B37:D37"/>
    <mergeCell ref="E37:R37"/>
    <mergeCell ref="S37:AJ37"/>
    <mergeCell ref="B34:D34"/>
    <mergeCell ref="E34:R34"/>
    <mergeCell ref="S34:AJ34"/>
    <mergeCell ref="B35:D35"/>
    <mergeCell ref="E35:R35"/>
    <mergeCell ref="S35:AJ35"/>
    <mergeCell ref="B32:D32"/>
    <mergeCell ref="E32:R32"/>
    <mergeCell ref="S32:AJ32"/>
    <mergeCell ref="B33:D33"/>
    <mergeCell ref="E33:R33"/>
    <mergeCell ref="S33:AJ33"/>
    <mergeCell ref="B30:D30"/>
    <mergeCell ref="E30:R30"/>
    <mergeCell ref="S30:AJ30"/>
    <mergeCell ref="B31:D31"/>
    <mergeCell ref="E31:R31"/>
    <mergeCell ref="S31:AJ31"/>
    <mergeCell ref="B28:D28"/>
    <mergeCell ref="E28:R28"/>
    <mergeCell ref="S28:AJ28"/>
    <mergeCell ref="B29:D29"/>
    <mergeCell ref="E29:R29"/>
    <mergeCell ref="S29:AJ29"/>
    <mergeCell ref="B26:D26"/>
    <mergeCell ref="E26:R26"/>
    <mergeCell ref="S26:AJ26"/>
    <mergeCell ref="B27:D27"/>
    <mergeCell ref="E27:R27"/>
    <mergeCell ref="S27:AJ27"/>
    <mergeCell ref="B19:C20"/>
    <mergeCell ref="D19:E19"/>
    <mergeCell ref="P19:X19"/>
    <mergeCell ref="D20:E20"/>
    <mergeCell ref="P20:X20"/>
    <mergeCell ref="B25:D25"/>
    <mergeCell ref="E25:R25"/>
    <mergeCell ref="S25:AJ25"/>
    <mergeCell ref="B16:E16"/>
    <mergeCell ref="F16:G16"/>
    <mergeCell ref="K16:L16"/>
    <mergeCell ref="P16:X16"/>
    <mergeCell ref="B17:C18"/>
    <mergeCell ref="D17:E17"/>
    <mergeCell ref="P17:X17"/>
    <mergeCell ref="D18:E18"/>
    <mergeCell ref="P18:X18"/>
    <mergeCell ref="Q12:R12"/>
    <mergeCell ref="S12:T12"/>
    <mergeCell ref="B13:D13"/>
    <mergeCell ref="E13:G13"/>
    <mergeCell ref="H13:J13"/>
    <mergeCell ref="K13:L13"/>
    <mergeCell ref="M13:N13"/>
    <mergeCell ref="O13:P13"/>
    <mergeCell ref="Q13:R13"/>
    <mergeCell ref="S13:T13"/>
    <mergeCell ref="B12:D12"/>
    <mergeCell ref="E12:G12"/>
    <mergeCell ref="H12:J12"/>
    <mergeCell ref="K12:L12"/>
    <mergeCell ref="M12:N12"/>
    <mergeCell ref="O12:P12"/>
    <mergeCell ref="B5:I5"/>
    <mergeCell ref="L5:M5"/>
    <mergeCell ref="N5:Q5"/>
    <mergeCell ref="L6:M6"/>
    <mergeCell ref="N6:Q6"/>
    <mergeCell ref="E9:T10"/>
    <mergeCell ref="U9:AI9"/>
    <mergeCell ref="U10:AI10"/>
    <mergeCell ref="E11:G11"/>
    <mergeCell ref="H11:J11"/>
    <mergeCell ref="K11:L11"/>
    <mergeCell ref="M11:N11"/>
    <mergeCell ref="O11:P11"/>
    <mergeCell ref="Q11:R11"/>
    <mergeCell ref="S11:T11"/>
  </mergeCells>
  <phoneticPr fontId="7"/>
  <conditionalFormatting sqref="J5">
    <cfRule type="containsText" dxfId="45" priority="7" operator="containsText" text="○">
      <formula>NOT(ISERROR(SEARCH("○",J5)))</formula>
    </cfRule>
    <cfRule type="containsText" dxfId="44" priority="8" operator="containsText" text="○">
      <formula>NOT(ISERROR(SEARCH("○",J5)))</formula>
    </cfRule>
    <cfRule type="containsText" dxfId="43" priority="9" operator="containsText" text="○">
      <formula>NOT(ISERROR(SEARCH("○",J5)))</formula>
    </cfRule>
    <cfRule type="containsText" dxfId="42" priority="10" operator="containsText" text="○">
      <formula>NOT(ISERROR(SEARCH("○",J5)))</formula>
    </cfRule>
  </conditionalFormatting>
  <conditionalFormatting sqref="J51">
    <cfRule type="containsText" dxfId="41" priority="1" operator="containsText" text="○">
      <formula>NOT(ISERROR(SEARCH("○",J51)))</formula>
    </cfRule>
    <cfRule type="containsText" dxfId="40" priority="2" operator="containsText" text="○">
      <formula>NOT(ISERROR(SEARCH("○",J51)))</formula>
    </cfRule>
    <cfRule type="containsText" dxfId="39" priority="3" operator="containsText" text="○">
      <formula>NOT(ISERROR(SEARCH("○",J51)))</formula>
    </cfRule>
    <cfRule type="containsText" dxfId="38" priority="4" operator="containsText" text="○">
      <formula>NOT(ISERROR(SEARCH("○",J51)))</formula>
    </cfRule>
  </conditionalFormatting>
  <dataValidations count="2">
    <dataValidation imeMode="off" allowBlank="1" showInputMessage="1" showErrorMessage="1" sqref="K59:Y60 K12:AI13" xr:uid="{7A5359B8-4A63-43FA-940D-272A02A0AE51}"/>
    <dataValidation type="list" allowBlank="1" showInputMessage="1" showErrorMessage="1" sqref="R43:R45 R80:R82" xr:uid="{782EEE91-64EF-4491-9AC7-A1F681425AE4}">
      <formula1>"☑"</formula1>
    </dataValidation>
  </dataValidations>
  <printOptions horizontalCentered="1" verticalCentered="1"/>
  <pageMargins left="0.25" right="0.25" top="0.75" bottom="0.75" header="0.3" footer="0.3"/>
  <pageSetup paperSize="9" scale="40" fitToHeight="0" orientation="landscape" cellComments="asDisplayed" r:id="rId1"/>
  <rowBreaks count="1" manualBreakCount="1">
    <brk id="46" max="36" man="1"/>
  </rowBreaks>
  <legacyDrawing r:id="rId2"/>
  <extLst>
    <ext xmlns:x14="http://schemas.microsoft.com/office/spreadsheetml/2009/9/main" uri="{78C0D931-6437-407d-A8EE-F0AAD7539E65}">
      <x14:conditionalFormattings>
        <x14:conditionalFormatting xmlns:xm="http://schemas.microsoft.com/office/excel/2006/main">
          <x14:cfRule type="containsText" priority="6" operator="containsText" id="{16E2A0FA-F39A-45C5-B431-0E905EF59277}">
            <xm:f>NOT(ISERROR(SEARCH($J$5,B5)))</xm:f>
            <xm:f>$J$5</xm:f>
            <x14:dxf>
              <font>
                <color theme="1"/>
              </font>
              <fill>
                <patternFill>
                  <bgColor theme="0"/>
                </patternFill>
              </fill>
            </x14:dxf>
          </x14:cfRule>
          <xm:sqref>B5:I5</xm:sqref>
        </x14:conditionalFormatting>
        <x14:conditionalFormatting xmlns:xm="http://schemas.microsoft.com/office/excel/2006/main">
          <x14:cfRule type="containsText" priority="5" operator="containsText" id="{BA008303-2B90-4984-B1BA-32669F0DB222}">
            <xm:f>NOT(ISERROR(SEARCH($J$5,B51)))</xm:f>
            <xm:f>$J$5</xm:f>
            <x14:dxf>
              <font>
                <color theme="1"/>
              </font>
              <fill>
                <patternFill>
                  <bgColor theme="0"/>
                </patternFill>
              </fill>
            </x14:dxf>
          </x14:cfRule>
          <xm:sqref>B51:I51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1CD700B5-CF75-48D6-A3F7-D55745ECEFC1}">
          <x14:formula1>
            <xm:f>'\\150300-25369\長寿社会課共有2(在宅・施設g)\施設Ｇ\●35-3サービス提供体制確保事業費補助金\R5\01通知・照会・回答\20230330改正通知\国通知\[23××××【●●県】（別添１及び別添２）R５個別協議書様式.xlsx]【非表示】基準額'!#REF!</xm:f>
          </x14:formula1>
          <xm:sqref>H60:J60</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8A9F9-BD3D-4A03-883A-1128177E220B}">
  <sheetPr>
    <tabColor theme="7" tint="0.79998168889431442"/>
    <pageSetUpPr fitToPage="1"/>
  </sheetPr>
  <dimension ref="A1:AK31"/>
  <sheetViews>
    <sheetView showGridLines="0" view="pageBreakPreview" zoomScaleNormal="100" zoomScaleSheetLayoutView="100" workbookViewId="0">
      <selection activeCell="P27" sqref="P27:AI27"/>
    </sheetView>
  </sheetViews>
  <sheetFormatPr defaultRowHeight="13"/>
  <cols>
    <col min="1" max="14" width="2.7265625" style="302" customWidth="1"/>
    <col min="15" max="15" width="4.7265625" style="302" customWidth="1"/>
    <col min="16" max="36" width="2.7265625" style="302" customWidth="1"/>
    <col min="37" max="16384" width="8.7265625" style="302"/>
  </cols>
  <sheetData>
    <row r="1" spans="1:36">
      <c r="A1" s="301"/>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t="s">
        <v>452</v>
      </c>
      <c r="AH1" s="301"/>
      <c r="AI1" s="301"/>
      <c r="AJ1" s="301"/>
    </row>
    <row r="2" spans="1:36">
      <c r="A2" s="1057" t="s">
        <v>171</v>
      </c>
      <c r="B2" s="1043"/>
      <c r="C2" s="1043"/>
      <c r="D2" s="1043"/>
      <c r="E2" s="1043"/>
      <c r="F2" s="1043"/>
      <c r="G2" s="1043"/>
      <c r="H2" s="1043"/>
      <c r="I2" s="1043"/>
      <c r="J2" s="1043"/>
      <c r="K2" s="1043"/>
      <c r="L2" s="1043"/>
      <c r="M2" s="1043"/>
      <c r="N2" s="1043"/>
      <c r="O2" s="1043"/>
      <c r="P2" s="1043"/>
      <c r="Q2" s="1043"/>
      <c r="R2" s="1043"/>
      <c r="S2" s="1043"/>
      <c r="T2" s="1043"/>
      <c r="U2" s="1043"/>
      <c r="V2" s="1043"/>
      <c r="W2" s="1043"/>
      <c r="X2" s="1043"/>
      <c r="Y2" s="1043"/>
      <c r="Z2" s="1043"/>
      <c r="AA2" s="1043"/>
      <c r="AB2" s="1043"/>
      <c r="AC2" s="1043"/>
      <c r="AD2" s="1043"/>
      <c r="AE2" s="1043"/>
      <c r="AF2" s="1043"/>
      <c r="AG2" s="1043"/>
      <c r="AH2" s="1043"/>
      <c r="AI2" s="1043"/>
      <c r="AJ2" s="1043"/>
    </row>
    <row r="3" spans="1:36">
      <c r="A3" s="1043"/>
      <c r="B3" s="1043"/>
      <c r="C3" s="1043"/>
      <c r="D3" s="1043"/>
      <c r="E3" s="1043"/>
      <c r="F3" s="1043"/>
      <c r="G3" s="1043"/>
      <c r="H3" s="1043"/>
      <c r="I3" s="1043"/>
      <c r="J3" s="1043"/>
      <c r="K3" s="1043"/>
      <c r="L3" s="1043"/>
      <c r="M3" s="1043"/>
      <c r="N3" s="1043"/>
      <c r="O3" s="1043"/>
      <c r="P3" s="1043"/>
      <c r="Q3" s="1043"/>
      <c r="R3" s="1043"/>
      <c r="S3" s="1043"/>
      <c r="T3" s="1043"/>
      <c r="U3" s="1043"/>
      <c r="V3" s="1043"/>
      <c r="W3" s="1043"/>
      <c r="X3" s="1043"/>
      <c r="Y3" s="1043"/>
      <c r="Z3" s="1043"/>
      <c r="AA3" s="1043"/>
      <c r="AB3" s="1043"/>
      <c r="AC3" s="1043"/>
      <c r="AD3" s="1043"/>
      <c r="AE3" s="1043"/>
      <c r="AF3" s="1043"/>
      <c r="AG3" s="1043"/>
      <c r="AH3" s="1043"/>
      <c r="AI3" s="1043"/>
      <c r="AJ3" s="1043"/>
    </row>
    <row r="4" spans="1:36">
      <c r="A4" s="301"/>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row>
    <row r="5" spans="1:36" ht="13.5" thickBot="1">
      <c r="A5" s="303" t="s">
        <v>453</v>
      </c>
    </row>
    <row r="6" spans="1:36" ht="19.5" customHeight="1" thickBot="1">
      <c r="C6" s="1058" t="s">
        <v>172</v>
      </c>
      <c r="D6" s="1059"/>
      <c r="E6" s="1059"/>
      <c r="F6" s="1059"/>
      <c r="G6" s="1059"/>
      <c r="H6" s="1059"/>
      <c r="I6" s="1059"/>
      <c r="J6" s="1059"/>
      <c r="K6" s="1059"/>
      <c r="L6" s="1059"/>
      <c r="M6" s="1059"/>
      <c r="N6" s="1059"/>
      <c r="O6" s="1059"/>
      <c r="P6" s="1059"/>
      <c r="Q6" s="1059"/>
      <c r="R6" s="1059"/>
      <c r="S6" s="1059"/>
      <c r="T6" s="1059"/>
      <c r="U6" s="1059"/>
      <c r="V6" s="1059"/>
      <c r="W6" s="1059"/>
      <c r="X6" s="1059"/>
      <c r="Y6" s="1059"/>
      <c r="Z6" s="1059"/>
      <c r="AA6" s="1059"/>
      <c r="AB6" s="1059"/>
      <c r="AC6" s="1059"/>
      <c r="AD6" s="1059"/>
      <c r="AE6" s="1059"/>
      <c r="AF6" s="1059"/>
      <c r="AG6" s="1059"/>
      <c r="AH6" s="1059"/>
      <c r="AI6" s="1060"/>
    </row>
    <row r="7" spans="1:36" ht="14">
      <c r="C7" s="345" t="s">
        <v>142</v>
      </c>
      <c r="D7" s="1061" t="s">
        <v>173</v>
      </c>
      <c r="E7" s="1061"/>
      <c r="F7" s="1061"/>
      <c r="G7" s="1061"/>
      <c r="H7" s="1061"/>
      <c r="I7" s="1061"/>
      <c r="J7" s="1061"/>
      <c r="K7" s="1061"/>
      <c r="L7" s="1061"/>
      <c r="M7" s="1061"/>
      <c r="N7" s="1061"/>
      <c r="O7" s="1061"/>
      <c r="P7" s="1061"/>
      <c r="Q7" s="1061"/>
      <c r="R7" s="1061"/>
      <c r="S7" s="1061"/>
      <c r="T7" s="1061"/>
      <c r="U7" s="1061"/>
      <c r="V7" s="1061"/>
      <c r="W7" s="1061"/>
      <c r="X7" s="1061"/>
      <c r="Y7" s="1061"/>
      <c r="Z7" s="1061"/>
      <c r="AA7" s="1061"/>
      <c r="AB7" s="1061"/>
      <c r="AC7" s="1061"/>
      <c r="AD7" s="1061"/>
      <c r="AE7" s="1061"/>
      <c r="AF7" s="1061"/>
      <c r="AG7" s="1061"/>
      <c r="AH7" s="1061"/>
      <c r="AI7" s="1062"/>
    </row>
    <row r="8" spans="1:36" ht="14">
      <c r="C8" s="346" t="s">
        <v>142</v>
      </c>
      <c r="D8" s="1063" t="s">
        <v>174</v>
      </c>
      <c r="E8" s="1064"/>
      <c r="F8" s="1064"/>
      <c r="G8" s="1064"/>
      <c r="H8" s="1064"/>
      <c r="I8" s="1064"/>
      <c r="J8" s="1064"/>
      <c r="K8" s="1064"/>
      <c r="L8" s="1064"/>
      <c r="M8" s="1064"/>
      <c r="N8" s="1064"/>
      <c r="O8" s="1064"/>
      <c r="P8" s="1064"/>
      <c r="Q8" s="1064"/>
      <c r="R8" s="1064"/>
      <c r="S8" s="1064"/>
      <c r="T8" s="1064"/>
      <c r="U8" s="1064"/>
      <c r="V8" s="1064"/>
      <c r="W8" s="1064"/>
      <c r="X8" s="1064"/>
      <c r="Y8" s="1064"/>
      <c r="Z8" s="1064"/>
      <c r="AA8" s="1064"/>
      <c r="AB8" s="1064"/>
      <c r="AC8" s="1064"/>
      <c r="AD8" s="1064"/>
      <c r="AE8" s="1064"/>
      <c r="AF8" s="1064"/>
      <c r="AG8" s="1064"/>
      <c r="AH8" s="1064"/>
      <c r="AI8" s="1065"/>
    </row>
    <row r="9" spans="1:36" ht="14">
      <c r="C9" s="346" t="s">
        <v>142</v>
      </c>
      <c r="D9" s="1066" t="s">
        <v>454</v>
      </c>
      <c r="E9" s="1067"/>
      <c r="F9" s="1067"/>
      <c r="G9" s="1067"/>
      <c r="H9" s="1067"/>
      <c r="I9" s="1067"/>
      <c r="J9" s="1067"/>
      <c r="K9" s="1067"/>
      <c r="L9" s="1067"/>
      <c r="M9" s="1067"/>
      <c r="N9" s="1067"/>
      <c r="O9" s="1067"/>
      <c r="P9" s="1067"/>
      <c r="Q9" s="1067"/>
      <c r="R9" s="1067"/>
      <c r="S9" s="1067"/>
      <c r="T9" s="1067"/>
      <c r="U9" s="1067"/>
      <c r="V9" s="1067"/>
      <c r="W9" s="1067"/>
      <c r="X9" s="1067"/>
      <c r="Y9" s="1067"/>
      <c r="Z9" s="1067"/>
      <c r="AA9" s="1067"/>
      <c r="AB9" s="1067"/>
      <c r="AC9" s="1067"/>
      <c r="AD9" s="1067"/>
      <c r="AE9" s="1067"/>
      <c r="AF9" s="1067"/>
      <c r="AG9" s="1067"/>
      <c r="AH9" s="1067"/>
      <c r="AI9" s="1068"/>
    </row>
    <row r="10" spans="1:36" ht="14">
      <c r="C10" s="346" t="s">
        <v>142</v>
      </c>
      <c r="D10" s="1066" t="s">
        <v>455</v>
      </c>
      <c r="E10" s="1067"/>
      <c r="F10" s="1067"/>
      <c r="G10" s="1067"/>
      <c r="H10" s="1067"/>
      <c r="I10" s="1067"/>
      <c r="J10" s="1067"/>
      <c r="K10" s="1067"/>
      <c r="L10" s="1067"/>
      <c r="M10" s="1067"/>
      <c r="N10" s="1067"/>
      <c r="O10" s="1067"/>
      <c r="P10" s="1067"/>
      <c r="Q10" s="1067"/>
      <c r="R10" s="1067"/>
      <c r="S10" s="1067"/>
      <c r="T10" s="1067"/>
      <c r="U10" s="1067"/>
      <c r="V10" s="1067"/>
      <c r="W10" s="1067"/>
      <c r="X10" s="1067"/>
      <c r="Y10" s="1067"/>
      <c r="Z10" s="1067"/>
      <c r="AA10" s="1067"/>
      <c r="AB10" s="1067"/>
      <c r="AC10" s="1067"/>
      <c r="AD10" s="1067"/>
      <c r="AE10" s="1067"/>
      <c r="AF10" s="1067"/>
      <c r="AG10" s="1067"/>
      <c r="AH10" s="1067"/>
      <c r="AI10" s="1068"/>
    </row>
    <row r="11" spans="1:36" ht="14">
      <c r="C11" s="346" t="s">
        <v>142</v>
      </c>
      <c r="D11" s="1063" t="s">
        <v>175</v>
      </c>
      <c r="E11" s="1064"/>
      <c r="F11" s="1064"/>
      <c r="G11" s="1064"/>
      <c r="H11" s="1064"/>
      <c r="I11" s="1064"/>
      <c r="J11" s="1064"/>
      <c r="K11" s="1064"/>
      <c r="L11" s="1064"/>
      <c r="M11" s="1064"/>
      <c r="N11" s="1064"/>
      <c r="O11" s="1064"/>
      <c r="P11" s="1064"/>
      <c r="Q11" s="1064"/>
      <c r="R11" s="1064"/>
      <c r="S11" s="1064"/>
      <c r="T11" s="1064"/>
      <c r="U11" s="1064"/>
      <c r="V11" s="1064"/>
      <c r="W11" s="1064"/>
      <c r="X11" s="1064"/>
      <c r="Y11" s="1064"/>
      <c r="Z11" s="1064"/>
      <c r="AA11" s="1064"/>
      <c r="AB11" s="1064"/>
      <c r="AC11" s="1064"/>
      <c r="AD11" s="1064"/>
      <c r="AE11" s="1064"/>
      <c r="AF11" s="1064"/>
      <c r="AG11" s="1064"/>
      <c r="AH11" s="1064"/>
      <c r="AI11" s="1065"/>
    </row>
    <row r="12" spans="1:36" ht="18.75" customHeight="1">
      <c r="C12" s="346" t="s">
        <v>142</v>
      </c>
      <c r="D12" s="1069" t="s">
        <v>456</v>
      </c>
      <c r="E12" s="1070"/>
      <c r="F12" s="1070"/>
      <c r="G12" s="1070"/>
      <c r="H12" s="1070"/>
      <c r="I12" s="1070"/>
      <c r="J12" s="1070"/>
      <c r="K12" s="1070"/>
      <c r="L12" s="1070"/>
      <c r="M12" s="1070"/>
      <c r="N12" s="1070"/>
      <c r="O12" s="1070"/>
      <c r="P12" s="1070"/>
      <c r="Q12" s="1070"/>
      <c r="R12" s="1070"/>
      <c r="S12" s="1070"/>
      <c r="T12" s="1070"/>
      <c r="U12" s="1070"/>
      <c r="V12" s="1070"/>
      <c r="W12" s="1070"/>
      <c r="X12" s="1070"/>
      <c r="Y12" s="1070"/>
      <c r="Z12" s="1070"/>
      <c r="AA12" s="1070"/>
      <c r="AB12" s="1070"/>
      <c r="AC12" s="1070"/>
      <c r="AD12" s="1070"/>
      <c r="AE12" s="1070"/>
      <c r="AF12" s="1070"/>
      <c r="AG12" s="1070"/>
      <c r="AH12" s="1070"/>
      <c r="AI12" s="1071"/>
    </row>
    <row r="13" spans="1:36" ht="62.25" customHeight="1" thickBot="1">
      <c r="C13" s="346" t="s">
        <v>142</v>
      </c>
      <c r="D13" s="1072" t="s">
        <v>176</v>
      </c>
      <c r="E13" s="1073"/>
      <c r="F13" s="1073"/>
      <c r="G13" s="1073"/>
      <c r="H13" s="1073"/>
      <c r="I13" s="1073"/>
      <c r="J13" s="1073"/>
      <c r="K13" s="1073"/>
      <c r="L13" s="1073"/>
      <c r="M13" s="1073"/>
      <c r="N13" s="1073"/>
      <c r="O13" s="1073"/>
      <c r="P13" s="1073"/>
      <c r="Q13" s="1073"/>
      <c r="R13" s="1073"/>
      <c r="S13" s="1073"/>
      <c r="T13" s="1073"/>
      <c r="U13" s="1073"/>
      <c r="V13" s="1073"/>
      <c r="W13" s="1073"/>
      <c r="X13" s="1073"/>
      <c r="Y13" s="1073"/>
      <c r="Z13" s="1073"/>
      <c r="AA13" s="1073"/>
      <c r="AB13" s="1073"/>
      <c r="AC13" s="1073"/>
      <c r="AD13" s="1073"/>
      <c r="AE13" s="1073"/>
      <c r="AF13" s="1073"/>
      <c r="AG13" s="1073"/>
      <c r="AH13" s="1073"/>
      <c r="AI13" s="1074"/>
    </row>
    <row r="14" spans="1:36" ht="18.75" customHeight="1">
      <c r="C14" s="304"/>
      <c r="D14" s="1075" t="s">
        <v>177</v>
      </c>
      <c r="E14" s="1075"/>
      <c r="F14" s="1075"/>
      <c r="G14" s="1075"/>
      <c r="H14" s="1075"/>
      <c r="I14" s="1075"/>
      <c r="J14" s="1075"/>
      <c r="K14" s="1075"/>
      <c r="L14" s="1075"/>
      <c r="M14" s="1075"/>
      <c r="N14" s="1075"/>
      <c r="O14" s="1075"/>
      <c r="P14" s="1075"/>
      <c r="Q14" s="1075"/>
      <c r="R14" s="1075"/>
      <c r="S14" s="1075"/>
      <c r="T14" s="1075"/>
      <c r="U14" s="1075"/>
      <c r="V14" s="1075"/>
      <c r="W14" s="1075"/>
      <c r="X14" s="1075"/>
      <c r="Y14" s="1075"/>
      <c r="Z14" s="1075"/>
      <c r="AA14" s="1075"/>
      <c r="AB14" s="1075"/>
      <c r="AC14" s="1075"/>
      <c r="AD14" s="1075"/>
      <c r="AE14" s="1075"/>
      <c r="AF14" s="1075"/>
      <c r="AG14" s="1075"/>
      <c r="AH14" s="1075"/>
      <c r="AI14" s="1075"/>
    </row>
    <row r="15" spans="1:36" ht="18.75" customHeight="1">
      <c r="C15" s="304"/>
      <c r="D15" s="1076" t="s">
        <v>178</v>
      </c>
      <c r="E15" s="1076"/>
      <c r="F15" s="1076"/>
      <c r="G15" s="1076"/>
      <c r="H15" s="1076"/>
      <c r="I15" s="1076"/>
      <c r="J15" s="1076"/>
      <c r="K15" s="1076"/>
      <c r="L15" s="1076"/>
      <c r="M15" s="1076"/>
      <c r="N15" s="1076"/>
      <c r="O15" s="1076"/>
      <c r="P15" s="1076"/>
      <c r="Q15" s="1076"/>
      <c r="R15" s="1076"/>
      <c r="S15" s="1076"/>
      <c r="T15" s="1076"/>
      <c r="U15" s="1076"/>
      <c r="V15" s="1076"/>
      <c r="W15" s="1076"/>
      <c r="X15" s="1076"/>
      <c r="Y15" s="1076"/>
      <c r="Z15" s="1076"/>
      <c r="AA15" s="1076"/>
      <c r="AB15" s="1076"/>
      <c r="AC15" s="1076"/>
      <c r="AD15" s="1076"/>
      <c r="AE15" s="1076"/>
      <c r="AF15" s="1076"/>
      <c r="AG15" s="1076"/>
      <c r="AH15" s="1076"/>
      <c r="AI15" s="1076"/>
    </row>
    <row r="16" spans="1:36" ht="6.75" customHeight="1">
      <c r="C16" s="305"/>
      <c r="D16" s="1076"/>
      <c r="E16" s="1076"/>
      <c r="F16" s="1076"/>
      <c r="G16" s="1076"/>
      <c r="H16" s="1076"/>
      <c r="I16" s="1076"/>
      <c r="J16" s="1076"/>
      <c r="K16" s="1076"/>
      <c r="L16" s="1076"/>
      <c r="M16" s="1076"/>
      <c r="N16" s="1076"/>
      <c r="O16" s="1076"/>
      <c r="P16" s="1076"/>
      <c r="Q16" s="1076"/>
      <c r="R16" s="1076"/>
      <c r="S16" s="1076"/>
      <c r="T16" s="1076"/>
      <c r="U16" s="1076"/>
      <c r="V16" s="1076"/>
      <c r="W16" s="1076"/>
      <c r="X16" s="1076"/>
      <c r="Y16" s="1076"/>
      <c r="Z16" s="1076"/>
      <c r="AA16" s="1076"/>
      <c r="AB16" s="1076"/>
      <c r="AC16" s="1076"/>
      <c r="AD16" s="1076"/>
      <c r="AE16" s="1076"/>
      <c r="AF16" s="1076"/>
      <c r="AG16" s="1076"/>
      <c r="AH16" s="1076"/>
      <c r="AI16" s="1076"/>
    </row>
    <row r="17" spans="1:37" ht="18.75" customHeight="1" thickBot="1">
      <c r="A17" s="303" t="s">
        <v>179</v>
      </c>
      <c r="C17" s="305"/>
      <c r="D17" s="306"/>
      <c r="E17" s="306"/>
      <c r="F17" s="306"/>
      <c r="G17" s="306"/>
      <c r="H17" s="306"/>
      <c r="I17" s="306"/>
      <c r="J17" s="306"/>
      <c r="K17" s="306"/>
      <c r="L17" s="306"/>
      <c r="M17" s="306"/>
      <c r="N17" s="306"/>
      <c r="O17" s="306"/>
      <c r="P17" s="306"/>
      <c r="Q17" s="306"/>
      <c r="R17" s="306"/>
      <c r="S17" s="306"/>
      <c r="T17" s="306"/>
      <c r="U17" s="306"/>
      <c r="V17" s="306"/>
      <c r="W17" s="306"/>
      <c r="X17" s="306"/>
      <c r="Y17" s="306"/>
      <c r="Z17" s="306"/>
      <c r="AA17" s="306"/>
      <c r="AB17" s="306"/>
      <c r="AC17" s="306"/>
      <c r="AD17" s="306"/>
      <c r="AE17" s="306"/>
    </row>
    <row r="18" spans="1:37" ht="18.75" customHeight="1">
      <c r="B18" s="1048"/>
      <c r="C18" s="1049"/>
      <c r="D18" s="1049"/>
      <c r="E18" s="1049"/>
      <c r="F18" s="1049"/>
      <c r="G18" s="1049"/>
      <c r="H18" s="1049"/>
      <c r="I18" s="1049"/>
      <c r="J18" s="1049"/>
      <c r="K18" s="1049"/>
      <c r="L18" s="1049"/>
      <c r="M18" s="1049"/>
      <c r="N18" s="1049"/>
      <c r="O18" s="1049"/>
      <c r="P18" s="1049"/>
      <c r="Q18" s="1049"/>
      <c r="R18" s="1049"/>
      <c r="S18" s="1049"/>
      <c r="T18" s="1049"/>
      <c r="U18" s="1049"/>
      <c r="V18" s="1049"/>
      <c r="W18" s="1049"/>
      <c r="X18" s="1049"/>
      <c r="Y18" s="1049"/>
      <c r="Z18" s="1049"/>
      <c r="AA18" s="1049"/>
      <c r="AB18" s="1049"/>
      <c r="AC18" s="1049"/>
      <c r="AD18" s="1049"/>
      <c r="AE18" s="1049"/>
      <c r="AF18" s="1049"/>
      <c r="AG18" s="1049"/>
      <c r="AH18" s="1049"/>
      <c r="AI18" s="1050"/>
    </row>
    <row r="19" spans="1:37" ht="18.75" customHeight="1">
      <c r="B19" s="1051"/>
      <c r="C19" s="1052"/>
      <c r="D19" s="1052"/>
      <c r="E19" s="1052"/>
      <c r="F19" s="1052"/>
      <c r="G19" s="1052"/>
      <c r="H19" s="1052"/>
      <c r="I19" s="1052"/>
      <c r="J19" s="1052"/>
      <c r="K19" s="1052"/>
      <c r="L19" s="1052"/>
      <c r="M19" s="1052"/>
      <c r="N19" s="1052"/>
      <c r="O19" s="1052"/>
      <c r="P19" s="1052"/>
      <c r="Q19" s="1052"/>
      <c r="R19" s="1052"/>
      <c r="S19" s="1052"/>
      <c r="T19" s="1052"/>
      <c r="U19" s="1052"/>
      <c r="V19" s="1052"/>
      <c r="W19" s="1052"/>
      <c r="X19" s="1052"/>
      <c r="Y19" s="1052"/>
      <c r="Z19" s="1052"/>
      <c r="AA19" s="1052"/>
      <c r="AB19" s="1052"/>
      <c r="AC19" s="1052"/>
      <c r="AD19" s="1052"/>
      <c r="AE19" s="1052"/>
      <c r="AF19" s="1052"/>
      <c r="AG19" s="1052"/>
      <c r="AH19" s="1052"/>
      <c r="AI19" s="1053"/>
    </row>
    <row r="20" spans="1:37" ht="18.75" customHeight="1">
      <c r="B20" s="1051"/>
      <c r="C20" s="1052"/>
      <c r="D20" s="1052"/>
      <c r="E20" s="1052"/>
      <c r="F20" s="1052"/>
      <c r="G20" s="1052"/>
      <c r="H20" s="1052"/>
      <c r="I20" s="1052"/>
      <c r="J20" s="1052"/>
      <c r="K20" s="1052"/>
      <c r="L20" s="1052"/>
      <c r="M20" s="1052"/>
      <c r="N20" s="1052"/>
      <c r="O20" s="1052"/>
      <c r="P20" s="1052"/>
      <c r="Q20" s="1052"/>
      <c r="R20" s="1052"/>
      <c r="S20" s="1052"/>
      <c r="T20" s="1052"/>
      <c r="U20" s="1052"/>
      <c r="V20" s="1052"/>
      <c r="W20" s="1052"/>
      <c r="X20" s="1052"/>
      <c r="Y20" s="1052"/>
      <c r="Z20" s="1052"/>
      <c r="AA20" s="1052"/>
      <c r="AB20" s="1052"/>
      <c r="AC20" s="1052"/>
      <c r="AD20" s="1052"/>
      <c r="AE20" s="1052"/>
      <c r="AF20" s="1052"/>
      <c r="AG20" s="1052"/>
      <c r="AH20" s="1052"/>
      <c r="AI20" s="1053"/>
    </row>
    <row r="21" spans="1:37" ht="18.75" customHeight="1" thickBot="1">
      <c r="B21" s="1054"/>
      <c r="C21" s="1055"/>
      <c r="D21" s="1055"/>
      <c r="E21" s="1055"/>
      <c r="F21" s="1055"/>
      <c r="G21" s="1055"/>
      <c r="H21" s="1055"/>
      <c r="I21" s="1055"/>
      <c r="J21" s="1055"/>
      <c r="K21" s="1055"/>
      <c r="L21" s="1055"/>
      <c r="M21" s="1055"/>
      <c r="N21" s="1055"/>
      <c r="O21" s="1055"/>
      <c r="P21" s="1055"/>
      <c r="Q21" s="1055"/>
      <c r="R21" s="1055"/>
      <c r="S21" s="1055"/>
      <c r="T21" s="1055"/>
      <c r="U21" s="1055"/>
      <c r="V21" s="1055"/>
      <c r="W21" s="1055"/>
      <c r="X21" s="1055"/>
      <c r="Y21" s="1055"/>
      <c r="Z21" s="1055"/>
      <c r="AA21" s="1055"/>
      <c r="AB21" s="1055"/>
      <c r="AC21" s="1055"/>
      <c r="AD21" s="1055"/>
      <c r="AE21" s="1055"/>
      <c r="AF21" s="1055"/>
      <c r="AG21" s="1055"/>
      <c r="AH21" s="1055"/>
      <c r="AI21" s="1056"/>
    </row>
    <row r="22" spans="1:37" ht="18.75" customHeight="1">
      <c r="A22" s="307"/>
      <c r="B22" s="307"/>
      <c r="C22" s="307"/>
      <c r="D22" s="307"/>
      <c r="E22" s="307"/>
      <c r="F22" s="307"/>
      <c r="G22" s="307"/>
      <c r="H22" s="307"/>
      <c r="I22" s="307"/>
      <c r="J22" s="307"/>
      <c r="K22" s="307"/>
      <c r="L22" s="307"/>
      <c r="M22" s="307"/>
      <c r="N22" s="307"/>
      <c r="O22" s="307"/>
      <c r="P22" s="307"/>
      <c r="Q22" s="307"/>
      <c r="R22" s="307"/>
      <c r="S22" s="307"/>
      <c r="T22" s="307"/>
      <c r="U22" s="307"/>
      <c r="V22" s="307"/>
      <c r="W22" s="307"/>
      <c r="X22" s="307"/>
      <c r="Y22" s="307"/>
      <c r="Z22" s="307"/>
      <c r="AA22" s="307"/>
      <c r="AB22" s="307"/>
      <c r="AC22" s="307"/>
      <c r="AD22" s="307"/>
      <c r="AE22" s="307"/>
      <c r="AF22" s="307"/>
      <c r="AG22" s="307"/>
      <c r="AH22" s="307"/>
      <c r="AI22" s="307"/>
      <c r="AJ22" s="307"/>
      <c r="AK22" s="307"/>
    </row>
    <row r="23" spans="1:37" ht="18.75" customHeight="1">
      <c r="A23" s="307"/>
      <c r="B23" s="307"/>
      <c r="C23" s="308" t="s">
        <v>180</v>
      </c>
      <c r="D23" s="307"/>
      <c r="E23" s="307"/>
      <c r="F23" s="307"/>
      <c r="G23" s="307"/>
      <c r="H23" s="307"/>
      <c r="I23" s="307"/>
      <c r="J23" s="307"/>
      <c r="K23" s="307"/>
      <c r="L23" s="307"/>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7"/>
      <c r="AK23" s="307"/>
    </row>
    <row r="24" spans="1:37" ht="18.75" customHeight="1"/>
    <row r="25" spans="1:37" ht="31.5" customHeight="1">
      <c r="A25" s="1044" t="s">
        <v>181</v>
      </c>
      <c r="B25" s="1044"/>
      <c r="C25" s="1044"/>
      <c r="D25" s="1044"/>
      <c r="E25" s="1044"/>
      <c r="F25" s="1044"/>
      <c r="G25" s="1044"/>
      <c r="H25" s="1044"/>
      <c r="I25" s="1044"/>
      <c r="J25" s="1044"/>
      <c r="K25" s="1044"/>
      <c r="L25" s="1044"/>
      <c r="M25" s="1044"/>
      <c r="N25" s="1044"/>
      <c r="O25" s="1044"/>
      <c r="P25" s="1044"/>
      <c r="Q25" s="1044"/>
      <c r="R25" s="1044"/>
      <c r="S25" s="1044"/>
      <c r="T25" s="1044"/>
      <c r="U25" s="1044"/>
      <c r="V25" s="1044"/>
      <c r="W25" s="1044"/>
      <c r="X25" s="1044"/>
      <c r="Y25" s="1044"/>
      <c r="Z25" s="1044"/>
      <c r="AA25" s="1044"/>
      <c r="AB25" s="1044"/>
      <c r="AC25" s="1044"/>
      <c r="AD25" s="1044"/>
      <c r="AE25" s="1044"/>
      <c r="AF25" s="1044"/>
      <c r="AG25" s="1044"/>
      <c r="AH25" s="1044"/>
      <c r="AI25" s="1044"/>
    </row>
    <row r="26" spans="1:37" ht="18.75" hidden="1" customHeight="1">
      <c r="A26" s="1044"/>
      <c r="B26" s="1044"/>
      <c r="C26" s="1044"/>
      <c r="D26" s="1044"/>
      <c r="E26" s="1044"/>
      <c r="F26" s="1044"/>
      <c r="G26" s="1044"/>
      <c r="H26" s="1044"/>
      <c r="I26" s="1044"/>
      <c r="J26" s="1044"/>
      <c r="K26" s="1044"/>
      <c r="L26" s="1044"/>
      <c r="M26" s="1044"/>
      <c r="N26" s="1044"/>
      <c r="O26" s="1044"/>
      <c r="P26" s="1044"/>
      <c r="Q26" s="1044"/>
      <c r="R26" s="1044"/>
      <c r="S26" s="1044"/>
      <c r="T26" s="1044"/>
      <c r="U26" s="1044"/>
      <c r="V26" s="1044"/>
      <c r="W26" s="1044"/>
      <c r="X26" s="1044"/>
      <c r="Y26" s="1044"/>
      <c r="Z26" s="1044"/>
      <c r="AA26" s="1044"/>
      <c r="AB26" s="1044"/>
      <c r="AC26" s="1044"/>
      <c r="AD26" s="1044"/>
      <c r="AE26" s="1044"/>
      <c r="AF26" s="1044"/>
      <c r="AG26" s="1044"/>
      <c r="AH26" s="1044"/>
      <c r="AI26" s="1044"/>
    </row>
    <row r="27" spans="1:37" ht="18.75" customHeight="1">
      <c r="A27" s="309" t="s">
        <v>165</v>
      </c>
      <c r="B27" s="309"/>
      <c r="C27" s="1045"/>
      <c r="D27" s="1046"/>
      <c r="E27" s="309" t="s">
        <v>457</v>
      </c>
      <c r="F27" s="1045"/>
      <c r="G27" s="1046"/>
      <c r="H27" s="309" t="s">
        <v>458</v>
      </c>
      <c r="I27" s="1045"/>
      <c r="J27" s="1046"/>
      <c r="K27" s="309" t="s">
        <v>459</v>
      </c>
      <c r="L27" s="310"/>
      <c r="M27" s="1040" t="s">
        <v>182</v>
      </c>
      <c r="N27" s="1040"/>
      <c r="O27" s="1040"/>
      <c r="P27" s="1047">
        <f>個票2!L4</f>
        <v>0</v>
      </c>
      <c r="Q27" s="1047"/>
      <c r="R27" s="1047"/>
      <c r="S27" s="1047"/>
      <c r="T27" s="1047"/>
      <c r="U27" s="1047"/>
      <c r="V27" s="1047"/>
      <c r="W27" s="1047"/>
      <c r="X27" s="1047"/>
      <c r="Y27" s="1047"/>
      <c r="Z27" s="1047"/>
      <c r="AA27" s="1047"/>
      <c r="AB27" s="1047"/>
      <c r="AC27" s="1047"/>
      <c r="AD27" s="1047"/>
      <c r="AE27" s="1047"/>
      <c r="AF27" s="1047"/>
      <c r="AG27" s="1047"/>
      <c r="AH27" s="1047"/>
      <c r="AI27" s="1047"/>
    </row>
    <row r="28" spans="1:37" ht="18.75" customHeight="1">
      <c r="A28" s="311"/>
      <c r="B28" s="312"/>
      <c r="C28" s="312"/>
      <c r="D28" s="312"/>
      <c r="E28" s="312"/>
      <c r="F28" s="312"/>
      <c r="G28" s="312"/>
      <c r="H28" s="312"/>
      <c r="I28" s="312"/>
      <c r="J28" s="312"/>
      <c r="K28" s="312"/>
      <c r="L28" s="312"/>
      <c r="M28" s="1039" t="s">
        <v>183</v>
      </c>
      <c r="N28" s="1039"/>
      <c r="O28" s="1039"/>
      <c r="P28" s="1040" t="s">
        <v>184</v>
      </c>
      <c r="Q28" s="1040"/>
      <c r="R28" s="1041"/>
      <c r="S28" s="1041"/>
      <c r="T28" s="1041"/>
      <c r="U28" s="1041"/>
      <c r="V28" s="1041"/>
      <c r="W28" s="1042" t="s">
        <v>185</v>
      </c>
      <c r="X28" s="1042"/>
      <c r="Y28" s="1041"/>
      <c r="Z28" s="1041"/>
      <c r="AA28" s="1041"/>
      <c r="AB28" s="1041"/>
      <c r="AC28" s="1041"/>
      <c r="AD28" s="1041"/>
      <c r="AE28" s="1041"/>
      <c r="AF28" s="1041"/>
      <c r="AG28" s="1041"/>
      <c r="AH28" s="1043"/>
      <c r="AI28" s="1043"/>
    </row>
    <row r="29" spans="1:37">
      <c r="A29" s="313"/>
      <c r="B29" s="314"/>
      <c r="C29" s="314"/>
      <c r="D29" s="314"/>
      <c r="E29" s="314"/>
      <c r="F29" s="314"/>
      <c r="G29" s="314"/>
      <c r="H29" s="314"/>
      <c r="I29" s="314"/>
      <c r="J29" s="314"/>
      <c r="K29" s="314"/>
      <c r="L29" s="314"/>
      <c r="M29" s="314"/>
      <c r="N29" s="314"/>
      <c r="O29" s="313"/>
      <c r="P29" s="314"/>
      <c r="Q29" s="315"/>
      <c r="R29" s="315"/>
      <c r="S29" s="315"/>
      <c r="T29" s="315"/>
      <c r="U29" s="315"/>
      <c r="V29" s="316"/>
      <c r="W29" s="316"/>
      <c r="X29" s="316"/>
      <c r="Y29" s="316"/>
      <c r="Z29" s="316"/>
      <c r="AA29" s="316"/>
      <c r="AB29" s="316"/>
      <c r="AC29" s="316"/>
      <c r="AD29" s="316"/>
      <c r="AE29" s="316"/>
      <c r="AF29" s="316"/>
      <c r="AG29" s="316"/>
      <c r="AH29" s="317"/>
      <c r="AI29" s="313"/>
    </row>
    <row r="30" spans="1:37">
      <c r="B30" s="318"/>
      <c r="C30" s="319"/>
      <c r="D30" s="320"/>
      <c r="E30" s="320"/>
      <c r="F30" s="320"/>
      <c r="G30" s="320"/>
      <c r="H30" s="320"/>
      <c r="I30" s="320"/>
      <c r="J30" s="320"/>
      <c r="K30" s="320"/>
      <c r="L30" s="320"/>
      <c r="M30" s="320"/>
      <c r="N30" s="320"/>
      <c r="O30" s="320"/>
      <c r="P30" s="320"/>
      <c r="Q30" s="320"/>
      <c r="R30" s="320"/>
      <c r="S30" s="320"/>
      <c r="T30" s="320"/>
      <c r="U30" s="320"/>
      <c r="V30" s="320"/>
      <c r="W30" s="320"/>
      <c r="X30" s="320"/>
      <c r="Y30" s="320"/>
      <c r="Z30" s="321"/>
      <c r="AA30" s="321"/>
      <c r="AB30" s="321"/>
      <c r="AC30" s="321"/>
      <c r="AD30" s="321"/>
      <c r="AE30" s="321"/>
      <c r="AF30" s="321"/>
      <c r="AG30" s="321"/>
      <c r="AH30" s="321"/>
      <c r="AI30" s="320"/>
      <c r="AJ30" s="320"/>
    </row>
    <row r="31" spans="1:37">
      <c r="B31" s="322"/>
      <c r="C31" s="1038"/>
      <c r="D31" s="1038"/>
      <c r="E31" s="1038"/>
      <c r="F31" s="1038"/>
      <c r="G31" s="1038"/>
      <c r="H31" s="1038"/>
      <c r="I31" s="1038"/>
      <c r="J31" s="1038"/>
      <c r="K31" s="1038"/>
      <c r="L31" s="1038"/>
      <c r="M31" s="1038"/>
      <c r="N31" s="1038"/>
      <c r="O31" s="1038"/>
      <c r="P31" s="1038"/>
      <c r="Q31" s="1038"/>
      <c r="R31" s="1038"/>
      <c r="S31" s="1038"/>
      <c r="T31" s="1038"/>
      <c r="U31" s="1038"/>
      <c r="V31" s="1038"/>
      <c r="W31" s="1038"/>
      <c r="X31" s="1038"/>
      <c r="Y31" s="1038"/>
      <c r="Z31" s="1038"/>
      <c r="AA31" s="1038"/>
      <c r="AB31" s="1038"/>
      <c r="AC31" s="1038"/>
      <c r="AD31" s="1038"/>
      <c r="AE31" s="1038"/>
      <c r="AF31" s="1038"/>
      <c r="AG31" s="1038"/>
      <c r="AH31" s="1038"/>
      <c r="AI31" s="1038"/>
      <c r="AJ31" s="1038"/>
    </row>
  </sheetData>
  <mergeCells count="25">
    <mergeCell ref="C31:AJ31"/>
    <mergeCell ref="M28:O28"/>
    <mergeCell ref="P28:Q28"/>
    <mergeCell ref="R28:V28"/>
    <mergeCell ref="W28:X28"/>
    <mergeCell ref="Y28:AG28"/>
    <mergeCell ref="AH28:AI28"/>
    <mergeCell ref="A25:AI26"/>
    <mergeCell ref="C27:D27"/>
    <mergeCell ref="F27:G27"/>
    <mergeCell ref="I27:J27"/>
    <mergeCell ref="M27:O27"/>
    <mergeCell ref="P27:AI27"/>
    <mergeCell ref="B18:AI21"/>
    <mergeCell ref="A2:AJ3"/>
    <mergeCell ref="C6:AI6"/>
    <mergeCell ref="D7:AI7"/>
    <mergeCell ref="D8:AI8"/>
    <mergeCell ref="D9:AI9"/>
    <mergeCell ref="D10:AI10"/>
    <mergeCell ref="D11:AI11"/>
    <mergeCell ref="D12:AI12"/>
    <mergeCell ref="D13:AI13"/>
    <mergeCell ref="D14:AI14"/>
    <mergeCell ref="D15:AI16"/>
  </mergeCells>
  <phoneticPr fontId="7"/>
  <dataValidations count="3">
    <dataValidation type="list" allowBlank="1" showInputMessage="1" showErrorMessage="1" sqref="C7:C13" xr:uid="{6A367295-D1EB-4E89-AB0C-558AFDEEF9CD}">
      <formula1>"□,☑"</formula1>
    </dataValidation>
    <dataValidation imeMode="halfAlpha" allowBlank="1" showInputMessage="1" showErrorMessage="1" sqref="I27:J27 C27:D27 F27:G27" xr:uid="{62EB7895-06D8-44B8-AB7A-849606A89061}"/>
    <dataValidation imeMode="hiragana" allowBlank="1" showInputMessage="1" showErrorMessage="1" sqref="V29 R28" xr:uid="{FED26BF4-4A60-460E-AD23-ACA83E8DE507}"/>
  </dataValidations>
  <pageMargins left="0.7" right="0.7" top="0.75" bottom="0.75" header="0.3" footer="0.3"/>
  <pageSetup paperSize="9" scale="89"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9F351-2AD8-4A3F-8F30-44000A5ADC95}">
  <sheetPr>
    <tabColor theme="7" tint="0.79998168889431442"/>
    <pageSetUpPr fitToPage="1"/>
  </sheetPr>
  <dimension ref="A1:CF119"/>
  <sheetViews>
    <sheetView view="pageBreakPreview" zoomScale="70" zoomScaleNormal="70" zoomScaleSheetLayoutView="70" workbookViewId="0">
      <selection activeCell="D5" sqref="D5"/>
    </sheetView>
  </sheetViews>
  <sheetFormatPr defaultColWidth="9" defaultRowHeight="13"/>
  <cols>
    <col min="1" max="1" width="2" style="151" customWidth="1"/>
    <col min="2" max="2" width="4.6328125" style="151" customWidth="1"/>
    <col min="3" max="3" width="14.7265625" style="151" customWidth="1"/>
    <col min="4" max="5" width="5.6328125" style="150" bestFit="1" customWidth="1"/>
    <col min="6" max="6" width="12" style="151" customWidth="1"/>
    <col min="7" max="7" width="17.26953125" style="151" customWidth="1"/>
    <col min="8" max="81" width="7.453125" style="151" customWidth="1"/>
    <col min="82" max="16384" width="9" style="151"/>
  </cols>
  <sheetData>
    <row r="1" spans="1:84" ht="16.5">
      <c r="A1" s="149" t="s">
        <v>460</v>
      </c>
      <c r="B1" s="149"/>
      <c r="C1" s="149"/>
      <c r="H1" s="152"/>
      <c r="CF1" s="173"/>
    </row>
    <row r="3" spans="1:84">
      <c r="B3" s="153" t="s">
        <v>186</v>
      </c>
      <c r="C3" s="154"/>
      <c r="D3" s="1085">
        <f>個票2!L4</f>
        <v>0</v>
      </c>
      <c r="E3" s="1086"/>
      <c r="F3" s="1086"/>
      <c r="G3" s="1087"/>
    </row>
    <row r="4" spans="1:84">
      <c r="B4" s="153" t="s">
        <v>187</v>
      </c>
      <c r="C4" s="154"/>
      <c r="D4" s="1085">
        <f>個票2!L5</f>
        <v>0</v>
      </c>
      <c r="E4" s="1086"/>
      <c r="F4" s="1086"/>
      <c r="G4" s="1087"/>
    </row>
    <row r="5" spans="1:84">
      <c r="B5" s="153" t="s">
        <v>188</v>
      </c>
      <c r="C5" s="154"/>
      <c r="D5" s="323">
        <f>個票2!AG5</f>
        <v>0</v>
      </c>
      <c r="E5" s="324" t="s">
        <v>189</v>
      </c>
      <c r="F5" s="324"/>
      <c r="G5" s="325"/>
    </row>
    <row r="6" spans="1:84">
      <c r="G6" s="172" t="s">
        <v>227</v>
      </c>
      <c r="L6" s="172" t="s">
        <v>228</v>
      </c>
      <c r="CC6" s="155" t="s">
        <v>190</v>
      </c>
      <c r="CD6" s="150">
        <v>29</v>
      </c>
      <c r="CE6" s="151" t="s">
        <v>191</v>
      </c>
    </row>
    <row r="7" spans="1:84" ht="44.25" customHeight="1">
      <c r="B7" s="166" t="s">
        <v>192</v>
      </c>
      <c r="C7" s="167" t="s">
        <v>245</v>
      </c>
      <c r="D7" s="166" t="s">
        <v>193</v>
      </c>
      <c r="E7" s="166" t="s">
        <v>194</v>
      </c>
      <c r="F7" s="190" t="s">
        <v>251</v>
      </c>
      <c r="G7" s="166"/>
      <c r="H7" s="168">
        <v>44835</v>
      </c>
      <c r="I7" s="168">
        <f>H7+1</f>
        <v>44836</v>
      </c>
      <c r="J7" s="168">
        <f t="shared" ref="J7:BU7" si="0">I7+1</f>
        <v>44837</v>
      </c>
      <c r="K7" s="168">
        <f t="shared" si="0"/>
        <v>44838</v>
      </c>
      <c r="L7" s="168">
        <f t="shared" si="0"/>
        <v>44839</v>
      </c>
      <c r="M7" s="168">
        <f t="shared" si="0"/>
        <v>44840</v>
      </c>
      <c r="N7" s="168">
        <f t="shared" si="0"/>
        <v>44841</v>
      </c>
      <c r="O7" s="168">
        <f t="shared" si="0"/>
        <v>44842</v>
      </c>
      <c r="P7" s="168">
        <f t="shared" si="0"/>
        <v>44843</v>
      </c>
      <c r="Q7" s="168">
        <f t="shared" si="0"/>
        <v>44844</v>
      </c>
      <c r="R7" s="168">
        <f t="shared" si="0"/>
        <v>44845</v>
      </c>
      <c r="S7" s="168">
        <f t="shared" si="0"/>
        <v>44846</v>
      </c>
      <c r="T7" s="168">
        <f t="shared" si="0"/>
        <v>44847</v>
      </c>
      <c r="U7" s="168">
        <f t="shared" si="0"/>
        <v>44848</v>
      </c>
      <c r="V7" s="168">
        <f t="shared" si="0"/>
        <v>44849</v>
      </c>
      <c r="W7" s="168">
        <f t="shared" si="0"/>
        <v>44850</v>
      </c>
      <c r="X7" s="168">
        <f t="shared" si="0"/>
        <v>44851</v>
      </c>
      <c r="Y7" s="168">
        <f t="shared" si="0"/>
        <v>44852</v>
      </c>
      <c r="Z7" s="168">
        <f t="shared" si="0"/>
        <v>44853</v>
      </c>
      <c r="AA7" s="168">
        <f t="shared" si="0"/>
        <v>44854</v>
      </c>
      <c r="AB7" s="168">
        <f t="shared" si="0"/>
        <v>44855</v>
      </c>
      <c r="AC7" s="168">
        <f t="shared" si="0"/>
        <v>44856</v>
      </c>
      <c r="AD7" s="168">
        <f t="shared" si="0"/>
        <v>44857</v>
      </c>
      <c r="AE7" s="168">
        <f t="shared" si="0"/>
        <v>44858</v>
      </c>
      <c r="AF7" s="168">
        <f t="shared" si="0"/>
        <v>44859</v>
      </c>
      <c r="AG7" s="168">
        <f t="shared" si="0"/>
        <v>44860</v>
      </c>
      <c r="AH7" s="168">
        <f t="shared" si="0"/>
        <v>44861</v>
      </c>
      <c r="AI7" s="168">
        <f t="shared" si="0"/>
        <v>44862</v>
      </c>
      <c r="AJ7" s="168">
        <f t="shared" si="0"/>
        <v>44863</v>
      </c>
      <c r="AK7" s="168">
        <f t="shared" si="0"/>
        <v>44864</v>
      </c>
      <c r="AL7" s="168">
        <f t="shared" si="0"/>
        <v>44865</v>
      </c>
      <c r="AM7" s="168">
        <f t="shared" si="0"/>
        <v>44866</v>
      </c>
      <c r="AN7" s="168">
        <f t="shared" si="0"/>
        <v>44867</v>
      </c>
      <c r="AO7" s="168">
        <f t="shared" si="0"/>
        <v>44868</v>
      </c>
      <c r="AP7" s="168">
        <f t="shared" si="0"/>
        <v>44869</v>
      </c>
      <c r="AQ7" s="168">
        <f t="shared" si="0"/>
        <v>44870</v>
      </c>
      <c r="AR7" s="168">
        <f t="shared" si="0"/>
        <v>44871</v>
      </c>
      <c r="AS7" s="168">
        <f t="shared" si="0"/>
        <v>44872</v>
      </c>
      <c r="AT7" s="168">
        <f t="shared" si="0"/>
        <v>44873</v>
      </c>
      <c r="AU7" s="168">
        <f t="shared" si="0"/>
        <v>44874</v>
      </c>
      <c r="AV7" s="168">
        <f t="shared" si="0"/>
        <v>44875</v>
      </c>
      <c r="AW7" s="168">
        <f t="shared" si="0"/>
        <v>44876</v>
      </c>
      <c r="AX7" s="168">
        <f t="shared" si="0"/>
        <v>44877</v>
      </c>
      <c r="AY7" s="168">
        <f t="shared" si="0"/>
        <v>44878</v>
      </c>
      <c r="AZ7" s="168">
        <f t="shared" si="0"/>
        <v>44879</v>
      </c>
      <c r="BA7" s="168">
        <f t="shared" si="0"/>
        <v>44880</v>
      </c>
      <c r="BB7" s="168">
        <f t="shared" si="0"/>
        <v>44881</v>
      </c>
      <c r="BC7" s="168">
        <f t="shared" si="0"/>
        <v>44882</v>
      </c>
      <c r="BD7" s="168">
        <f t="shared" si="0"/>
        <v>44883</v>
      </c>
      <c r="BE7" s="168">
        <f t="shared" si="0"/>
        <v>44884</v>
      </c>
      <c r="BF7" s="168">
        <f t="shared" si="0"/>
        <v>44885</v>
      </c>
      <c r="BG7" s="168">
        <f t="shared" si="0"/>
        <v>44886</v>
      </c>
      <c r="BH7" s="168">
        <f t="shared" si="0"/>
        <v>44887</v>
      </c>
      <c r="BI7" s="168">
        <f t="shared" si="0"/>
        <v>44888</v>
      </c>
      <c r="BJ7" s="168">
        <f t="shared" si="0"/>
        <v>44889</v>
      </c>
      <c r="BK7" s="168">
        <f t="shared" si="0"/>
        <v>44890</v>
      </c>
      <c r="BL7" s="168">
        <f t="shared" si="0"/>
        <v>44891</v>
      </c>
      <c r="BM7" s="168">
        <f t="shared" si="0"/>
        <v>44892</v>
      </c>
      <c r="BN7" s="168">
        <f t="shared" si="0"/>
        <v>44893</v>
      </c>
      <c r="BO7" s="168">
        <f t="shared" si="0"/>
        <v>44894</v>
      </c>
      <c r="BP7" s="168">
        <f t="shared" si="0"/>
        <v>44895</v>
      </c>
      <c r="BQ7" s="168">
        <f t="shared" si="0"/>
        <v>44896</v>
      </c>
      <c r="BR7" s="168">
        <f t="shared" si="0"/>
        <v>44897</v>
      </c>
      <c r="BS7" s="168">
        <f t="shared" si="0"/>
        <v>44898</v>
      </c>
      <c r="BT7" s="168">
        <f t="shared" si="0"/>
        <v>44899</v>
      </c>
      <c r="BU7" s="168">
        <f t="shared" si="0"/>
        <v>44900</v>
      </c>
      <c r="BV7" s="168">
        <f t="shared" ref="BV7:CC7" si="1">BU7+1</f>
        <v>44901</v>
      </c>
      <c r="BW7" s="168">
        <f t="shared" si="1"/>
        <v>44902</v>
      </c>
      <c r="BX7" s="168">
        <f t="shared" si="1"/>
        <v>44903</v>
      </c>
      <c r="BY7" s="168">
        <f t="shared" si="1"/>
        <v>44904</v>
      </c>
      <c r="BZ7" s="168">
        <f t="shared" si="1"/>
        <v>44905</v>
      </c>
      <c r="CA7" s="168">
        <f t="shared" si="1"/>
        <v>44906</v>
      </c>
      <c r="CB7" s="168">
        <f t="shared" si="1"/>
        <v>44907</v>
      </c>
      <c r="CC7" s="168">
        <f t="shared" si="1"/>
        <v>44908</v>
      </c>
      <c r="CD7" s="169" t="s">
        <v>195</v>
      </c>
      <c r="CE7" s="169" t="s">
        <v>196</v>
      </c>
      <c r="CF7" s="167" t="s">
        <v>197</v>
      </c>
    </row>
    <row r="8" spans="1:84" ht="40.5" customHeight="1">
      <c r="B8" s="1079" t="s">
        <v>198</v>
      </c>
      <c r="C8" s="1089" t="s">
        <v>199</v>
      </c>
      <c r="D8" s="1079">
        <v>78</v>
      </c>
      <c r="E8" s="1079" t="s">
        <v>200</v>
      </c>
      <c r="F8" s="1079" t="s">
        <v>248</v>
      </c>
      <c r="G8" s="156" t="s">
        <v>201</v>
      </c>
      <c r="H8" s="157" t="s">
        <v>202</v>
      </c>
      <c r="I8" s="157" t="s">
        <v>203</v>
      </c>
      <c r="J8" s="157" t="s">
        <v>203</v>
      </c>
      <c r="K8" s="157" t="s">
        <v>203</v>
      </c>
      <c r="L8" s="157" t="s">
        <v>203</v>
      </c>
      <c r="M8" s="157" t="s">
        <v>203</v>
      </c>
      <c r="N8" s="157" t="s">
        <v>203</v>
      </c>
      <c r="O8" s="157" t="s">
        <v>203</v>
      </c>
      <c r="P8" s="157" t="s">
        <v>204</v>
      </c>
      <c r="Q8" s="157" t="s">
        <v>205</v>
      </c>
      <c r="R8" s="157" t="s">
        <v>205</v>
      </c>
      <c r="S8" s="157" t="s">
        <v>205</v>
      </c>
      <c r="T8" s="157" t="s">
        <v>205</v>
      </c>
      <c r="U8" s="157" t="s">
        <v>205</v>
      </c>
      <c r="V8" s="157" t="s">
        <v>205</v>
      </c>
      <c r="W8" s="157" t="s">
        <v>205</v>
      </c>
      <c r="X8" s="157" t="s">
        <v>205</v>
      </c>
      <c r="Y8" s="157" t="s">
        <v>206</v>
      </c>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c r="BX8" s="157"/>
      <c r="BY8" s="157"/>
      <c r="BZ8" s="157"/>
      <c r="CA8" s="157"/>
      <c r="CB8" s="157"/>
      <c r="CC8" s="157"/>
      <c r="CD8" s="158"/>
      <c r="CE8" s="158"/>
      <c r="CF8" s="158"/>
    </row>
    <row r="9" spans="1:84" ht="21" customHeight="1">
      <c r="B9" s="1088"/>
      <c r="C9" s="1090"/>
      <c r="D9" s="1088"/>
      <c r="E9" s="1088"/>
      <c r="F9" s="1088"/>
      <c r="G9" s="156" t="s">
        <v>207</v>
      </c>
      <c r="H9" s="157" t="s">
        <v>208</v>
      </c>
      <c r="I9" s="157" t="s">
        <v>208</v>
      </c>
      <c r="J9" s="157" t="s">
        <v>208</v>
      </c>
      <c r="K9" s="157" t="s">
        <v>208</v>
      </c>
      <c r="L9" s="157" t="s">
        <v>208</v>
      </c>
      <c r="M9" s="157" t="s">
        <v>208</v>
      </c>
      <c r="N9" s="157" t="s">
        <v>208</v>
      </c>
      <c r="O9" s="157" t="s">
        <v>208</v>
      </c>
      <c r="P9" s="157" t="s">
        <v>208</v>
      </c>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9"/>
      <c r="CD9" s="160">
        <f>COUNTIF(H9:CC9,"○")</f>
        <v>9</v>
      </c>
      <c r="CE9" s="160">
        <f>COUNTIF(H9:CC9,"○")</f>
        <v>9</v>
      </c>
      <c r="CF9" s="160">
        <f>IF($CD$6&lt;30,COUNTIFS(H9:CC9,"○",H$14:CC$14,"&gt;=2"),COUNTIFS(H9:CC9,"○",H$14:CC$14,"&gt;=5"))</f>
        <v>5</v>
      </c>
    </row>
    <row r="10" spans="1:84" ht="40.5" customHeight="1">
      <c r="B10" s="1079" t="s">
        <v>209</v>
      </c>
      <c r="C10" s="1089" t="s">
        <v>210</v>
      </c>
      <c r="D10" s="1079">
        <v>80</v>
      </c>
      <c r="E10" s="1079" t="s">
        <v>211</v>
      </c>
      <c r="F10" s="1079" t="s">
        <v>249</v>
      </c>
      <c r="G10" s="156" t="s">
        <v>201</v>
      </c>
      <c r="H10" s="157"/>
      <c r="I10" s="157"/>
      <c r="J10" s="157"/>
      <c r="K10" s="157" t="s">
        <v>212</v>
      </c>
      <c r="L10" s="157" t="s">
        <v>213</v>
      </c>
      <c r="M10" s="157" t="s">
        <v>214</v>
      </c>
      <c r="N10" s="157" t="s">
        <v>214</v>
      </c>
      <c r="O10" s="157" t="s">
        <v>214</v>
      </c>
      <c r="P10" s="157" t="s">
        <v>214</v>
      </c>
      <c r="Q10" s="157" t="s">
        <v>214</v>
      </c>
      <c r="R10" s="157" t="s">
        <v>214</v>
      </c>
      <c r="S10" s="157" t="s">
        <v>214</v>
      </c>
      <c r="T10" s="157" t="s">
        <v>214</v>
      </c>
      <c r="U10" s="157" t="s">
        <v>214</v>
      </c>
      <c r="V10" s="157" t="s">
        <v>215</v>
      </c>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9"/>
      <c r="CD10" s="161"/>
      <c r="CE10" s="161"/>
      <c r="CF10" s="161"/>
    </row>
    <row r="11" spans="1:84" ht="24" customHeight="1">
      <c r="B11" s="1080"/>
      <c r="C11" s="1091"/>
      <c r="D11" s="1088"/>
      <c r="E11" s="1080"/>
      <c r="F11" s="1080"/>
      <c r="G11" s="156" t="s">
        <v>207</v>
      </c>
      <c r="H11" s="157"/>
      <c r="I11" s="157"/>
      <c r="J11" s="157"/>
      <c r="K11" s="157"/>
      <c r="L11" s="157" t="s">
        <v>208</v>
      </c>
      <c r="M11" s="157" t="s">
        <v>208</v>
      </c>
      <c r="N11" s="157" t="s">
        <v>208</v>
      </c>
      <c r="O11" s="157" t="s">
        <v>208</v>
      </c>
      <c r="P11" s="157" t="s">
        <v>208</v>
      </c>
      <c r="Q11" s="157" t="s">
        <v>208</v>
      </c>
      <c r="R11" s="157" t="s">
        <v>208</v>
      </c>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9"/>
      <c r="CD11" s="160">
        <f>COUNTIF(H11:CC11,"○")</f>
        <v>7</v>
      </c>
      <c r="CE11" s="160">
        <f>COUNTIF(H11:CC11,"○")</f>
        <v>7</v>
      </c>
      <c r="CF11" s="160">
        <f>IF($CD$6&lt;30,COUNTIFS(H11:CC11,"○",H$14:CC$14,"&gt;=2"),COUNTIFS(H11:CC11,"○",H$14:CC$14,"&gt;=5"))</f>
        <v>7</v>
      </c>
    </row>
    <row r="12" spans="1:84" ht="40.5" customHeight="1">
      <c r="B12" s="1079" t="s">
        <v>216</v>
      </c>
      <c r="C12" s="1089" t="s">
        <v>217</v>
      </c>
      <c r="D12" s="1079">
        <v>82</v>
      </c>
      <c r="E12" s="1079" t="s">
        <v>200</v>
      </c>
      <c r="F12" s="1079" t="s">
        <v>250</v>
      </c>
      <c r="G12" s="156" t="s">
        <v>201</v>
      </c>
      <c r="H12" s="157"/>
      <c r="I12" s="157"/>
      <c r="J12" s="157"/>
      <c r="K12" s="157"/>
      <c r="L12" s="157"/>
      <c r="M12" s="157" t="s">
        <v>218</v>
      </c>
      <c r="N12" s="157" t="s">
        <v>214</v>
      </c>
      <c r="O12" s="157" t="s">
        <v>214</v>
      </c>
      <c r="P12" s="157" t="s">
        <v>214</v>
      </c>
      <c r="Q12" s="157" t="s">
        <v>214</v>
      </c>
      <c r="R12" s="157" t="s">
        <v>214</v>
      </c>
      <c r="S12" s="157" t="s">
        <v>214</v>
      </c>
      <c r="T12" s="157" t="s">
        <v>219</v>
      </c>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9"/>
      <c r="CD12" s="161"/>
      <c r="CE12" s="161"/>
      <c r="CF12" s="161"/>
    </row>
    <row r="13" spans="1:84" ht="24" customHeight="1">
      <c r="B13" s="1080"/>
      <c r="C13" s="1091"/>
      <c r="D13" s="1080"/>
      <c r="E13" s="1080"/>
      <c r="F13" s="1080"/>
      <c r="G13" s="156" t="s">
        <v>207</v>
      </c>
      <c r="H13" s="157"/>
      <c r="I13" s="157"/>
      <c r="J13" s="157"/>
      <c r="K13" s="157"/>
      <c r="L13" s="157"/>
      <c r="M13" s="157" t="s">
        <v>208</v>
      </c>
      <c r="N13" s="157" t="s">
        <v>208</v>
      </c>
      <c r="O13" s="157" t="s">
        <v>208</v>
      </c>
      <c r="P13" s="157" t="s">
        <v>208</v>
      </c>
      <c r="Q13" s="157" t="s">
        <v>208</v>
      </c>
      <c r="R13" s="157" t="s">
        <v>208</v>
      </c>
      <c r="S13" s="157" t="s">
        <v>208</v>
      </c>
      <c r="T13" s="157" t="s">
        <v>208</v>
      </c>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c r="CC13" s="159"/>
      <c r="CD13" s="160">
        <f>COUNTIF(H13:CC13,"○")</f>
        <v>8</v>
      </c>
      <c r="CE13" s="160">
        <f>COUNTIF(H13:CC13,"○")</f>
        <v>8</v>
      </c>
      <c r="CF13" s="160">
        <f>IF($CD$6&lt;30,COUNTIFS(H13:CC13,"○",H$14:CC$14,"&gt;=2"),COUNTIFS(H13:CC13,"○",H$14:CC$14,"&gt;=5"))</f>
        <v>6</v>
      </c>
    </row>
    <row r="14" spans="1:84" ht="24" customHeight="1">
      <c r="B14" s="162"/>
      <c r="C14" s="163"/>
      <c r="D14" s="162"/>
      <c r="E14" s="162"/>
      <c r="F14" s="164"/>
      <c r="G14" s="156" t="s">
        <v>220</v>
      </c>
      <c r="H14" s="157">
        <f t="shared" ref="H14:CB14" si="2">COUNTIF(H8:H13,"○")</f>
        <v>1</v>
      </c>
      <c r="I14" s="157">
        <f t="shared" si="2"/>
        <v>1</v>
      </c>
      <c r="J14" s="157">
        <f t="shared" si="2"/>
        <v>1</v>
      </c>
      <c r="K14" s="157">
        <f t="shared" si="2"/>
        <v>1</v>
      </c>
      <c r="L14" s="157">
        <f t="shared" si="2"/>
        <v>2</v>
      </c>
      <c r="M14" s="157">
        <f t="shared" si="2"/>
        <v>3</v>
      </c>
      <c r="N14" s="157">
        <f t="shared" si="2"/>
        <v>3</v>
      </c>
      <c r="O14" s="157">
        <f t="shared" si="2"/>
        <v>3</v>
      </c>
      <c r="P14" s="157">
        <f t="shared" si="2"/>
        <v>3</v>
      </c>
      <c r="Q14" s="157">
        <f t="shared" si="2"/>
        <v>2</v>
      </c>
      <c r="R14" s="157">
        <f t="shared" si="2"/>
        <v>2</v>
      </c>
      <c r="S14" s="157">
        <f t="shared" si="2"/>
        <v>1</v>
      </c>
      <c r="T14" s="157">
        <f t="shared" si="2"/>
        <v>1</v>
      </c>
      <c r="U14" s="157">
        <f t="shared" si="2"/>
        <v>0</v>
      </c>
      <c r="V14" s="157">
        <f t="shared" si="2"/>
        <v>0</v>
      </c>
      <c r="W14" s="157">
        <f t="shared" si="2"/>
        <v>0</v>
      </c>
      <c r="X14" s="157">
        <f t="shared" si="2"/>
        <v>0</v>
      </c>
      <c r="Y14" s="157">
        <f t="shared" si="2"/>
        <v>0</v>
      </c>
      <c r="Z14" s="157">
        <f t="shared" si="2"/>
        <v>0</v>
      </c>
      <c r="AA14" s="157">
        <f t="shared" si="2"/>
        <v>0</v>
      </c>
      <c r="AB14" s="157">
        <f t="shared" si="2"/>
        <v>0</v>
      </c>
      <c r="AC14" s="157">
        <f t="shared" si="2"/>
        <v>0</v>
      </c>
      <c r="AD14" s="157">
        <f t="shared" si="2"/>
        <v>0</v>
      </c>
      <c r="AE14" s="157">
        <f t="shared" si="2"/>
        <v>0</v>
      </c>
      <c r="AF14" s="157">
        <f t="shared" si="2"/>
        <v>0</v>
      </c>
      <c r="AG14" s="157">
        <f t="shared" si="2"/>
        <v>0</v>
      </c>
      <c r="AH14" s="157">
        <f t="shared" si="2"/>
        <v>0</v>
      </c>
      <c r="AI14" s="157">
        <f t="shared" si="2"/>
        <v>0</v>
      </c>
      <c r="AJ14" s="157">
        <f t="shared" si="2"/>
        <v>0</v>
      </c>
      <c r="AK14" s="157">
        <f t="shared" si="2"/>
        <v>0</v>
      </c>
      <c r="AL14" s="157">
        <f t="shared" si="2"/>
        <v>0</v>
      </c>
      <c r="AM14" s="157">
        <f t="shared" si="2"/>
        <v>0</v>
      </c>
      <c r="AN14" s="157">
        <f t="shared" si="2"/>
        <v>0</v>
      </c>
      <c r="AO14" s="157">
        <f t="shared" si="2"/>
        <v>0</v>
      </c>
      <c r="AP14" s="157">
        <f t="shared" si="2"/>
        <v>0</v>
      </c>
      <c r="AQ14" s="157">
        <f t="shared" si="2"/>
        <v>0</v>
      </c>
      <c r="AR14" s="157">
        <f t="shared" si="2"/>
        <v>0</v>
      </c>
      <c r="AS14" s="157">
        <f t="shared" si="2"/>
        <v>0</v>
      </c>
      <c r="AT14" s="157">
        <f t="shared" si="2"/>
        <v>0</v>
      </c>
      <c r="AU14" s="157">
        <f t="shared" si="2"/>
        <v>0</v>
      </c>
      <c r="AV14" s="157">
        <f t="shared" si="2"/>
        <v>0</v>
      </c>
      <c r="AW14" s="157">
        <f t="shared" si="2"/>
        <v>0</v>
      </c>
      <c r="AX14" s="157">
        <f t="shared" si="2"/>
        <v>0</v>
      </c>
      <c r="AY14" s="157">
        <f t="shared" si="2"/>
        <v>0</v>
      </c>
      <c r="AZ14" s="157">
        <f t="shared" si="2"/>
        <v>0</v>
      </c>
      <c r="BA14" s="157">
        <f t="shared" si="2"/>
        <v>0</v>
      </c>
      <c r="BB14" s="157">
        <f t="shared" si="2"/>
        <v>0</v>
      </c>
      <c r="BC14" s="157">
        <f t="shared" si="2"/>
        <v>0</v>
      </c>
      <c r="BD14" s="157">
        <f t="shared" si="2"/>
        <v>0</v>
      </c>
      <c r="BE14" s="157">
        <f t="shared" si="2"/>
        <v>0</v>
      </c>
      <c r="BF14" s="157">
        <f t="shared" si="2"/>
        <v>0</v>
      </c>
      <c r="BG14" s="157">
        <f t="shared" si="2"/>
        <v>0</v>
      </c>
      <c r="BH14" s="157">
        <f t="shared" si="2"/>
        <v>0</v>
      </c>
      <c r="BI14" s="157">
        <f t="shared" si="2"/>
        <v>0</v>
      </c>
      <c r="BJ14" s="157">
        <f t="shared" si="2"/>
        <v>0</v>
      </c>
      <c r="BK14" s="157">
        <f t="shared" si="2"/>
        <v>0</v>
      </c>
      <c r="BL14" s="157">
        <f t="shared" si="2"/>
        <v>0</v>
      </c>
      <c r="BM14" s="157">
        <f t="shared" si="2"/>
        <v>0</v>
      </c>
      <c r="BN14" s="157">
        <f t="shared" si="2"/>
        <v>0</v>
      </c>
      <c r="BO14" s="157">
        <f t="shared" si="2"/>
        <v>0</v>
      </c>
      <c r="BP14" s="157">
        <f t="shared" si="2"/>
        <v>0</v>
      </c>
      <c r="BQ14" s="157">
        <f t="shared" si="2"/>
        <v>0</v>
      </c>
      <c r="BR14" s="157">
        <f t="shared" si="2"/>
        <v>0</v>
      </c>
      <c r="BS14" s="157">
        <f t="shared" si="2"/>
        <v>0</v>
      </c>
      <c r="BT14" s="157">
        <f t="shared" si="2"/>
        <v>0</v>
      </c>
      <c r="BU14" s="157">
        <f t="shared" si="2"/>
        <v>0</v>
      </c>
      <c r="BV14" s="157">
        <f t="shared" si="2"/>
        <v>0</v>
      </c>
      <c r="BW14" s="157">
        <f t="shared" si="2"/>
        <v>0</v>
      </c>
      <c r="BX14" s="157">
        <f t="shared" si="2"/>
        <v>0</v>
      </c>
      <c r="BY14" s="157">
        <f t="shared" si="2"/>
        <v>0</v>
      </c>
      <c r="BZ14" s="157">
        <f t="shared" si="2"/>
        <v>0</v>
      </c>
      <c r="CA14" s="157">
        <f t="shared" si="2"/>
        <v>0</v>
      </c>
      <c r="CB14" s="157">
        <f t="shared" si="2"/>
        <v>0</v>
      </c>
      <c r="CC14" s="157">
        <f>COUNTIF(CC8:CC13,"○")</f>
        <v>0</v>
      </c>
      <c r="CD14" s="162"/>
      <c r="CE14" s="160">
        <f>SUM(CE8:CE13)</f>
        <v>24</v>
      </c>
      <c r="CF14" s="160">
        <f>SUM(CF8:CF13)</f>
        <v>18</v>
      </c>
    </row>
    <row r="16" spans="1:84">
      <c r="G16" s="172" t="s">
        <v>227</v>
      </c>
      <c r="L16" s="172"/>
      <c r="CF16" s="155" t="s">
        <v>229</v>
      </c>
    </row>
    <row r="17" spans="2:84" ht="44.25" customHeight="1">
      <c r="B17" s="166" t="s">
        <v>192</v>
      </c>
      <c r="C17" s="167" t="s">
        <v>245</v>
      </c>
      <c r="D17" s="166" t="s">
        <v>193</v>
      </c>
      <c r="E17" s="166" t="s">
        <v>194</v>
      </c>
      <c r="F17" s="190" t="s">
        <v>251</v>
      </c>
      <c r="G17" s="166"/>
      <c r="H17" s="171">
        <v>44835</v>
      </c>
      <c r="I17" s="168">
        <f>H17+1</f>
        <v>44836</v>
      </c>
      <c r="J17" s="168">
        <f t="shared" ref="J17:BU17" si="3">I17+1</f>
        <v>44837</v>
      </c>
      <c r="K17" s="168">
        <f t="shared" si="3"/>
        <v>44838</v>
      </c>
      <c r="L17" s="168">
        <f t="shared" si="3"/>
        <v>44839</v>
      </c>
      <c r="M17" s="168">
        <f t="shared" si="3"/>
        <v>44840</v>
      </c>
      <c r="N17" s="168">
        <f t="shared" si="3"/>
        <v>44841</v>
      </c>
      <c r="O17" s="168">
        <f t="shared" si="3"/>
        <v>44842</v>
      </c>
      <c r="P17" s="168">
        <f t="shared" si="3"/>
        <v>44843</v>
      </c>
      <c r="Q17" s="168">
        <f t="shared" si="3"/>
        <v>44844</v>
      </c>
      <c r="R17" s="168">
        <f t="shared" si="3"/>
        <v>44845</v>
      </c>
      <c r="S17" s="168">
        <f t="shared" si="3"/>
        <v>44846</v>
      </c>
      <c r="T17" s="168">
        <f t="shared" si="3"/>
        <v>44847</v>
      </c>
      <c r="U17" s="168">
        <f t="shared" si="3"/>
        <v>44848</v>
      </c>
      <c r="V17" s="168">
        <f t="shared" si="3"/>
        <v>44849</v>
      </c>
      <c r="W17" s="168">
        <f t="shared" si="3"/>
        <v>44850</v>
      </c>
      <c r="X17" s="168">
        <f t="shared" si="3"/>
        <v>44851</v>
      </c>
      <c r="Y17" s="168">
        <f t="shared" si="3"/>
        <v>44852</v>
      </c>
      <c r="Z17" s="168">
        <f t="shared" si="3"/>
        <v>44853</v>
      </c>
      <c r="AA17" s="168">
        <f t="shared" si="3"/>
        <v>44854</v>
      </c>
      <c r="AB17" s="168">
        <f t="shared" si="3"/>
        <v>44855</v>
      </c>
      <c r="AC17" s="168">
        <f t="shared" si="3"/>
        <v>44856</v>
      </c>
      <c r="AD17" s="168">
        <f t="shared" si="3"/>
        <v>44857</v>
      </c>
      <c r="AE17" s="168">
        <f t="shared" si="3"/>
        <v>44858</v>
      </c>
      <c r="AF17" s="168">
        <f t="shared" si="3"/>
        <v>44859</v>
      </c>
      <c r="AG17" s="168">
        <f t="shared" si="3"/>
        <v>44860</v>
      </c>
      <c r="AH17" s="168">
        <f t="shared" si="3"/>
        <v>44861</v>
      </c>
      <c r="AI17" s="168">
        <f t="shared" si="3"/>
        <v>44862</v>
      </c>
      <c r="AJ17" s="168">
        <f t="shared" si="3"/>
        <v>44863</v>
      </c>
      <c r="AK17" s="168">
        <f t="shared" si="3"/>
        <v>44864</v>
      </c>
      <c r="AL17" s="168">
        <f t="shared" si="3"/>
        <v>44865</v>
      </c>
      <c r="AM17" s="168">
        <f t="shared" si="3"/>
        <v>44866</v>
      </c>
      <c r="AN17" s="168">
        <f t="shared" si="3"/>
        <v>44867</v>
      </c>
      <c r="AO17" s="168">
        <f t="shared" si="3"/>
        <v>44868</v>
      </c>
      <c r="AP17" s="168">
        <f t="shared" si="3"/>
        <v>44869</v>
      </c>
      <c r="AQ17" s="168">
        <f t="shared" si="3"/>
        <v>44870</v>
      </c>
      <c r="AR17" s="168">
        <f t="shared" si="3"/>
        <v>44871</v>
      </c>
      <c r="AS17" s="168">
        <f t="shared" si="3"/>
        <v>44872</v>
      </c>
      <c r="AT17" s="168">
        <f t="shared" si="3"/>
        <v>44873</v>
      </c>
      <c r="AU17" s="168">
        <f t="shared" si="3"/>
        <v>44874</v>
      </c>
      <c r="AV17" s="168">
        <f t="shared" si="3"/>
        <v>44875</v>
      </c>
      <c r="AW17" s="168">
        <f t="shared" si="3"/>
        <v>44876</v>
      </c>
      <c r="AX17" s="168">
        <f t="shared" si="3"/>
        <v>44877</v>
      </c>
      <c r="AY17" s="168">
        <f t="shared" si="3"/>
        <v>44878</v>
      </c>
      <c r="AZ17" s="168">
        <f t="shared" si="3"/>
        <v>44879</v>
      </c>
      <c r="BA17" s="168">
        <f t="shared" si="3"/>
        <v>44880</v>
      </c>
      <c r="BB17" s="168">
        <f t="shared" si="3"/>
        <v>44881</v>
      </c>
      <c r="BC17" s="168">
        <f t="shared" si="3"/>
        <v>44882</v>
      </c>
      <c r="BD17" s="168">
        <f t="shared" si="3"/>
        <v>44883</v>
      </c>
      <c r="BE17" s="168">
        <f t="shared" si="3"/>
        <v>44884</v>
      </c>
      <c r="BF17" s="168">
        <f t="shared" si="3"/>
        <v>44885</v>
      </c>
      <c r="BG17" s="168">
        <f t="shared" si="3"/>
        <v>44886</v>
      </c>
      <c r="BH17" s="168">
        <f t="shared" si="3"/>
        <v>44887</v>
      </c>
      <c r="BI17" s="168">
        <f t="shared" si="3"/>
        <v>44888</v>
      </c>
      <c r="BJ17" s="168">
        <f t="shared" si="3"/>
        <v>44889</v>
      </c>
      <c r="BK17" s="168">
        <f t="shared" si="3"/>
        <v>44890</v>
      </c>
      <c r="BL17" s="168">
        <f t="shared" si="3"/>
        <v>44891</v>
      </c>
      <c r="BM17" s="168">
        <f t="shared" si="3"/>
        <v>44892</v>
      </c>
      <c r="BN17" s="168">
        <f t="shared" si="3"/>
        <v>44893</v>
      </c>
      <c r="BO17" s="168">
        <f t="shared" si="3"/>
        <v>44894</v>
      </c>
      <c r="BP17" s="168">
        <f t="shared" si="3"/>
        <v>44895</v>
      </c>
      <c r="BQ17" s="168">
        <f t="shared" si="3"/>
        <v>44896</v>
      </c>
      <c r="BR17" s="168">
        <f t="shared" si="3"/>
        <v>44897</v>
      </c>
      <c r="BS17" s="168">
        <f t="shared" si="3"/>
        <v>44898</v>
      </c>
      <c r="BT17" s="168">
        <f t="shared" si="3"/>
        <v>44899</v>
      </c>
      <c r="BU17" s="168">
        <f t="shared" si="3"/>
        <v>44900</v>
      </c>
      <c r="BV17" s="168">
        <f t="shared" ref="BV17:CC17" si="4">BU17+1</f>
        <v>44901</v>
      </c>
      <c r="BW17" s="168">
        <f t="shared" si="4"/>
        <v>44902</v>
      </c>
      <c r="BX17" s="168">
        <f t="shared" si="4"/>
        <v>44903</v>
      </c>
      <c r="BY17" s="168">
        <f t="shared" si="4"/>
        <v>44904</v>
      </c>
      <c r="BZ17" s="168">
        <f t="shared" si="4"/>
        <v>44905</v>
      </c>
      <c r="CA17" s="168">
        <f t="shared" si="4"/>
        <v>44906</v>
      </c>
      <c r="CB17" s="168">
        <f t="shared" si="4"/>
        <v>44907</v>
      </c>
      <c r="CC17" s="168">
        <f t="shared" si="4"/>
        <v>44908</v>
      </c>
      <c r="CD17" s="169" t="s">
        <v>195</v>
      </c>
      <c r="CE17" s="169" t="s">
        <v>196</v>
      </c>
      <c r="CF17" s="167" t="s">
        <v>197</v>
      </c>
    </row>
    <row r="18" spans="2:84" ht="40.5" customHeight="1">
      <c r="B18" s="1079">
        <v>1</v>
      </c>
      <c r="C18" s="1081"/>
      <c r="D18" s="1083"/>
      <c r="E18" s="1083"/>
      <c r="F18" s="1077"/>
      <c r="G18" s="156" t="s">
        <v>201</v>
      </c>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0"/>
      <c r="BA18" s="170"/>
      <c r="BB18" s="170"/>
      <c r="BC18" s="170"/>
      <c r="BD18" s="170"/>
      <c r="BE18" s="170"/>
      <c r="BF18" s="170"/>
      <c r="BG18" s="170"/>
      <c r="BH18" s="170"/>
      <c r="BI18" s="170"/>
      <c r="BJ18" s="170"/>
      <c r="BK18" s="170"/>
      <c r="BL18" s="170"/>
      <c r="BM18" s="170"/>
      <c r="BN18" s="170"/>
      <c r="BO18" s="170"/>
      <c r="BP18" s="170"/>
      <c r="BQ18" s="170"/>
      <c r="BR18" s="170"/>
      <c r="BS18" s="170"/>
      <c r="BT18" s="170"/>
      <c r="BU18" s="170"/>
      <c r="BV18" s="170"/>
      <c r="BW18" s="170"/>
      <c r="BX18" s="170"/>
      <c r="BY18" s="170"/>
      <c r="BZ18" s="170"/>
      <c r="CA18" s="170"/>
      <c r="CB18" s="170"/>
      <c r="CC18" s="170"/>
      <c r="CD18" s="161"/>
      <c r="CE18" s="161"/>
      <c r="CF18" s="161"/>
    </row>
    <row r="19" spans="2:84" ht="24" customHeight="1">
      <c r="B19" s="1080"/>
      <c r="C19" s="1082"/>
      <c r="D19" s="1084"/>
      <c r="E19" s="1084"/>
      <c r="F19" s="1078"/>
      <c r="G19" s="156" t="s">
        <v>207</v>
      </c>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c r="AM19" s="347"/>
      <c r="AN19" s="347"/>
      <c r="AO19" s="347"/>
      <c r="AP19" s="347"/>
      <c r="AQ19" s="347"/>
      <c r="AR19" s="347"/>
      <c r="AS19" s="347"/>
      <c r="AT19" s="347"/>
      <c r="AU19" s="347"/>
      <c r="AV19" s="347"/>
      <c r="AW19" s="347"/>
      <c r="AX19" s="347"/>
      <c r="AY19" s="347"/>
      <c r="AZ19" s="347"/>
      <c r="BA19" s="347"/>
      <c r="BB19" s="347"/>
      <c r="BC19" s="347"/>
      <c r="BD19" s="347"/>
      <c r="BE19" s="347"/>
      <c r="BF19" s="347"/>
      <c r="BG19" s="347"/>
      <c r="BH19" s="347"/>
      <c r="BI19" s="347"/>
      <c r="BJ19" s="347"/>
      <c r="BK19" s="347"/>
      <c r="BL19" s="347"/>
      <c r="BM19" s="347"/>
      <c r="BN19" s="347"/>
      <c r="BO19" s="347"/>
      <c r="BP19" s="347"/>
      <c r="BQ19" s="347"/>
      <c r="BR19" s="347"/>
      <c r="BS19" s="347"/>
      <c r="BT19" s="347"/>
      <c r="BU19" s="347"/>
      <c r="BV19" s="347"/>
      <c r="BW19" s="347"/>
      <c r="BX19" s="347"/>
      <c r="BY19" s="347"/>
      <c r="BZ19" s="347"/>
      <c r="CA19" s="347"/>
      <c r="CB19" s="347"/>
      <c r="CC19" s="348"/>
      <c r="CD19" s="160">
        <f>COUNTIF(H19:CC19,"○")</f>
        <v>0</v>
      </c>
      <c r="CE19" s="160">
        <f>COUNTIF(H19:CC19,"○")</f>
        <v>0</v>
      </c>
      <c r="CF19" s="160">
        <f>IF($D$5&lt;30,COUNTIFS(H19:CC19,"○",H$78:CC$78,"&gt;=2"),COUNTIFS(H19:CC19,"○",H$78:CC$78,"&gt;=5"))</f>
        <v>0</v>
      </c>
    </row>
    <row r="20" spans="2:84" ht="40.5" customHeight="1">
      <c r="B20" s="1079">
        <v>2</v>
      </c>
      <c r="C20" s="1081"/>
      <c r="D20" s="1083"/>
      <c r="E20" s="1083"/>
      <c r="F20" s="1077"/>
      <c r="G20" s="156" t="s">
        <v>201</v>
      </c>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0"/>
      <c r="BF20" s="170"/>
      <c r="BG20" s="170"/>
      <c r="BH20" s="170"/>
      <c r="BI20" s="170"/>
      <c r="BJ20" s="170"/>
      <c r="BK20" s="170"/>
      <c r="BL20" s="170"/>
      <c r="BM20" s="170"/>
      <c r="BN20" s="170"/>
      <c r="BO20" s="170"/>
      <c r="BP20" s="170"/>
      <c r="BQ20" s="170"/>
      <c r="BR20" s="170"/>
      <c r="BS20" s="170"/>
      <c r="BT20" s="170"/>
      <c r="BU20" s="170"/>
      <c r="BV20" s="170"/>
      <c r="BW20" s="170"/>
      <c r="BX20" s="170"/>
      <c r="BY20" s="170"/>
      <c r="BZ20" s="170"/>
      <c r="CA20" s="170"/>
      <c r="CB20" s="170"/>
      <c r="CC20" s="170"/>
      <c r="CD20" s="161"/>
      <c r="CE20" s="161"/>
      <c r="CF20" s="161"/>
    </row>
    <row r="21" spans="2:84" ht="24" customHeight="1">
      <c r="B21" s="1080"/>
      <c r="C21" s="1082"/>
      <c r="D21" s="1084"/>
      <c r="E21" s="1084"/>
      <c r="F21" s="1078"/>
      <c r="G21" s="156" t="s">
        <v>207</v>
      </c>
      <c r="H21" s="347"/>
      <c r="I21" s="347"/>
      <c r="J21" s="347"/>
      <c r="K21" s="347"/>
      <c r="L21" s="347"/>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L21" s="347"/>
      <c r="AM21" s="347"/>
      <c r="AN21" s="347"/>
      <c r="AO21" s="347"/>
      <c r="AP21" s="347"/>
      <c r="AQ21" s="347"/>
      <c r="AR21" s="347"/>
      <c r="AS21" s="347"/>
      <c r="AT21" s="347"/>
      <c r="AU21" s="347"/>
      <c r="AV21" s="347"/>
      <c r="AW21" s="347"/>
      <c r="AX21" s="347"/>
      <c r="AY21" s="347"/>
      <c r="AZ21" s="347"/>
      <c r="BA21" s="347"/>
      <c r="BB21" s="347"/>
      <c r="BC21" s="347"/>
      <c r="BD21" s="347"/>
      <c r="BE21" s="347"/>
      <c r="BF21" s="347"/>
      <c r="BG21" s="347"/>
      <c r="BH21" s="347"/>
      <c r="BI21" s="347"/>
      <c r="BJ21" s="347"/>
      <c r="BK21" s="347"/>
      <c r="BL21" s="347"/>
      <c r="BM21" s="347"/>
      <c r="BN21" s="347"/>
      <c r="BO21" s="347"/>
      <c r="BP21" s="347"/>
      <c r="BQ21" s="347"/>
      <c r="BR21" s="347"/>
      <c r="BS21" s="347"/>
      <c r="BT21" s="347"/>
      <c r="BU21" s="347"/>
      <c r="BV21" s="347"/>
      <c r="BW21" s="347"/>
      <c r="BX21" s="347"/>
      <c r="BY21" s="347"/>
      <c r="BZ21" s="347"/>
      <c r="CA21" s="347"/>
      <c r="CB21" s="347"/>
      <c r="CC21" s="348"/>
      <c r="CD21" s="160">
        <f>COUNTIF(H21:CC21,"○")</f>
        <v>0</v>
      </c>
      <c r="CE21" s="160">
        <f>COUNTIF(H21:CC21,"○")</f>
        <v>0</v>
      </c>
      <c r="CF21" s="160">
        <f>IF($D$5&lt;30,COUNTIFS(H21:CC21,"○",H$78:CC$78,"&gt;=2"),COUNTIFS(H21:CC21,"○",H$78:CC$78,"&gt;=5"))</f>
        <v>0</v>
      </c>
    </row>
    <row r="22" spans="2:84" ht="40.5" customHeight="1">
      <c r="B22" s="1079">
        <v>3</v>
      </c>
      <c r="C22" s="1081"/>
      <c r="D22" s="1083"/>
      <c r="E22" s="1083"/>
      <c r="F22" s="1077"/>
      <c r="G22" s="156" t="s">
        <v>201</v>
      </c>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70"/>
      <c r="BH22" s="170"/>
      <c r="BI22" s="170"/>
      <c r="BJ22" s="170"/>
      <c r="BK22" s="170"/>
      <c r="BL22" s="170"/>
      <c r="BM22" s="170"/>
      <c r="BN22" s="170"/>
      <c r="BO22" s="170"/>
      <c r="BP22" s="170"/>
      <c r="BQ22" s="170"/>
      <c r="BR22" s="170"/>
      <c r="BS22" s="170"/>
      <c r="BT22" s="170"/>
      <c r="BU22" s="170"/>
      <c r="BV22" s="170"/>
      <c r="BW22" s="170"/>
      <c r="BX22" s="170"/>
      <c r="BY22" s="170"/>
      <c r="BZ22" s="170"/>
      <c r="CA22" s="170"/>
      <c r="CB22" s="170"/>
      <c r="CC22" s="170"/>
      <c r="CD22" s="161"/>
      <c r="CE22" s="161"/>
      <c r="CF22" s="161"/>
    </row>
    <row r="23" spans="2:84" ht="24" customHeight="1">
      <c r="B23" s="1080"/>
      <c r="C23" s="1082"/>
      <c r="D23" s="1084"/>
      <c r="E23" s="1084"/>
      <c r="F23" s="1078"/>
      <c r="G23" s="156" t="s">
        <v>207</v>
      </c>
      <c r="H23" s="347"/>
      <c r="I23" s="347"/>
      <c r="J23" s="347"/>
      <c r="K23" s="347"/>
      <c r="L23" s="347"/>
      <c r="M23" s="347"/>
      <c r="N23" s="347"/>
      <c r="O23" s="347"/>
      <c r="P23" s="347"/>
      <c r="Q23" s="347"/>
      <c r="R23" s="347"/>
      <c r="S23" s="347"/>
      <c r="T23" s="347"/>
      <c r="U23" s="347"/>
      <c r="V23" s="347"/>
      <c r="W23" s="347"/>
      <c r="X23" s="347"/>
      <c r="Y23" s="347"/>
      <c r="Z23" s="347"/>
      <c r="AA23" s="347"/>
      <c r="AB23" s="347"/>
      <c r="AC23" s="347"/>
      <c r="AD23" s="347"/>
      <c r="AE23" s="347"/>
      <c r="AF23" s="347"/>
      <c r="AG23" s="347"/>
      <c r="AH23" s="347"/>
      <c r="AI23" s="347"/>
      <c r="AJ23" s="347"/>
      <c r="AK23" s="347"/>
      <c r="AL23" s="347"/>
      <c r="AM23" s="347"/>
      <c r="AN23" s="347"/>
      <c r="AO23" s="347"/>
      <c r="AP23" s="347"/>
      <c r="AQ23" s="347"/>
      <c r="AR23" s="347"/>
      <c r="AS23" s="347"/>
      <c r="AT23" s="347"/>
      <c r="AU23" s="347"/>
      <c r="AV23" s="347"/>
      <c r="AW23" s="347"/>
      <c r="AX23" s="347"/>
      <c r="AY23" s="347"/>
      <c r="AZ23" s="347"/>
      <c r="BA23" s="347"/>
      <c r="BB23" s="347"/>
      <c r="BC23" s="347"/>
      <c r="BD23" s="347"/>
      <c r="BE23" s="347"/>
      <c r="BF23" s="347"/>
      <c r="BG23" s="347"/>
      <c r="BH23" s="347"/>
      <c r="BI23" s="347"/>
      <c r="BJ23" s="347"/>
      <c r="BK23" s="347"/>
      <c r="BL23" s="347"/>
      <c r="BM23" s="347"/>
      <c r="BN23" s="347"/>
      <c r="BO23" s="347"/>
      <c r="BP23" s="347"/>
      <c r="BQ23" s="347"/>
      <c r="BR23" s="347"/>
      <c r="BS23" s="347"/>
      <c r="BT23" s="347"/>
      <c r="BU23" s="347"/>
      <c r="BV23" s="347"/>
      <c r="BW23" s="347"/>
      <c r="BX23" s="347"/>
      <c r="BY23" s="347"/>
      <c r="BZ23" s="347"/>
      <c r="CA23" s="347"/>
      <c r="CB23" s="347"/>
      <c r="CC23" s="348"/>
      <c r="CD23" s="160">
        <f>COUNTIF(H23:CC23,"○")</f>
        <v>0</v>
      </c>
      <c r="CE23" s="160">
        <f>COUNTIF(H23:CC23,"○")</f>
        <v>0</v>
      </c>
      <c r="CF23" s="160">
        <f>IF($D$5&lt;30,COUNTIFS(H23:CC23,"○",H$78:CC$78,"&gt;=2"),COUNTIFS(H23:CC23,"○",H$78:CC$78,"&gt;=5"))</f>
        <v>0</v>
      </c>
    </row>
    <row r="24" spans="2:84" ht="40.5" customHeight="1">
      <c r="B24" s="1079">
        <v>4</v>
      </c>
      <c r="C24" s="1081"/>
      <c r="D24" s="1083"/>
      <c r="E24" s="1083"/>
      <c r="F24" s="1077"/>
      <c r="G24" s="156" t="s">
        <v>201</v>
      </c>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c r="BD24" s="170"/>
      <c r="BE24" s="170"/>
      <c r="BF24" s="170"/>
      <c r="BG24" s="170"/>
      <c r="BH24" s="170"/>
      <c r="BI24" s="170"/>
      <c r="BJ24" s="170"/>
      <c r="BK24" s="170"/>
      <c r="BL24" s="170"/>
      <c r="BM24" s="170"/>
      <c r="BN24" s="170"/>
      <c r="BO24" s="170"/>
      <c r="BP24" s="170"/>
      <c r="BQ24" s="170"/>
      <c r="BR24" s="170"/>
      <c r="BS24" s="170"/>
      <c r="BT24" s="170"/>
      <c r="BU24" s="170"/>
      <c r="BV24" s="170"/>
      <c r="BW24" s="170"/>
      <c r="BX24" s="170"/>
      <c r="BY24" s="170"/>
      <c r="BZ24" s="170"/>
      <c r="CA24" s="170"/>
      <c r="CB24" s="170"/>
      <c r="CC24" s="170"/>
      <c r="CD24" s="161"/>
      <c r="CE24" s="161"/>
      <c r="CF24" s="161"/>
    </row>
    <row r="25" spans="2:84" ht="24" customHeight="1">
      <c r="B25" s="1080"/>
      <c r="C25" s="1082"/>
      <c r="D25" s="1084"/>
      <c r="E25" s="1084"/>
      <c r="F25" s="1078"/>
      <c r="G25" s="156" t="s">
        <v>207</v>
      </c>
      <c r="H25" s="347"/>
      <c r="I25" s="347"/>
      <c r="J25" s="347"/>
      <c r="K25" s="347"/>
      <c r="L25" s="347"/>
      <c r="M25" s="347"/>
      <c r="N25" s="347"/>
      <c r="O25" s="347"/>
      <c r="P25" s="347"/>
      <c r="Q25" s="347"/>
      <c r="R25" s="347"/>
      <c r="S25" s="347"/>
      <c r="T25" s="347"/>
      <c r="U25" s="347"/>
      <c r="V25" s="347"/>
      <c r="W25" s="347"/>
      <c r="X25" s="347"/>
      <c r="Y25" s="347"/>
      <c r="Z25" s="347"/>
      <c r="AA25" s="347"/>
      <c r="AB25" s="347"/>
      <c r="AC25" s="347"/>
      <c r="AD25" s="347"/>
      <c r="AE25" s="347"/>
      <c r="AF25" s="347"/>
      <c r="AG25" s="347"/>
      <c r="AH25" s="347"/>
      <c r="AI25" s="347"/>
      <c r="AJ25" s="347"/>
      <c r="AK25" s="347"/>
      <c r="AL25" s="347"/>
      <c r="AM25" s="347"/>
      <c r="AN25" s="347"/>
      <c r="AO25" s="347"/>
      <c r="AP25" s="347"/>
      <c r="AQ25" s="347"/>
      <c r="AR25" s="347"/>
      <c r="AS25" s="347"/>
      <c r="AT25" s="347"/>
      <c r="AU25" s="347"/>
      <c r="AV25" s="347"/>
      <c r="AW25" s="347"/>
      <c r="AX25" s="347"/>
      <c r="AY25" s="347"/>
      <c r="AZ25" s="347"/>
      <c r="BA25" s="347"/>
      <c r="BB25" s="347"/>
      <c r="BC25" s="347"/>
      <c r="BD25" s="347"/>
      <c r="BE25" s="347"/>
      <c r="BF25" s="347"/>
      <c r="BG25" s="347"/>
      <c r="BH25" s="347"/>
      <c r="BI25" s="347"/>
      <c r="BJ25" s="347"/>
      <c r="BK25" s="347"/>
      <c r="BL25" s="347"/>
      <c r="BM25" s="347"/>
      <c r="BN25" s="347"/>
      <c r="BO25" s="347"/>
      <c r="BP25" s="347"/>
      <c r="BQ25" s="347"/>
      <c r="BR25" s="347"/>
      <c r="BS25" s="347"/>
      <c r="BT25" s="347"/>
      <c r="BU25" s="347"/>
      <c r="BV25" s="347"/>
      <c r="BW25" s="347"/>
      <c r="BX25" s="347"/>
      <c r="BY25" s="347"/>
      <c r="BZ25" s="347"/>
      <c r="CA25" s="347"/>
      <c r="CB25" s="347"/>
      <c r="CC25" s="348"/>
      <c r="CD25" s="160">
        <f>COUNTIF(H25:CC25,"○")</f>
        <v>0</v>
      </c>
      <c r="CE25" s="160">
        <f>COUNTIF(H25:CC25,"○")</f>
        <v>0</v>
      </c>
      <c r="CF25" s="160">
        <f>IF($D$5&lt;30,COUNTIFS(H25:CC25,"○",H$78:CC$78,"&gt;=2"),COUNTIFS(H25:CC25,"○",H$78:CC$78,"&gt;=5"))</f>
        <v>0</v>
      </c>
    </row>
    <row r="26" spans="2:84" ht="40.5" customHeight="1">
      <c r="B26" s="1079">
        <v>5</v>
      </c>
      <c r="C26" s="1081"/>
      <c r="D26" s="1083"/>
      <c r="E26" s="1083"/>
      <c r="F26" s="1077"/>
      <c r="G26" s="156" t="s">
        <v>201</v>
      </c>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170"/>
      <c r="BF26" s="170"/>
      <c r="BG26" s="170"/>
      <c r="BH26" s="170"/>
      <c r="BI26" s="170"/>
      <c r="BJ26" s="170"/>
      <c r="BK26" s="170"/>
      <c r="BL26" s="170"/>
      <c r="BM26" s="170"/>
      <c r="BN26" s="170"/>
      <c r="BO26" s="170"/>
      <c r="BP26" s="170"/>
      <c r="BQ26" s="170"/>
      <c r="BR26" s="170"/>
      <c r="BS26" s="170"/>
      <c r="BT26" s="170"/>
      <c r="BU26" s="170"/>
      <c r="BV26" s="170"/>
      <c r="BW26" s="170"/>
      <c r="BX26" s="170"/>
      <c r="BY26" s="170"/>
      <c r="BZ26" s="170"/>
      <c r="CA26" s="170"/>
      <c r="CB26" s="170"/>
      <c r="CC26" s="170"/>
      <c r="CD26" s="161"/>
      <c r="CE26" s="161"/>
      <c r="CF26" s="161"/>
    </row>
    <row r="27" spans="2:84" ht="24" customHeight="1">
      <c r="B27" s="1080"/>
      <c r="C27" s="1082"/>
      <c r="D27" s="1084"/>
      <c r="E27" s="1084"/>
      <c r="F27" s="1078"/>
      <c r="G27" s="156" t="s">
        <v>207</v>
      </c>
      <c r="H27" s="347"/>
      <c r="I27" s="347"/>
      <c r="J27" s="347"/>
      <c r="K27" s="347"/>
      <c r="L27" s="347"/>
      <c r="M27" s="347"/>
      <c r="N27" s="347"/>
      <c r="O27" s="347"/>
      <c r="P27" s="347"/>
      <c r="Q27" s="347"/>
      <c r="R27" s="347"/>
      <c r="S27" s="347"/>
      <c r="T27" s="347"/>
      <c r="U27" s="347"/>
      <c r="V27" s="347"/>
      <c r="W27" s="347"/>
      <c r="X27" s="347"/>
      <c r="Y27" s="347"/>
      <c r="Z27" s="347"/>
      <c r="AA27" s="347"/>
      <c r="AB27" s="347"/>
      <c r="AC27" s="347"/>
      <c r="AD27" s="347"/>
      <c r="AE27" s="347"/>
      <c r="AF27" s="347"/>
      <c r="AG27" s="347"/>
      <c r="AH27" s="347"/>
      <c r="AI27" s="347"/>
      <c r="AJ27" s="347"/>
      <c r="AK27" s="347"/>
      <c r="AL27" s="347"/>
      <c r="AM27" s="347"/>
      <c r="AN27" s="347"/>
      <c r="AO27" s="347"/>
      <c r="AP27" s="347"/>
      <c r="AQ27" s="347"/>
      <c r="AR27" s="347"/>
      <c r="AS27" s="347"/>
      <c r="AT27" s="347"/>
      <c r="AU27" s="347"/>
      <c r="AV27" s="347"/>
      <c r="AW27" s="347"/>
      <c r="AX27" s="347"/>
      <c r="AY27" s="347"/>
      <c r="AZ27" s="347"/>
      <c r="BA27" s="347"/>
      <c r="BB27" s="347"/>
      <c r="BC27" s="347"/>
      <c r="BD27" s="347"/>
      <c r="BE27" s="347"/>
      <c r="BF27" s="347"/>
      <c r="BG27" s="347"/>
      <c r="BH27" s="347"/>
      <c r="BI27" s="347"/>
      <c r="BJ27" s="347"/>
      <c r="BK27" s="347"/>
      <c r="BL27" s="347"/>
      <c r="BM27" s="347"/>
      <c r="BN27" s="347"/>
      <c r="BO27" s="347"/>
      <c r="BP27" s="347"/>
      <c r="BQ27" s="347"/>
      <c r="BR27" s="347"/>
      <c r="BS27" s="347"/>
      <c r="BT27" s="347"/>
      <c r="BU27" s="347"/>
      <c r="BV27" s="347"/>
      <c r="BW27" s="347"/>
      <c r="BX27" s="347"/>
      <c r="BY27" s="347"/>
      <c r="BZ27" s="347"/>
      <c r="CA27" s="347"/>
      <c r="CB27" s="347"/>
      <c r="CC27" s="348"/>
      <c r="CD27" s="160">
        <f>COUNTIF(H27:CC27,"○")</f>
        <v>0</v>
      </c>
      <c r="CE27" s="160">
        <f>COUNTIF(H27:CC27,"○")</f>
        <v>0</v>
      </c>
      <c r="CF27" s="160">
        <f>IF($D$5&lt;30,COUNTIFS(H27:CC27,"○",H$78:CC$78,"&gt;=2"),COUNTIFS(H27:CC27,"○",H$78:CC$78,"&gt;=5"))</f>
        <v>0</v>
      </c>
    </row>
    <row r="28" spans="2:84" ht="40.5" customHeight="1">
      <c r="B28" s="1079">
        <v>6</v>
      </c>
      <c r="C28" s="1081"/>
      <c r="D28" s="1083"/>
      <c r="E28" s="1083"/>
      <c r="F28" s="1077"/>
      <c r="G28" s="156" t="s">
        <v>201</v>
      </c>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70"/>
      <c r="AS28" s="170"/>
      <c r="AT28" s="170"/>
      <c r="AU28" s="170"/>
      <c r="AV28" s="170"/>
      <c r="AW28" s="170"/>
      <c r="AX28" s="170"/>
      <c r="AY28" s="170"/>
      <c r="AZ28" s="170"/>
      <c r="BA28" s="170"/>
      <c r="BB28" s="170"/>
      <c r="BC28" s="170"/>
      <c r="BD28" s="170"/>
      <c r="BE28" s="170"/>
      <c r="BF28" s="170"/>
      <c r="BG28" s="170"/>
      <c r="BH28" s="170"/>
      <c r="BI28" s="170"/>
      <c r="BJ28" s="170"/>
      <c r="BK28" s="170"/>
      <c r="BL28" s="170"/>
      <c r="BM28" s="170"/>
      <c r="BN28" s="170"/>
      <c r="BO28" s="170"/>
      <c r="BP28" s="170"/>
      <c r="BQ28" s="170"/>
      <c r="BR28" s="170"/>
      <c r="BS28" s="170"/>
      <c r="BT28" s="170"/>
      <c r="BU28" s="170"/>
      <c r="BV28" s="170"/>
      <c r="BW28" s="170"/>
      <c r="BX28" s="170"/>
      <c r="BY28" s="170"/>
      <c r="BZ28" s="170"/>
      <c r="CA28" s="170"/>
      <c r="CB28" s="170"/>
      <c r="CC28" s="170"/>
      <c r="CD28" s="161"/>
      <c r="CE28" s="161"/>
      <c r="CF28" s="161"/>
    </row>
    <row r="29" spans="2:84" ht="24" customHeight="1">
      <c r="B29" s="1080"/>
      <c r="C29" s="1082"/>
      <c r="D29" s="1084"/>
      <c r="E29" s="1084"/>
      <c r="F29" s="1078"/>
      <c r="G29" s="156" t="s">
        <v>207</v>
      </c>
      <c r="H29" s="347"/>
      <c r="I29" s="347"/>
      <c r="J29" s="347"/>
      <c r="K29" s="347"/>
      <c r="L29" s="347"/>
      <c r="M29" s="347"/>
      <c r="N29" s="347"/>
      <c r="O29" s="347"/>
      <c r="P29" s="347"/>
      <c r="Q29" s="347"/>
      <c r="R29" s="347"/>
      <c r="S29" s="347"/>
      <c r="T29" s="347"/>
      <c r="U29" s="347"/>
      <c r="V29" s="347"/>
      <c r="W29" s="347"/>
      <c r="X29" s="347"/>
      <c r="Y29" s="347"/>
      <c r="Z29" s="347"/>
      <c r="AA29" s="347"/>
      <c r="AB29" s="347"/>
      <c r="AC29" s="347"/>
      <c r="AD29" s="347"/>
      <c r="AE29" s="347"/>
      <c r="AF29" s="347"/>
      <c r="AG29" s="347"/>
      <c r="AH29" s="347"/>
      <c r="AI29" s="347"/>
      <c r="AJ29" s="347"/>
      <c r="AK29" s="347"/>
      <c r="AL29" s="347"/>
      <c r="AM29" s="347"/>
      <c r="AN29" s="347"/>
      <c r="AO29" s="347"/>
      <c r="AP29" s="347"/>
      <c r="AQ29" s="347"/>
      <c r="AR29" s="347"/>
      <c r="AS29" s="347"/>
      <c r="AT29" s="347"/>
      <c r="AU29" s="347"/>
      <c r="AV29" s="347"/>
      <c r="AW29" s="347"/>
      <c r="AX29" s="347"/>
      <c r="AY29" s="347"/>
      <c r="AZ29" s="347"/>
      <c r="BA29" s="347"/>
      <c r="BB29" s="347"/>
      <c r="BC29" s="347"/>
      <c r="BD29" s="347"/>
      <c r="BE29" s="347"/>
      <c r="BF29" s="347"/>
      <c r="BG29" s="347"/>
      <c r="BH29" s="347"/>
      <c r="BI29" s="347"/>
      <c r="BJ29" s="347"/>
      <c r="BK29" s="347"/>
      <c r="BL29" s="347"/>
      <c r="BM29" s="347"/>
      <c r="BN29" s="347"/>
      <c r="BO29" s="347"/>
      <c r="BP29" s="347"/>
      <c r="BQ29" s="347"/>
      <c r="BR29" s="347"/>
      <c r="BS29" s="347"/>
      <c r="BT29" s="347"/>
      <c r="BU29" s="347"/>
      <c r="BV29" s="347"/>
      <c r="BW29" s="347"/>
      <c r="BX29" s="347"/>
      <c r="BY29" s="347"/>
      <c r="BZ29" s="347"/>
      <c r="CA29" s="347"/>
      <c r="CB29" s="347"/>
      <c r="CC29" s="348"/>
      <c r="CD29" s="160">
        <f>COUNTIF(H29:CC29,"○")</f>
        <v>0</v>
      </c>
      <c r="CE29" s="160">
        <f>COUNTIF(H29:CC29,"○")</f>
        <v>0</v>
      </c>
      <c r="CF29" s="160">
        <f>IF($D$5&lt;30,COUNTIFS(H29:CC29,"○",H$78:CC$78,"&gt;=2"),COUNTIFS(H29:CC29,"○",H$78:CC$78,"&gt;=5"))</f>
        <v>0</v>
      </c>
    </row>
    <row r="30" spans="2:84" ht="40.5" customHeight="1">
      <c r="B30" s="1079">
        <v>7</v>
      </c>
      <c r="C30" s="1081"/>
      <c r="D30" s="1083"/>
      <c r="E30" s="1083"/>
      <c r="F30" s="1077"/>
      <c r="G30" s="156" t="s">
        <v>201</v>
      </c>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170"/>
      <c r="BA30" s="170"/>
      <c r="BB30" s="170"/>
      <c r="BC30" s="170"/>
      <c r="BD30" s="170"/>
      <c r="BE30" s="170"/>
      <c r="BF30" s="170"/>
      <c r="BG30" s="170"/>
      <c r="BH30" s="170"/>
      <c r="BI30" s="170"/>
      <c r="BJ30" s="170"/>
      <c r="BK30" s="170"/>
      <c r="BL30" s="170"/>
      <c r="BM30" s="170"/>
      <c r="BN30" s="170"/>
      <c r="BO30" s="170"/>
      <c r="BP30" s="170"/>
      <c r="BQ30" s="170"/>
      <c r="BR30" s="170"/>
      <c r="BS30" s="170"/>
      <c r="BT30" s="170"/>
      <c r="BU30" s="170"/>
      <c r="BV30" s="170"/>
      <c r="BW30" s="170"/>
      <c r="BX30" s="170"/>
      <c r="BY30" s="170"/>
      <c r="BZ30" s="170"/>
      <c r="CA30" s="170"/>
      <c r="CB30" s="170"/>
      <c r="CC30" s="170"/>
      <c r="CD30" s="161"/>
      <c r="CE30" s="161"/>
      <c r="CF30" s="161"/>
    </row>
    <row r="31" spans="2:84" ht="24" customHeight="1">
      <c r="B31" s="1080"/>
      <c r="C31" s="1082"/>
      <c r="D31" s="1084"/>
      <c r="E31" s="1084"/>
      <c r="F31" s="1078"/>
      <c r="G31" s="156" t="s">
        <v>207</v>
      </c>
      <c r="H31" s="347"/>
      <c r="I31" s="347"/>
      <c r="J31" s="347"/>
      <c r="K31" s="347"/>
      <c r="L31" s="347"/>
      <c r="M31" s="347"/>
      <c r="N31" s="347"/>
      <c r="O31" s="347"/>
      <c r="P31" s="347"/>
      <c r="Q31" s="347"/>
      <c r="R31" s="347"/>
      <c r="S31" s="347"/>
      <c r="T31" s="347"/>
      <c r="U31" s="347"/>
      <c r="V31" s="347"/>
      <c r="W31" s="347"/>
      <c r="X31" s="347"/>
      <c r="Y31" s="347"/>
      <c r="Z31" s="347"/>
      <c r="AA31" s="347"/>
      <c r="AB31" s="347"/>
      <c r="AC31" s="347"/>
      <c r="AD31" s="347"/>
      <c r="AE31" s="347"/>
      <c r="AF31" s="347"/>
      <c r="AG31" s="347"/>
      <c r="AH31" s="347"/>
      <c r="AI31" s="347"/>
      <c r="AJ31" s="347"/>
      <c r="AK31" s="347"/>
      <c r="AL31" s="347"/>
      <c r="AM31" s="347"/>
      <c r="AN31" s="347"/>
      <c r="AO31" s="347"/>
      <c r="AP31" s="347"/>
      <c r="AQ31" s="347"/>
      <c r="AR31" s="347"/>
      <c r="AS31" s="347"/>
      <c r="AT31" s="347"/>
      <c r="AU31" s="347"/>
      <c r="AV31" s="347"/>
      <c r="AW31" s="347"/>
      <c r="AX31" s="347"/>
      <c r="AY31" s="347"/>
      <c r="AZ31" s="347"/>
      <c r="BA31" s="347"/>
      <c r="BB31" s="347"/>
      <c r="BC31" s="347"/>
      <c r="BD31" s="347"/>
      <c r="BE31" s="347"/>
      <c r="BF31" s="347"/>
      <c r="BG31" s="347"/>
      <c r="BH31" s="347"/>
      <c r="BI31" s="347"/>
      <c r="BJ31" s="347"/>
      <c r="BK31" s="347"/>
      <c r="BL31" s="347"/>
      <c r="BM31" s="347"/>
      <c r="BN31" s="347"/>
      <c r="BO31" s="347"/>
      <c r="BP31" s="347"/>
      <c r="BQ31" s="347"/>
      <c r="BR31" s="347"/>
      <c r="BS31" s="347"/>
      <c r="BT31" s="347"/>
      <c r="BU31" s="347"/>
      <c r="BV31" s="347"/>
      <c r="BW31" s="347"/>
      <c r="BX31" s="347"/>
      <c r="BY31" s="347"/>
      <c r="BZ31" s="347"/>
      <c r="CA31" s="347"/>
      <c r="CB31" s="347"/>
      <c r="CC31" s="348"/>
      <c r="CD31" s="160">
        <f>COUNTIF(H31:CC31,"○")</f>
        <v>0</v>
      </c>
      <c r="CE31" s="160">
        <f>COUNTIF(H31:CC31,"○")</f>
        <v>0</v>
      </c>
      <c r="CF31" s="160">
        <f>IF($D$5&lt;30,COUNTIFS(H31:CC31,"○",H$78:CC$78,"&gt;=2"),COUNTIFS(H31:CC31,"○",H$78:CC$78,"&gt;=5"))</f>
        <v>0</v>
      </c>
    </row>
    <row r="32" spans="2:84" ht="40.5" customHeight="1">
      <c r="B32" s="1079">
        <v>8</v>
      </c>
      <c r="C32" s="1081"/>
      <c r="D32" s="1083"/>
      <c r="E32" s="1083"/>
      <c r="F32" s="1077"/>
      <c r="G32" s="156" t="s">
        <v>201</v>
      </c>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70"/>
      <c r="BD32" s="170"/>
      <c r="BE32" s="170"/>
      <c r="BF32" s="170"/>
      <c r="BG32" s="170"/>
      <c r="BH32" s="170"/>
      <c r="BI32" s="170"/>
      <c r="BJ32" s="170"/>
      <c r="BK32" s="170"/>
      <c r="BL32" s="170"/>
      <c r="BM32" s="170"/>
      <c r="BN32" s="170"/>
      <c r="BO32" s="170"/>
      <c r="BP32" s="170"/>
      <c r="BQ32" s="170"/>
      <c r="BR32" s="170"/>
      <c r="BS32" s="170"/>
      <c r="BT32" s="170"/>
      <c r="BU32" s="170"/>
      <c r="BV32" s="170"/>
      <c r="BW32" s="170"/>
      <c r="BX32" s="170"/>
      <c r="BY32" s="170"/>
      <c r="BZ32" s="170"/>
      <c r="CA32" s="170"/>
      <c r="CB32" s="170"/>
      <c r="CC32" s="170"/>
      <c r="CD32" s="161"/>
      <c r="CE32" s="161"/>
      <c r="CF32" s="161"/>
    </row>
    <row r="33" spans="2:84" ht="24" customHeight="1">
      <c r="B33" s="1080"/>
      <c r="C33" s="1082"/>
      <c r="D33" s="1084"/>
      <c r="E33" s="1084"/>
      <c r="F33" s="1078"/>
      <c r="G33" s="156" t="s">
        <v>207</v>
      </c>
      <c r="H33" s="347"/>
      <c r="I33" s="347"/>
      <c r="J33" s="347"/>
      <c r="K33" s="347"/>
      <c r="L33" s="347"/>
      <c r="M33" s="347"/>
      <c r="N33" s="347"/>
      <c r="O33" s="347"/>
      <c r="P33" s="347"/>
      <c r="Q33" s="347"/>
      <c r="R33" s="347"/>
      <c r="S33" s="347"/>
      <c r="T33" s="347"/>
      <c r="U33" s="347"/>
      <c r="V33" s="347"/>
      <c r="W33" s="347"/>
      <c r="X33" s="347"/>
      <c r="Y33" s="347"/>
      <c r="Z33" s="347"/>
      <c r="AA33" s="347"/>
      <c r="AB33" s="347"/>
      <c r="AC33" s="347"/>
      <c r="AD33" s="347"/>
      <c r="AE33" s="347"/>
      <c r="AF33" s="347"/>
      <c r="AG33" s="347"/>
      <c r="AH33" s="347"/>
      <c r="AI33" s="347"/>
      <c r="AJ33" s="347"/>
      <c r="AK33" s="347"/>
      <c r="AL33" s="347"/>
      <c r="AM33" s="347"/>
      <c r="AN33" s="347"/>
      <c r="AO33" s="347"/>
      <c r="AP33" s="347"/>
      <c r="AQ33" s="347"/>
      <c r="AR33" s="347"/>
      <c r="AS33" s="347"/>
      <c r="AT33" s="347"/>
      <c r="AU33" s="347"/>
      <c r="AV33" s="347"/>
      <c r="AW33" s="347"/>
      <c r="AX33" s="347"/>
      <c r="AY33" s="347"/>
      <c r="AZ33" s="347"/>
      <c r="BA33" s="347"/>
      <c r="BB33" s="347"/>
      <c r="BC33" s="347"/>
      <c r="BD33" s="347"/>
      <c r="BE33" s="347"/>
      <c r="BF33" s="347"/>
      <c r="BG33" s="347"/>
      <c r="BH33" s="347"/>
      <c r="BI33" s="347"/>
      <c r="BJ33" s="347"/>
      <c r="BK33" s="347"/>
      <c r="BL33" s="347"/>
      <c r="BM33" s="347"/>
      <c r="BN33" s="347"/>
      <c r="BO33" s="347"/>
      <c r="BP33" s="347"/>
      <c r="BQ33" s="347"/>
      <c r="BR33" s="347"/>
      <c r="BS33" s="347"/>
      <c r="BT33" s="347"/>
      <c r="BU33" s="347"/>
      <c r="BV33" s="347"/>
      <c r="BW33" s="347"/>
      <c r="BX33" s="347"/>
      <c r="BY33" s="347"/>
      <c r="BZ33" s="347"/>
      <c r="CA33" s="347"/>
      <c r="CB33" s="347"/>
      <c r="CC33" s="348"/>
      <c r="CD33" s="160">
        <f>COUNTIF(H33:CC33,"○")</f>
        <v>0</v>
      </c>
      <c r="CE33" s="160">
        <f>COUNTIF(H33:CC33,"○")</f>
        <v>0</v>
      </c>
      <c r="CF33" s="160">
        <f>IF($D$5&lt;30,COUNTIFS(H33:CC33,"○",H$78:CC$78,"&gt;=2"),COUNTIFS(H33:CC33,"○",H$78:CC$78,"&gt;=5"))</f>
        <v>0</v>
      </c>
    </row>
    <row r="34" spans="2:84" ht="40.5" customHeight="1">
      <c r="B34" s="1079">
        <v>9</v>
      </c>
      <c r="C34" s="1081"/>
      <c r="D34" s="1083"/>
      <c r="E34" s="1083"/>
      <c r="F34" s="1077"/>
      <c r="G34" s="156" t="s">
        <v>201</v>
      </c>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0"/>
      <c r="BQ34" s="170"/>
      <c r="BR34" s="170"/>
      <c r="BS34" s="170"/>
      <c r="BT34" s="170"/>
      <c r="BU34" s="170"/>
      <c r="BV34" s="170"/>
      <c r="BW34" s="170"/>
      <c r="BX34" s="170"/>
      <c r="BY34" s="170"/>
      <c r="BZ34" s="170"/>
      <c r="CA34" s="170"/>
      <c r="CB34" s="170"/>
      <c r="CC34" s="170"/>
      <c r="CD34" s="161"/>
      <c r="CE34" s="161"/>
      <c r="CF34" s="161"/>
    </row>
    <row r="35" spans="2:84" ht="24" customHeight="1">
      <c r="B35" s="1080"/>
      <c r="C35" s="1082"/>
      <c r="D35" s="1084"/>
      <c r="E35" s="1084"/>
      <c r="F35" s="1078"/>
      <c r="G35" s="156" t="s">
        <v>207</v>
      </c>
      <c r="H35" s="347"/>
      <c r="I35" s="347"/>
      <c r="J35" s="347"/>
      <c r="K35" s="347"/>
      <c r="L35" s="347"/>
      <c r="M35" s="347"/>
      <c r="N35" s="347"/>
      <c r="O35" s="347"/>
      <c r="P35" s="347"/>
      <c r="Q35" s="347"/>
      <c r="R35" s="347"/>
      <c r="S35" s="347"/>
      <c r="T35" s="347"/>
      <c r="U35" s="347"/>
      <c r="V35" s="347"/>
      <c r="W35" s="347"/>
      <c r="X35" s="347"/>
      <c r="Y35" s="347"/>
      <c r="Z35" s="347"/>
      <c r="AA35" s="347"/>
      <c r="AB35" s="347"/>
      <c r="AC35" s="347"/>
      <c r="AD35" s="347"/>
      <c r="AE35" s="347"/>
      <c r="AF35" s="347"/>
      <c r="AG35" s="347"/>
      <c r="AH35" s="347"/>
      <c r="AI35" s="347"/>
      <c r="AJ35" s="347"/>
      <c r="AK35" s="347"/>
      <c r="AL35" s="347"/>
      <c r="AM35" s="347"/>
      <c r="AN35" s="347"/>
      <c r="AO35" s="347"/>
      <c r="AP35" s="347"/>
      <c r="AQ35" s="347"/>
      <c r="AR35" s="347"/>
      <c r="AS35" s="347"/>
      <c r="AT35" s="347"/>
      <c r="AU35" s="347"/>
      <c r="AV35" s="347"/>
      <c r="AW35" s="347"/>
      <c r="AX35" s="347"/>
      <c r="AY35" s="347"/>
      <c r="AZ35" s="347"/>
      <c r="BA35" s="347"/>
      <c r="BB35" s="347"/>
      <c r="BC35" s="347"/>
      <c r="BD35" s="347"/>
      <c r="BE35" s="347"/>
      <c r="BF35" s="347"/>
      <c r="BG35" s="347"/>
      <c r="BH35" s="347"/>
      <c r="BI35" s="347"/>
      <c r="BJ35" s="347"/>
      <c r="BK35" s="347"/>
      <c r="BL35" s="347"/>
      <c r="BM35" s="347"/>
      <c r="BN35" s="347"/>
      <c r="BO35" s="347"/>
      <c r="BP35" s="347"/>
      <c r="BQ35" s="347"/>
      <c r="BR35" s="347"/>
      <c r="BS35" s="347"/>
      <c r="BT35" s="347"/>
      <c r="BU35" s="347"/>
      <c r="BV35" s="347"/>
      <c r="BW35" s="347"/>
      <c r="BX35" s="347"/>
      <c r="BY35" s="347"/>
      <c r="BZ35" s="347"/>
      <c r="CA35" s="347"/>
      <c r="CB35" s="347"/>
      <c r="CC35" s="348"/>
      <c r="CD35" s="160">
        <f>COUNTIF(H35:CC35,"○")</f>
        <v>0</v>
      </c>
      <c r="CE35" s="160">
        <f>COUNTIF(H35:CC35,"○")</f>
        <v>0</v>
      </c>
      <c r="CF35" s="160">
        <f>IF($D$5&lt;30,COUNTIFS(H35:CC35,"○",H$78:CC$78,"&gt;=2"),COUNTIFS(H35:CC35,"○",H$78:CC$78,"&gt;=5"))</f>
        <v>0</v>
      </c>
    </row>
    <row r="36" spans="2:84" ht="40.5" customHeight="1">
      <c r="B36" s="1079">
        <v>10</v>
      </c>
      <c r="C36" s="1081"/>
      <c r="D36" s="1083"/>
      <c r="E36" s="1083"/>
      <c r="F36" s="1077"/>
      <c r="G36" s="156" t="s">
        <v>201</v>
      </c>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0"/>
      <c r="AY36" s="170"/>
      <c r="AZ36" s="170"/>
      <c r="BA36" s="170"/>
      <c r="BB36" s="170"/>
      <c r="BC36" s="170"/>
      <c r="BD36" s="170"/>
      <c r="BE36" s="170"/>
      <c r="BF36" s="170"/>
      <c r="BG36" s="170"/>
      <c r="BH36" s="170"/>
      <c r="BI36" s="170"/>
      <c r="BJ36" s="170"/>
      <c r="BK36" s="170"/>
      <c r="BL36" s="170"/>
      <c r="BM36" s="170"/>
      <c r="BN36" s="170"/>
      <c r="BO36" s="170"/>
      <c r="BP36" s="170"/>
      <c r="BQ36" s="170"/>
      <c r="BR36" s="170"/>
      <c r="BS36" s="170"/>
      <c r="BT36" s="170"/>
      <c r="BU36" s="170"/>
      <c r="BV36" s="170"/>
      <c r="BW36" s="170"/>
      <c r="BX36" s="170"/>
      <c r="BY36" s="170"/>
      <c r="BZ36" s="170"/>
      <c r="CA36" s="170"/>
      <c r="CB36" s="170"/>
      <c r="CC36" s="170"/>
      <c r="CD36" s="161"/>
      <c r="CE36" s="161"/>
      <c r="CF36" s="161"/>
    </row>
    <row r="37" spans="2:84" ht="24" customHeight="1">
      <c r="B37" s="1080"/>
      <c r="C37" s="1082"/>
      <c r="D37" s="1084"/>
      <c r="E37" s="1084"/>
      <c r="F37" s="1078"/>
      <c r="G37" s="156" t="s">
        <v>207</v>
      </c>
      <c r="H37" s="347"/>
      <c r="I37" s="347"/>
      <c r="J37" s="347"/>
      <c r="K37" s="347"/>
      <c r="L37" s="347"/>
      <c r="M37" s="347"/>
      <c r="N37" s="347"/>
      <c r="O37" s="347"/>
      <c r="P37" s="347"/>
      <c r="Q37" s="347"/>
      <c r="R37" s="347"/>
      <c r="S37" s="347"/>
      <c r="T37" s="347"/>
      <c r="U37" s="347"/>
      <c r="V37" s="347"/>
      <c r="W37" s="347"/>
      <c r="X37" s="347"/>
      <c r="Y37" s="347"/>
      <c r="Z37" s="347"/>
      <c r="AA37" s="347"/>
      <c r="AB37" s="347"/>
      <c r="AC37" s="347"/>
      <c r="AD37" s="347"/>
      <c r="AE37" s="347"/>
      <c r="AF37" s="347"/>
      <c r="AG37" s="347"/>
      <c r="AH37" s="347"/>
      <c r="AI37" s="347"/>
      <c r="AJ37" s="347"/>
      <c r="AK37" s="347"/>
      <c r="AL37" s="347"/>
      <c r="AM37" s="347"/>
      <c r="AN37" s="347"/>
      <c r="AO37" s="347"/>
      <c r="AP37" s="347"/>
      <c r="AQ37" s="347"/>
      <c r="AR37" s="347"/>
      <c r="AS37" s="347"/>
      <c r="AT37" s="347"/>
      <c r="AU37" s="347"/>
      <c r="AV37" s="347"/>
      <c r="AW37" s="347"/>
      <c r="AX37" s="347"/>
      <c r="AY37" s="347"/>
      <c r="AZ37" s="347"/>
      <c r="BA37" s="347"/>
      <c r="BB37" s="347"/>
      <c r="BC37" s="347"/>
      <c r="BD37" s="347"/>
      <c r="BE37" s="347"/>
      <c r="BF37" s="347"/>
      <c r="BG37" s="347"/>
      <c r="BH37" s="347"/>
      <c r="BI37" s="347"/>
      <c r="BJ37" s="347"/>
      <c r="BK37" s="347"/>
      <c r="BL37" s="347"/>
      <c r="BM37" s="347"/>
      <c r="BN37" s="347"/>
      <c r="BO37" s="347"/>
      <c r="BP37" s="347"/>
      <c r="BQ37" s="347"/>
      <c r="BR37" s="347"/>
      <c r="BS37" s="347"/>
      <c r="BT37" s="347"/>
      <c r="BU37" s="347"/>
      <c r="BV37" s="347"/>
      <c r="BW37" s="347"/>
      <c r="BX37" s="347"/>
      <c r="BY37" s="347"/>
      <c r="BZ37" s="347"/>
      <c r="CA37" s="347"/>
      <c r="CB37" s="347"/>
      <c r="CC37" s="348"/>
      <c r="CD37" s="160">
        <f>COUNTIF(H37:CC37,"○")</f>
        <v>0</v>
      </c>
      <c r="CE37" s="160">
        <f>COUNTIF(H37:CC37,"○")</f>
        <v>0</v>
      </c>
      <c r="CF37" s="160">
        <f>IF($D$5&lt;30,COUNTIFS(H37:CC37,"○",H$78:CC$78,"&gt;=2"),COUNTIFS(H37:CC37,"○",H$78:CC$78,"&gt;=5"))</f>
        <v>0</v>
      </c>
    </row>
    <row r="38" spans="2:84" ht="40.5" customHeight="1">
      <c r="B38" s="1079">
        <v>11</v>
      </c>
      <c r="C38" s="1081"/>
      <c r="D38" s="1083"/>
      <c r="E38" s="1083"/>
      <c r="F38" s="1077"/>
      <c r="G38" s="156" t="s">
        <v>201</v>
      </c>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0"/>
      <c r="BN38" s="170"/>
      <c r="BO38" s="170"/>
      <c r="BP38" s="170"/>
      <c r="BQ38" s="170"/>
      <c r="BR38" s="170"/>
      <c r="BS38" s="170"/>
      <c r="BT38" s="170"/>
      <c r="BU38" s="170"/>
      <c r="BV38" s="170"/>
      <c r="BW38" s="170"/>
      <c r="BX38" s="170"/>
      <c r="BY38" s="170"/>
      <c r="BZ38" s="170"/>
      <c r="CA38" s="170"/>
      <c r="CB38" s="170"/>
      <c r="CC38" s="170"/>
      <c r="CD38" s="161"/>
      <c r="CE38" s="161"/>
      <c r="CF38" s="161"/>
    </row>
    <row r="39" spans="2:84" ht="24" customHeight="1">
      <c r="B39" s="1080"/>
      <c r="C39" s="1082"/>
      <c r="D39" s="1084"/>
      <c r="E39" s="1084"/>
      <c r="F39" s="1078"/>
      <c r="G39" s="156" t="s">
        <v>207</v>
      </c>
      <c r="H39" s="347"/>
      <c r="I39" s="347"/>
      <c r="J39" s="347"/>
      <c r="K39" s="347"/>
      <c r="L39" s="347"/>
      <c r="M39" s="347"/>
      <c r="N39" s="347"/>
      <c r="O39" s="347"/>
      <c r="P39" s="347"/>
      <c r="Q39" s="347"/>
      <c r="R39" s="347"/>
      <c r="S39" s="347"/>
      <c r="T39" s="347"/>
      <c r="U39" s="347"/>
      <c r="V39" s="347"/>
      <c r="W39" s="347"/>
      <c r="X39" s="347"/>
      <c r="Y39" s="347"/>
      <c r="Z39" s="347"/>
      <c r="AA39" s="347"/>
      <c r="AB39" s="347"/>
      <c r="AC39" s="347"/>
      <c r="AD39" s="347"/>
      <c r="AE39" s="347"/>
      <c r="AF39" s="347"/>
      <c r="AG39" s="347"/>
      <c r="AH39" s="347"/>
      <c r="AI39" s="347"/>
      <c r="AJ39" s="347"/>
      <c r="AK39" s="347"/>
      <c r="AL39" s="347"/>
      <c r="AM39" s="347"/>
      <c r="AN39" s="347"/>
      <c r="AO39" s="347"/>
      <c r="AP39" s="347"/>
      <c r="AQ39" s="347"/>
      <c r="AR39" s="347"/>
      <c r="AS39" s="347"/>
      <c r="AT39" s="347"/>
      <c r="AU39" s="347"/>
      <c r="AV39" s="347"/>
      <c r="AW39" s="347"/>
      <c r="AX39" s="347"/>
      <c r="AY39" s="347"/>
      <c r="AZ39" s="347"/>
      <c r="BA39" s="347"/>
      <c r="BB39" s="347"/>
      <c r="BC39" s="347"/>
      <c r="BD39" s="347"/>
      <c r="BE39" s="347"/>
      <c r="BF39" s="347"/>
      <c r="BG39" s="347"/>
      <c r="BH39" s="347"/>
      <c r="BI39" s="347"/>
      <c r="BJ39" s="347"/>
      <c r="BK39" s="347"/>
      <c r="BL39" s="347"/>
      <c r="BM39" s="347"/>
      <c r="BN39" s="347"/>
      <c r="BO39" s="347"/>
      <c r="BP39" s="347"/>
      <c r="BQ39" s="347"/>
      <c r="BR39" s="347"/>
      <c r="BS39" s="347"/>
      <c r="BT39" s="347"/>
      <c r="BU39" s="347"/>
      <c r="BV39" s="347"/>
      <c r="BW39" s="347"/>
      <c r="BX39" s="347"/>
      <c r="BY39" s="347"/>
      <c r="BZ39" s="347"/>
      <c r="CA39" s="347"/>
      <c r="CB39" s="347"/>
      <c r="CC39" s="348"/>
      <c r="CD39" s="160">
        <f>COUNTIF(H39:CC39,"○")</f>
        <v>0</v>
      </c>
      <c r="CE39" s="160">
        <f>COUNTIF(H39:CC39,"○")</f>
        <v>0</v>
      </c>
      <c r="CF39" s="160">
        <f>IF($D$5&lt;30,COUNTIFS(H39:CC39,"○",H$78:CC$78,"&gt;=2"),COUNTIFS(H39:CC39,"○",H$78:CC$78,"&gt;=5"))</f>
        <v>0</v>
      </c>
    </row>
    <row r="40" spans="2:84" ht="40.5" customHeight="1">
      <c r="B40" s="1079">
        <v>12</v>
      </c>
      <c r="C40" s="1081"/>
      <c r="D40" s="1083"/>
      <c r="E40" s="1083"/>
      <c r="F40" s="1077"/>
      <c r="G40" s="156" t="s">
        <v>201</v>
      </c>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c r="AY40" s="170"/>
      <c r="AZ40" s="170"/>
      <c r="BA40" s="170"/>
      <c r="BB40" s="170"/>
      <c r="BC40" s="170"/>
      <c r="BD40" s="170"/>
      <c r="BE40" s="170"/>
      <c r="BF40" s="170"/>
      <c r="BG40" s="170"/>
      <c r="BH40" s="170"/>
      <c r="BI40" s="170"/>
      <c r="BJ40" s="170"/>
      <c r="BK40" s="170"/>
      <c r="BL40" s="170"/>
      <c r="BM40" s="170"/>
      <c r="BN40" s="170"/>
      <c r="BO40" s="170"/>
      <c r="BP40" s="170"/>
      <c r="BQ40" s="170"/>
      <c r="BR40" s="170"/>
      <c r="BS40" s="170"/>
      <c r="BT40" s="170"/>
      <c r="BU40" s="170"/>
      <c r="BV40" s="170"/>
      <c r="BW40" s="170"/>
      <c r="BX40" s="170"/>
      <c r="BY40" s="170"/>
      <c r="BZ40" s="170"/>
      <c r="CA40" s="170"/>
      <c r="CB40" s="170"/>
      <c r="CC40" s="170"/>
      <c r="CD40" s="161"/>
      <c r="CE40" s="161"/>
      <c r="CF40" s="161"/>
    </row>
    <row r="41" spans="2:84" ht="24" customHeight="1">
      <c r="B41" s="1080"/>
      <c r="C41" s="1082"/>
      <c r="D41" s="1084"/>
      <c r="E41" s="1084"/>
      <c r="F41" s="1078"/>
      <c r="G41" s="156" t="s">
        <v>207</v>
      </c>
      <c r="H41" s="347"/>
      <c r="I41" s="347"/>
      <c r="J41" s="347"/>
      <c r="K41" s="347"/>
      <c r="L41" s="347"/>
      <c r="M41" s="347"/>
      <c r="N41" s="347"/>
      <c r="O41" s="347"/>
      <c r="P41" s="347"/>
      <c r="Q41" s="347"/>
      <c r="R41" s="347"/>
      <c r="S41" s="347"/>
      <c r="T41" s="347"/>
      <c r="U41" s="347"/>
      <c r="V41" s="347"/>
      <c r="W41" s="347"/>
      <c r="X41" s="347"/>
      <c r="Y41" s="347"/>
      <c r="Z41" s="347"/>
      <c r="AA41" s="347"/>
      <c r="AB41" s="347"/>
      <c r="AC41" s="347"/>
      <c r="AD41" s="347"/>
      <c r="AE41" s="347"/>
      <c r="AF41" s="347"/>
      <c r="AG41" s="347"/>
      <c r="AH41" s="347"/>
      <c r="AI41" s="347"/>
      <c r="AJ41" s="347"/>
      <c r="AK41" s="347"/>
      <c r="AL41" s="347"/>
      <c r="AM41" s="347"/>
      <c r="AN41" s="347"/>
      <c r="AO41" s="347"/>
      <c r="AP41" s="347"/>
      <c r="AQ41" s="347"/>
      <c r="AR41" s="347"/>
      <c r="AS41" s="347"/>
      <c r="AT41" s="347"/>
      <c r="AU41" s="347"/>
      <c r="AV41" s="347"/>
      <c r="AW41" s="347"/>
      <c r="AX41" s="347"/>
      <c r="AY41" s="347"/>
      <c r="AZ41" s="347"/>
      <c r="BA41" s="347"/>
      <c r="BB41" s="347"/>
      <c r="BC41" s="347"/>
      <c r="BD41" s="347"/>
      <c r="BE41" s="347"/>
      <c r="BF41" s="347"/>
      <c r="BG41" s="347"/>
      <c r="BH41" s="347"/>
      <c r="BI41" s="347"/>
      <c r="BJ41" s="347"/>
      <c r="BK41" s="347"/>
      <c r="BL41" s="347"/>
      <c r="BM41" s="347"/>
      <c r="BN41" s="347"/>
      <c r="BO41" s="347"/>
      <c r="BP41" s="347"/>
      <c r="BQ41" s="347"/>
      <c r="BR41" s="347"/>
      <c r="BS41" s="347"/>
      <c r="BT41" s="347"/>
      <c r="BU41" s="347"/>
      <c r="BV41" s="347"/>
      <c r="BW41" s="347"/>
      <c r="BX41" s="347"/>
      <c r="BY41" s="347"/>
      <c r="BZ41" s="347"/>
      <c r="CA41" s="347"/>
      <c r="CB41" s="347"/>
      <c r="CC41" s="348"/>
      <c r="CD41" s="160">
        <f>COUNTIF(H41:CC41,"○")</f>
        <v>0</v>
      </c>
      <c r="CE41" s="160">
        <f>COUNTIF(H41:CC41,"○")</f>
        <v>0</v>
      </c>
      <c r="CF41" s="160">
        <f>IF($D$5&lt;30,COUNTIFS(H41:CC41,"○",H$78:CC$78,"&gt;=2"),COUNTIFS(H41:CC41,"○",H$78:CC$78,"&gt;=5"))</f>
        <v>0</v>
      </c>
    </row>
    <row r="42" spans="2:84" ht="40.5" customHeight="1">
      <c r="B42" s="1079">
        <v>13</v>
      </c>
      <c r="C42" s="1081"/>
      <c r="D42" s="1083"/>
      <c r="E42" s="1083"/>
      <c r="F42" s="1077"/>
      <c r="G42" s="156" t="s">
        <v>201</v>
      </c>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0"/>
      <c r="BA42" s="170"/>
      <c r="BB42" s="170"/>
      <c r="BC42" s="170"/>
      <c r="BD42" s="170"/>
      <c r="BE42" s="170"/>
      <c r="BF42" s="170"/>
      <c r="BG42" s="170"/>
      <c r="BH42" s="170"/>
      <c r="BI42" s="170"/>
      <c r="BJ42" s="170"/>
      <c r="BK42" s="170"/>
      <c r="BL42" s="170"/>
      <c r="BM42" s="170"/>
      <c r="BN42" s="170"/>
      <c r="BO42" s="170"/>
      <c r="BP42" s="170"/>
      <c r="BQ42" s="170"/>
      <c r="BR42" s="170"/>
      <c r="BS42" s="170"/>
      <c r="BT42" s="170"/>
      <c r="BU42" s="170"/>
      <c r="BV42" s="170"/>
      <c r="BW42" s="170"/>
      <c r="BX42" s="170"/>
      <c r="BY42" s="170"/>
      <c r="BZ42" s="170"/>
      <c r="CA42" s="170"/>
      <c r="CB42" s="170"/>
      <c r="CC42" s="170"/>
      <c r="CD42" s="161"/>
      <c r="CE42" s="161"/>
      <c r="CF42" s="161"/>
    </row>
    <row r="43" spans="2:84" ht="24" customHeight="1">
      <c r="B43" s="1080"/>
      <c r="C43" s="1082"/>
      <c r="D43" s="1084"/>
      <c r="E43" s="1084"/>
      <c r="F43" s="1078"/>
      <c r="G43" s="156" t="s">
        <v>207</v>
      </c>
      <c r="H43" s="347"/>
      <c r="I43" s="347"/>
      <c r="J43" s="347"/>
      <c r="K43" s="347"/>
      <c r="L43" s="347"/>
      <c r="M43" s="347"/>
      <c r="N43" s="347"/>
      <c r="O43" s="347"/>
      <c r="P43" s="347"/>
      <c r="Q43" s="347"/>
      <c r="R43" s="347"/>
      <c r="S43" s="347"/>
      <c r="T43" s="347"/>
      <c r="U43" s="347"/>
      <c r="V43" s="347"/>
      <c r="W43" s="347"/>
      <c r="X43" s="347"/>
      <c r="Y43" s="347"/>
      <c r="Z43" s="347"/>
      <c r="AA43" s="347"/>
      <c r="AB43" s="347"/>
      <c r="AC43" s="347"/>
      <c r="AD43" s="347"/>
      <c r="AE43" s="347"/>
      <c r="AF43" s="347"/>
      <c r="AG43" s="347"/>
      <c r="AH43" s="347"/>
      <c r="AI43" s="347"/>
      <c r="AJ43" s="347"/>
      <c r="AK43" s="347"/>
      <c r="AL43" s="347"/>
      <c r="AM43" s="347"/>
      <c r="AN43" s="347"/>
      <c r="AO43" s="347"/>
      <c r="AP43" s="347"/>
      <c r="AQ43" s="347"/>
      <c r="AR43" s="347"/>
      <c r="AS43" s="347"/>
      <c r="AT43" s="347"/>
      <c r="AU43" s="347"/>
      <c r="AV43" s="347"/>
      <c r="AW43" s="347"/>
      <c r="AX43" s="347"/>
      <c r="AY43" s="347"/>
      <c r="AZ43" s="347"/>
      <c r="BA43" s="347"/>
      <c r="BB43" s="347"/>
      <c r="BC43" s="347"/>
      <c r="BD43" s="347"/>
      <c r="BE43" s="347"/>
      <c r="BF43" s="347"/>
      <c r="BG43" s="347"/>
      <c r="BH43" s="347"/>
      <c r="BI43" s="347"/>
      <c r="BJ43" s="347"/>
      <c r="BK43" s="347"/>
      <c r="BL43" s="347"/>
      <c r="BM43" s="347"/>
      <c r="BN43" s="347"/>
      <c r="BO43" s="347"/>
      <c r="BP43" s="347"/>
      <c r="BQ43" s="347"/>
      <c r="BR43" s="347"/>
      <c r="BS43" s="347"/>
      <c r="BT43" s="347"/>
      <c r="BU43" s="347"/>
      <c r="BV43" s="347"/>
      <c r="BW43" s="347"/>
      <c r="BX43" s="347"/>
      <c r="BY43" s="347"/>
      <c r="BZ43" s="347"/>
      <c r="CA43" s="347"/>
      <c r="CB43" s="347"/>
      <c r="CC43" s="348"/>
      <c r="CD43" s="160">
        <f>COUNTIF(H43:CC43,"○")</f>
        <v>0</v>
      </c>
      <c r="CE43" s="160">
        <f>COUNTIF(H43:CC43,"○")</f>
        <v>0</v>
      </c>
      <c r="CF43" s="160">
        <f>IF($D$5&lt;30,COUNTIFS(H43:CC43,"○",H$78:CC$78,"&gt;=2"),COUNTIFS(H43:CC43,"○",H$78:CC$78,"&gt;=5"))</f>
        <v>0</v>
      </c>
    </row>
    <row r="44" spans="2:84" ht="40.5" customHeight="1">
      <c r="B44" s="1079">
        <v>14</v>
      </c>
      <c r="C44" s="1081"/>
      <c r="D44" s="1083"/>
      <c r="E44" s="1083"/>
      <c r="F44" s="1077"/>
      <c r="G44" s="156" t="s">
        <v>201</v>
      </c>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70"/>
      <c r="BB44" s="170"/>
      <c r="BC44" s="170"/>
      <c r="BD44" s="170"/>
      <c r="BE44" s="170"/>
      <c r="BF44" s="170"/>
      <c r="BG44" s="170"/>
      <c r="BH44" s="170"/>
      <c r="BI44" s="170"/>
      <c r="BJ44" s="170"/>
      <c r="BK44" s="170"/>
      <c r="BL44" s="170"/>
      <c r="BM44" s="170"/>
      <c r="BN44" s="170"/>
      <c r="BO44" s="170"/>
      <c r="BP44" s="170"/>
      <c r="BQ44" s="170"/>
      <c r="BR44" s="170"/>
      <c r="BS44" s="170"/>
      <c r="BT44" s="170"/>
      <c r="BU44" s="170"/>
      <c r="BV44" s="170"/>
      <c r="BW44" s="170"/>
      <c r="BX44" s="170"/>
      <c r="BY44" s="170"/>
      <c r="BZ44" s="170"/>
      <c r="CA44" s="170"/>
      <c r="CB44" s="170"/>
      <c r="CC44" s="170"/>
      <c r="CD44" s="161"/>
      <c r="CE44" s="161"/>
      <c r="CF44" s="161"/>
    </row>
    <row r="45" spans="2:84" ht="24" customHeight="1">
      <c r="B45" s="1080"/>
      <c r="C45" s="1082"/>
      <c r="D45" s="1084"/>
      <c r="E45" s="1084"/>
      <c r="F45" s="1078"/>
      <c r="G45" s="156" t="s">
        <v>207</v>
      </c>
      <c r="H45" s="347"/>
      <c r="I45" s="347"/>
      <c r="J45" s="347"/>
      <c r="K45" s="347"/>
      <c r="L45" s="347"/>
      <c r="M45" s="347"/>
      <c r="N45" s="347"/>
      <c r="O45" s="347"/>
      <c r="P45" s="347"/>
      <c r="Q45" s="347"/>
      <c r="R45" s="347"/>
      <c r="S45" s="347"/>
      <c r="T45" s="347"/>
      <c r="U45" s="347"/>
      <c r="V45" s="347"/>
      <c r="W45" s="347"/>
      <c r="X45" s="347"/>
      <c r="Y45" s="347"/>
      <c r="Z45" s="347"/>
      <c r="AA45" s="347"/>
      <c r="AB45" s="347"/>
      <c r="AC45" s="347"/>
      <c r="AD45" s="347"/>
      <c r="AE45" s="347"/>
      <c r="AF45" s="347"/>
      <c r="AG45" s="347"/>
      <c r="AH45" s="347"/>
      <c r="AI45" s="347"/>
      <c r="AJ45" s="347"/>
      <c r="AK45" s="347"/>
      <c r="AL45" s="347"/>
      <c r="AM45" s="347"/>
      <c r="AN45" s="347"/>
      <c r="AO45" s="347"/>
      <c r="AP45" s="347"/>
      <c r="AQ45" s="347"/>
      <c r="AR45" s="347"/>
      <c r="AS45" s="347"/>
      <c r="AT45" s="347"/>
      <c r="AU45" s="347"/>
      <c r="AV45" s="347"/>
      <c r="AW45" s="347"/>
      <c r="AX45" s="347"/>
      <c r="AY45" s="347"/>
      <c r="AZ45" s="347"/>
      <c r="BA45" s="347"/>
      <c r="BB45" s="347"/>
      <c r="BC45" s="347"/>
      <c r="BD45" s="347"/>
      <c r="BE45" s="347"/>
      <c r="BF45" s="347"/>
      <c r="BG45" s="347"/>
      <c r="BH45" s="347"/>
      <c r="BI45" s="347"/>
      <c r="BJ45" s="347"/>
      <c r="BK45" s="347"/>
      <c r="BL45" s="347"/>
      <c r="BM45" s="347"/>
      <c r="BN45" s="347"/>
      <c r="BO45" s="347"/>
      <c r="BP45" s="347"/>
      <c r="BQ45" s="347"/>
      <c r="BR45" s="347"/>
      <c r="BS45" s="347"/>
      <c r="BT45" s="347"/>
      <c r="BU45" s="347"/>
      <c r="BV45" s="347"/>
      <c r="BW45" s="347"/>
      <c r="BX45" s="347"/>
      <c r="BY45" s="347"/>
      <c r="BZ45" s="347"/>
      <c r="CA45" s="347"/>
      <c r="CB45" s="347"/>
      <c r="CC45" s="348"/>
      <c r="CD45" s="160">
        <f>COUNTIF(H45:CC45,"○")</f>
        <v>0</v>
      </c>
      <c r="CE45" s="160">
        <f>COUNTIF(H45:CC45,"○")</f>
        <v>0</v>
      </c>
      <c r="CF45" s="160">
        <f>IF($D$5&lt;30,COUNTIFS(H45:CC45,"○",H$78:CC$78,"&gt;=2"),COUNTIFS(H45:CC45,"○",H$78:CC$78,"&gt;=5"))</f>
        <v>0</v>
      </c>
    </row>
    <row r="46" spans="2:84" ht="40.5" customHeight="1">
      <c r="B46" s="1079">
        <v>15</v>
      </c>
      <c r="C46" s="1081"/>
      <c r="D46" s="1083"/>
      <c r="E46" s="1083"/>
      <c r="F46" s="1077"/>
      <c r="G46" s="156" t="s">
        <v>201</v>
      </c>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0"/>
      <c r="AR46" s="170"/>
      <c r="AS46" s="170"/>
      <c r="AT46" s="170"/>
      <c r="AU46" s="170"/>
      <c r="AV46" s="170"/>
      <c r="AW46" s="170"/>
      <c r="AX46" s="170"/>
      <c r="AY46" s="170"/>
      <c r="AZ46" s="170"/>
      <c r="BA46" s="170"/>
      <c r="BB46" s="170"/>
      <c r="BC46" s="170"/>
      <c r="BD46" s="170"/>
      <c r="BE46" s="170"/>
      <c r="BF46" s="170"/>
      <c r="BG46" s="170"/>
      <c r="BH46" s="170"/>
      <c r="BI46" s="170"/>
      <c r="BJ46" s="170"/>
      <c r="BK46" s="170"/>
      <c r="BL46" s="170"/>
      <c r="BM46" s="170"/>
      <c r="BN46" s="170"/>
      <c r="BO46" s="170"/>
      <c r="BP46" s="170"/>
      <c r="BQ46" s="170"/>
      <c r="BR46" s="170"/>
      <c r="BS46" s="170"/>
      <c r="BT46" s="170"/>
      <c r="BU46" s="170"/>
      <c r="BV46" s="170"/>
      <c r="BW46" s="170"/>
      <c r="BX46" s="170"/>
      <c r="BY46" s="170"/>
      <c r="BZ46" s="170"/>
      <c r="CA46" s="170"/>
      <c r="CB46" s="170"/>
      <c r="CC46" s="170"/>
      <c r="CD46" s="161"/>
      <c r="CE46" s="161"/>
      <c r="CF46" s="161"/>
    </row>
    <row r="47" spans="2:84" ht="24" customHeight="1">
      <c r="B47" s="1080"/>
      <c r="C47" s="1082"/>
      <c r="D47" s="1084"/>
      <c r="E47" s="1084"/>
      <c r="F47" s="1078"/>
      <c r="G47" s="156" t="s">
        <v>207</v>
      </c>
      <c r="H47" s="347"/>
      <c r="I47" s="347"/>
      <c r="J47" s="347"/>
      <c r="K47" s="347"/>
      <c r="L47" s="347"/>
      <c r="M47" s="347"/>
      <c r="N47" s="347"/>
      <c r="O47" s="347"/>
      <c r="P47" s="347"/>
      <c r="Q47" s="347"/>
      <c r="R47" s="347"/>
      <c r="S47" s="347"/>
      <c r="T47" s="347"/>
      <c r="U47" s="347"/>
      <c r="V47" s="347"/>
      <c r="W47" s="347"/>
      <c r="X47" s="347"/>
      <c r="Y47" s="347"/>
      <c r="Z47" s="347"/>
      <c r="AA47" s="347"/>
      <c r="AB47" s="347"/>
      <c r="AC47" s="347"/>
      <c r="AD47" s="347"/>
      <c r="AE47" s="347"/>
      <c r="AF47" s="347"/>
      <c r="AG47" s="347"/>
      <c r="AH47" s="347"/>
      <c r="AI47" s="347"/>
      <c r="AJ47" s="347"/>
      <c r="AK47" s="347"/>
      <c r="AL47" s="347"/>
      <c r="AM47" s="347"/>
      <c r="AN47" s="347"/>
      <c r="AO47" s="347"/>
      <c r="AP47" s="347"/>
      <c r="AQ47" s="347"/>
      <c r="AR47" s="347"/>
      <c r="AS47" s="347"/>
      <c r="AT47" s="347"/>
      <c r="AU47" s="347"/>
      <c r="AV47" s="347"/>
      <c r="AW47" s="347"/>
      <c r="AX47" s="347"/>
      <c r="AY47" s="347"/>
      <c r="AZ47" s="347"/>
      <c r="BA47" s="347"/>
      <c r="BB47" s="347"/>
      <c r="BC47" s="347"/>
      <c r="BD47" s="347"/>
      <c r="BE47" s="347"/>
      <c r="BF47" s="347"/>
      <c r="BG47" s="347"/>
      <c r="BH47" s="347"/>
      <c r="BI47" s="347"/>
      <c r="BJ47" s="347"/>
      <c r="BK47" s="347"/>
      <c r="BL47" s="347"/>
      <c r="BM47" s="347"/>
      <c r="BN47" s="347"/>
      <c r="BO47" s="347"/>
      <c r="BP47" s="347"/>
      <c r="BQ47" s="347"/>
      <c r="BR47" s="347"/>
      <c r="BS47" s="347"/>
      <c r="BT47" s="347"/>
      <c r="BU47" s="347"/>
      <c r="BV47" s="347"/>
      <c r="BW47" s="347"/>
      <c r="BX47" s="347"/>
      <c r="BY47" s="347"/>
      <c r="BZ47" s="347"/>
      <c r="CA47" s="347"/>
      <c r="CB47" s="347"/>
      <c r="CC47" s="348"/>
      <c r="CD47" s="160">
        <f>COUNTIF(H47:CC47,"○")</f>
        <v>0</v>
      </c>
      <c r="CE47" s="160">
        <f>COUNTIF(H47:CC47,"○")</f>
        <v>0</v>
      </c>
      <c r="CF47" s="160">
        <f>IF($D$5&lt;30,COUNTIFS(H47:CC47,"○",H$78:CC$78,"&gt;=2"),COUNTIFS(H47:CC47,"○",H$78:CC$78,"&gt;=5"))</f>
        <v>0</v>
      </c>
    </row>
    <row r="48" spans="2:84" ht="40.5" customHeight="1">
      <c r="B48" s="1079">
        <v>16</v>
      </c>
      <c r="C48" s="1081"/>
      <c r="D48" s="1083"/>
      <c r="E48" s="1083"/>
      <c r="F48" s="1077"/>
      <c r="G48" s="156" t="s">
        <v>201</v>
      </c>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170"/>
      <c r="AP48" s="170"/>
      <c r="AQ48" s="170"/>
      <c r="AR48" s="170"/>
      <c r="AS48" s="170"/>
      <c r="AT48" s="170"/>
      <c r="AU48" s="170"/>
      <c r="AV48" s="170"/>
      <c r="AW48" s="170"/>
      <c r="AX48" s="170"/>
      <c r="AY48" s="170"/>
      <c r="AZ48" s="170"/>
      <c r="BA48" s="170"/>
      <c r="BB48" s="170"/>
      <c r="BC48" s="170"/>
      <c r="BD48" s="170"/>
      <c r="BE48" s="170"/>
      <c r="BF48" s="170"/>
      <c r="BG48" s="170"/>
      <c r="BH48" s="170"/>
      <c r="BI48" s="170"/>
      <c r="BJ48" s="170"/>
      <c r="BK48" s="170"/>
      <c r="BL48" s="170"/>
      <c r="BM48" s="170"/>
      <c r="BN48" s="170"/>
      <c r="BO48" s="170"/>
      <c r="BP48" s="170"/>
      <c r="BQ48" s="170"/>
      <c r="BR48" s="170"/>
      <c r="BS48" s="170"/>
      <c r="BT48" s="170"/>
      <c r="BU48" s="170"/>
      <c r="BV48" s="170"/>
      <c r="BW48" s="170"/>
      <c r="BX48" s="170"/>
      <c r="BY48" s="170"/>
      <c r="BZ48" s="170"/>
      <c r="CA48" s="170"/>
      <c r="CB48" s="170"/>
      <c r="CC48" s="170"/>
      <c r="CD48" s="161"/>
      <c r="CE48" s="161"/>
      <c r="CF48" s="161"/>
    </row>
    <row r="49" spans="2:84" ht="24" customHeight="1">
      <c r="B49" s="1080"/>
      <c r="C49" s="1082"/>
      <c r="D49" s="1084"/>
      <c r="E49" s="1084"/>
      <c r="F49" s="1078"/>
      <c r="G49" s="156" t="s">
        <v>207</v>
      </c>
      <c r="H49" s="347"/>
      <c r="I49" s="347"/>
      <c r="J49" s="347"/>
      <c r="K49" s="347"/>
      <c r="L49" s="347"/>
      <c r="M49" s="347"/>
      <c r="N49" s="347"/>
      <c r="O49" s="347"/>
      <c r="P49" s="347"/>
      <c r="Q49" s="347"/>
      <c r="R49" s="347"/>
      <c r="S49" s="347"/>
      <c r="T49" s="347"/>
      <c r="U49" s="347"/>
      <c r="V49" s="347"/>
      <c r="W49" s="347"/>
      <c r="X49" s="347"/>
      <c r="Y49" s="347"/>
      <c r="Z49" s="347"/>
      <c r="AA49" s="347"/>
      <c r="AB49" s="347"/>
      <c r="AC49" s="347"/>
      <c r="AD49" s="347"/>
      <c r="AE49" s="347"/>
      <c r="AF49" s="347"/>
      <c r="AG49" s="347"/>
      <c r="AH49" s="347"/>
      <c r="AI49" s="347"/>
      <c r="AJ49" s="347"/>
      <c r="AK49" s="347"/>
      <c r="AL49" s="347"/>
      <c r="AM49" s="347"/>
      <c r="AN49" s="347"/>
      <c r="AO49" s="347"/>
      <c r="AP49" s="347"/>
      <c r="AQ49" s="347"/>
      <c r="AR49" s="347"/>
      <c r="AS49" s="347"/>
      <c r="AT49" s="347"/>
      <c r="AU49" s="347"/>
      <c r="AV49" s="347"/>
      <c r="AW49" s="347"/>
      <c r="AX49" s="347"/>
      <c r="AY49" s="347"/>
      <c r="AZ49" s="347"/>
      <c r="BA49" s="347"/>
      <c r="BB49" s="347"/>
      <c r="BC49" s="347"/>
      <c r="BD49" s="347"/>
      <c r="BE49" s="347"/>
      <c r="BF49" s="347"/>
      <c r="BG49" s="347"/>
      <c r="BH49" s="347"/>
      <c r="BI49" s="347"/>
      <c r="BJ49" s="347"/>
      <c r="BK49" s="347"/>
      <c r="BL49" s="347"/>
      <c r="BM49" s="347"/>
      <c r="BN49" s="347"/>
      <c r="BO49" s="347"/>
      <c r="BP49" s="347"/>
      <c r="BQ49" s="347"/>
      <c r="BR49" s="347"/>
      <c r="BS49" s="347"/>
      <c r="BT49" s="347"/>
      <c r="BU49" s="347"/>
      <c r="BV49" s="347"/>
      <c r="BW49" s="347"/>
      <c r="BX49" s="347"/>
      <c r="BY49" s="347"/>
      <c r="BZ49" s="347"/>
      <c r="CA49" s="347"/>
      <c r="CB49" s="347"/>
      <c r="CC49" s="348"/>
      <c r="CD49" s="160">
        <f>COUNTIF(H49:CC49,"○")</f>
        <v>0</v>
      </c>
      <c r="CE49" s="160">
        <f>COUNTIF(H49:CC49,"○")</f>
        <v>0</v>
      </c>
      <c r="CF49" s="160">
        <f>IF($D$5&lt;30,COUNTIFS(H49:CC49,"○",H$78:CC$78,"&gt;=2"),COUNTIFS(H49:CC49,"○",H$78:CC$78,"&gt;=5"))</f>
        <v>0</v>
      </c>
    </row>
    <row r="50" spans="2:84" ht="40.5" customHeight="1">
      <c r="B50" s="1079">
        <v>17</v>
      </c>
      <c r="C50" s="1081"/>
      <c r="D50" s="1083"/>
      <c r="E50" s="1083"/>
      <c r="F50" s="1077"/>
      <c r="G50" s="156" t="s">
        <v>201</v>
      </c>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0"/>
      <c r="BR50" s="170"/>
      <c r="BS50" s="170"/>
      <c r="BT50" s="170"/>
      <c r="BU50" s="170"/>
      <c r="BV50" s="170"/>
      <c r="BW50" s="170"/>
      <c r="BX50" s="170"/>
      <c r="BY50" s="170"/>
      <c r="BZ50" s="170"/>
      <c r="CA50" s="170"/>
      <c r="CB50" s="170"/>
      <c r="CC50" s="170"/>
      <c r="CD50" s="161"/>
      <c r="CE50" s="161"/>
      <c r="CF50" s="161"/>
    </row>
    <row r="51" spans="2:84" ht="24" customHeight="1">
      <c r="B51" s="1080"/>
      <c r="C51" s="1082"/>
      <c r="D51" s="1084"/>
      <c r="E51" s="1084"/>
      <c r="F51" s="1078"/>
      <c r="G51" s="156" t="s">
        <v>207</v>
      </c>
      <c r="H51" s="347"/>
      <c r="I51" s="347"/>
      <c r="J51" s="347"/>
      <c r="K51" s="347"/>
      <c r="L51" s="347"/>
      <c r="M51" s="347"/>
      <c r="N51" s="347"/>
      <c r="O51" s="347"/>
      <c r="P51" s="347"/>
      <c r="Q51" s="347"/>
      <c r="R51" s="347"/>
      <c r="S51" s="347"/>
      <c r="T51" s="347"/>
      <c r="U51" s="347"/>
      <c r="V51" s="347"/>
      <c r="W51" s="347"/>
      <c r="X51" s="347"/>
      <c r="Y51" s="347"/>
      <c r="Z51" s="347"/>
      <c r="AA51" s="347"/>
      <c r="AB51" s="347"/>
      <c r="AC51" s="347"/>
      <c r="AD51" s="347"/>
      <c r="AE51" s="347"/>
      <c r="AF51" s="347"/>
      <c r="AG51" s="347"/>
      <c r="AH51" s="347"/>
      <c r="AI51" s="347"/>
      <c r="AJ51" s="347"/>
      <c r="AK51" s="347"/>
      <c r="AL51" s="347"/>
      <c r="AM51" s="347"/>
      <c r="AN51" s="347"/>
      <c r="AO51" s="347"/>
      <c r="AP51" s="347"/>
      <c r="AQ51" s="347"/>
      <c r="AR51" s="347"/>
      <c r="AS51" s="347"/>
      <c r="AT51" s="347"/>
      <c r="AU51" s="347"/>
      <c r="AV51" s="347"/>
      <c r="AW51" s="347"/>
      <c r="AX51" s="347"/>
      <c r="AY51" s="347"/>
      <c r="AZ51" s="347"/>
      <c r="BA51" s="347"/>
      <c r="BB51" s="347"/>
      <c r="BC51" s="347"/>
      <c r="BD51" s="347"/>
      <c r="BE51" s="347"/>
      <c r="BF51" s="347"/>
      <c r="BG51" s="347"/>
      <c r="BH51" s="347"/>
      <c r="BI51" s="347"/>
      <c r="BJ51" s="347"/>
      <c r="BK51" s="347"/>
      <c r="BL51" s="347"/>
      <c r="BM51" s="347"/>
      <c r="BN51" s="347"/>
      <c r="BO51" s="347"/>
      <c r="BP51" s="347"/>
      <c r="BQ51" s="347"/>
      <c r="BR51" s="347"/>
      <c r="BS51" s="347"/>
      <c r="BT51" s="347"/>
      <c r="BU51" s="347"/>
      <c r="BV51" s="347"/>
      <c r="BW51" s="347"/>
      <c r="BX51" s="347"/>
      <c r="BY51" s="347"/>
      <c r="BZ51" s="347"/>
      <c r="CA51" s="347"/>
      <c r="CB51" s="347"/>
      <c r="CC51" s="348"/>
      <c r="CD51" s="160">
        <f>COUNTIF(H51:CC51,"○")</f>
        <v>0</v>
      </c>
      <c r="CE51" s="160">
        <f>COUNTIF(H51:CC51,"○")</f>
        <v>0</v>
      </c>
      <c r="CF51" s="160">
        <f>IF($D$5&lt;30,COUNTIFS(H51:CC51,"○",H$78:CC$78,"&gt;=2"),COUNTIFS(H51:CC51,"○",H$78:CC$78,"&gt;=5"))</f>
        <v>0</v>
      </c>
    </row>
    <row r="52" spans="2:84" ht="40.5" customHeight="1">
      <c r="B52" s="1079">
        <v>18</v>
      </c>
      <c r="C52" s="1081"/>
      <c r="D52" s="1083"/>
      <c r="E52" s="1083"/>
      <c r="F52" s="1077"/>
      <c r="G52" s="156" t="s">
        <v>201</v>
      </c>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0"/>
      <c r="BR52" s="170"/>
      <c r="BS52" s="170"/>
      <c r="BT52" s="170"/>
      <c r="BU52" s="170"/>
      <c r="BV52" s="170"/>
      <c r="BW52" s="170"/>
      <c r="BX52" s="170"/>
      <c r="BY52" s="170"/>
      <c r="BZ52" s="170"/>
      <c r="CA52" s="170"/>
      <c r="CB52" s="170"/>
      <c r="CC52" s="170"/>
      <c r="CD52" s="161"/>
      <c r="CE52" s="161"/>
      <c r="CF52" s="161"/>
    </row>
    <row r="53" spans="2:84" ht="24" customHeight="1">
      <c r="B53" s="1080"/>
      <c r="C53" s="1082"/>
      <c r="D53" s="1084"/>
      <c r="E53" s="1084"/>
      <c r="F53" s="1078"/>
      <c r="G53" s="156" t="s">
        <v>207</v>
      </c>
      <c r="H53" s="347"/>
      <c r="I53" s="347"/>
      <c r="J53" s="347"/>
      <c r="K53" s="347"/>
      <c r="L53" s="347"/>
      <c r="M53" s="347"/>
      <c r="N53" s="347"/>
      <c r="O53" s="347"/>
      <c r="P53" s="347"/>
      <c r="Q53" s="347"/>
      <c r="R53" s="347"/>
      <c r="S53" s="347"/>
      <c r="T53" s="347"/>
      <c r="U53" s="347"/>
      <c r="V53" s="347"/>
      <c r="W53" s="347"/>
      <c r="X53" s="347"/>
      <c r="Y53" s="347"/>
      <c r="Z53" s="347"/>
      <c r="AA53" s="347"/>
      <c r="AB53" s="347"/>
      <c r="AC53" s="347"/>
      <c r="AD53" s="347"/>
      <c r="AE53" s="347"/>
      <c r="AF53" s="347"/>
      <c r="AG53" s="347"/>
      <c r="AH53" s="347"/>
      <c r="AI53" s="347"/>
      <c r="AJ53" s="347"/>
      <c r="AK53" s="347"/>
      <c r="AL53" s="347"/>
      <c r="AM53" s="347"/>
      <c r="AN53" s="347"/>
      <c r="AO53" s="347"/>
      <c r="AP53" s="347"/>
      <c r="AQ53" s="347"/>
      <c r="AR53" s="347"/>
      <c r="AS53" s="347"/>
      <c r="AT53" s="347"/>
      <c r="AU53" s="347"/>
      <c r="AV53" s="347"/>
      <c r="AW53" s="347"/>
      <c r="AX53" s="347"/>
      <c r="AY53" s="347"/>
      <c r="AZ53" s="347"/>
      <c r="BA53" s="347"/>
      <c r="BB53" s="347"/>
      <c r="BC53" s="347"/>
      <c r="BD53" s="347"/>
      <c r="BE53" s="347"/>
      <c r="BF53" s="347"/>
      <c r="BG53" s="347"/>
      <c r="BH53" s="347"/>
      <c r="BI53" s="347"/>
      <c r="BJ53" s="347"/>
      <c r="BK53" s="347"/>
      <c r="BL53" s="347"/>
      <c r="BM53" s="347"/>
      <c r="BN53" s="347"/>
      <c r="BO53" s="347"/>
      <c r="BP53" s="347"/>
      <c r="BQ53" s="347"/>
      <c r="BR53" s="347"/>
      <c r="BS53" s="347"/>
      <c r="BT53" s="347"/>
      <c r="BU53" s="347"/>
      <c r="BV53" s="347"/>
      <c r="BW53" s="347"/>
      <c r="BX53" s="347"/>
      <c r="BY53" s="347"/>
      <c r="BZ53" s="347"/>
      <c r="CA53" s="347"/>
      <c r="CB53" s="347"/>
      <c r="CC53" s="348"/>
      <c r="CD53" s="160">
        <f>COUNTIF(H53:CC53,"○")</f>
        <v>0</v>
      </c>
      <c r="CE53" s="160">
        <f>COUNTIF(H53:CC53,"○")</f>
        <v>0</v>
      </c>
      <c r="CF53" s="160">
        <f>IF($D$5&lt;30,COUNTIFS(H53:CC53,"○",H$78:CC$78,"&gt;=2"),COUNTIFS(H53:CC53,"○",H$78:CC$78,"&gt;=5"))</f>
        <v>0</v>
      </c>
    </row>
    <row r="54" spans="2:84" ht="40.5" customHeight="1">
      <c r="B54" s="1079">
        <v>19</v>
      </c>
      <c r="C54" s="1081"/>
      <c r="D54" s="1083"/>
      <c r="E54" s="1083"/>
      <c r="F54" s="1077"/>
      <c r="G54" s="156" t="s">
        <v>201</v>
      </c>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0"/>
      <c r="AN54" s="170"/>
      <c r="AO54" s="170"/>
      <c r="AP54" s="170"/>
      <c r="AQ54" s="170"/>
      <c r="AR54" s="170"/>
      <c r="AS54" s="170"/>
      <c r="AT54" s="170"/>
      <c r="AU54" s="170"/>
      <c r="AV54" s="170"/>
      <c r="AW54" s="170"/>
      <c r="AX54" s="170"/>
      <c r="AY54" s="170"/>
      <c r="AZ54" s="170"/>
      <c r="BA54" s="170"/>
      <c r="BB54" s="170"/>
      <c r="BC54" s="170"/>
      <c r="BD54" s="170"/>
      <c r="BE54" s="170"/>
      <c r="BF54" s="170"/>
      <c r="BG54" s="170"/>
      <c r="BH54" s="170"/>
      <c r="BI54" s="170"/>
      <c r="BJ54" s="170"/>
      <c r="BK54" s="170"/>
      <c r="BL54" s="170"/>
      <c r="BM54" s="170"/>
      <c r="BN54" s="170"/>
      <c r="BO54" s="170"/>
      <c r="BP54" s="170"/>
      <c r="BQ54" s="170"/>
      <c r="BR54" s="170"/>
      <c r="BS54" s="170"/>
      <c r="BT54" s="170"/>
      <c r="BU54" s="170"/>
      <c r="BV54" s="170"/>
      <c r="BW54" s="170"/>
      <c r="BX54" s="170"/>
      <c r="BY54" s="170"/>
      <c r="BZ54" s="170"/>
      <c r="CA54" s="170"/>
      <c r="CB54" s="170"/>
      <c r="CC54" s="170"/>
      <c r="CD54" s="161"/>
      <c r="CE54" s="161"/>
      <c r="CF54" s="161"/>
    </row>
    <row r="55" spans="2:84" ht="24" customHeight="1">
      <c r="B55" s="1080"/>
      <c r="C55" s="1082"/>
      <c r="D55" s="1084"/>
      <c r="E55" s="1084"/>
      <c r="F55" s="1078"/>
      <c r="G55" s="156" t="s">
        <v>207</v>
      </c>
      <c r="H55" s="347"/>
      <c r="I55" s="347"/>
      <c r="J55" s="347"/>
      <c r="K55" s="347"/>
      <c r="L55" s="347"/>
      <c r="M55" s="347"/>
      <c r="N55" s="347"/>
      <c r="O55" s="347"/>
      <c r="P55" s="347"/>
      <c r="Q55" s="347"/>
      <c r="R55" s="347"/>
      <c r="S55" s="347"/>
      <c r="T55" s="347"/>
      <c r="U55" s="347"/>
      <c r="V55" s="347"/>
      <c r="W55" s="347"/>
      <c r="X55" s="347"/>
      <c r="Y55" s="347"/>
      <c r="Z55" s="347"/>
      <c r="AA55" s="347"/>
      <c r="AB55" s="347"/>
      <c r="AC55" s="347"/>
      <c r="AD55" s="347"/>
      <c r="AE55" s="347"/>
      <c r="AF55" s="347"/>
      <c r="AG55" s="347"/>
      <c r="AH55" s="347"/>
      <c r="AI55" s="347"/>
      <c r="AJ55" s="347"/>
      <c r="AK55" s="347"/>
      <c r="AL55" s="347"/>
      <c r="AM55" s="347"/>
      <c r="AN55" s="347"/>
      <c r="AO55" s="347"/>
      <c r="AP55" s="347"/>
      <c r="AQ55" s="347"/>
      <c r="AR55" s="347"/>
      <c r="AS55" s="347"/>
      <c r="AT55" s="347"/>
      <c r="AU55" s="347"/>
      <c r="AV55" s="347"/>
      <c r="AW55" s="347"/>
      <c r="AX55" s="347"/>
      <c r="AY55" s="347"/>
      <c r="AZ55" s="347"/>
      <c r="BA55" s="347"/>
      <c r="BB55" s="347"/>
      <c r="BC55" s="347"/>
      <c r="BD55" s="347"/>
      <c r="BE55" s="347"/>
      <c r="BF55" s="347"/>
      <c r="BG55" s="347"/>
      <c r="BH55" s="347"/>
      <c r="BI55" s="347"/>
      <c r="BJ55" s="347"/>
      <c r="BK55" s="347"/>
      <c r="BL55" s="347"/>
      <c r="BM55" s="347"/>
      <c r="BN55" s="347"/>
      <c r="BO55" s="347"/>
      <c r="BP55" s="347"/>
      <c r="BQ55" s="347"/>
      <c r="BR55" s="347"/>
      <c r="BS55" s="347"/>
      <c r="BT55" s="347"/>
      <c r="BU55" s="347"/>
      <c r="BV55" s="347"/>
      <c r="BW55" s="347"/>
      <c r="BX55" s="347"/>
      <c r="BY55" s="347"/>
      <c r="BZ55" s="347"/>
      <c r="CA55" s="347"/>
      <c r="CB55" s="347"/>
      <c r="CC55" s="348"/>
      <c r="CD55" s="160">
        <f>COUNTIF(H55:CC55,"○")</f>
        <v>0</v>
      </c>
      <c r="CE55" s="160">
        <f>COUNTIF(H55:CC55,"○")</f>
        <v>0</v>
      </c>
      <c r="CF55" s="160">
        <f>IF($D$5&lt;30,COUNTIFS(H55:CC55,"○",H$78:CC$78,"&gt;=2"),COUNTIFS(H55:CC55,"○",H$78:CC$78,"&gt;=5"))</f>
        <v>0</v>
      </c>
    </row>
    <row r="56" spans="2:84" ht="40.5" customHeight="1">
      <c r="B56" s="1079">
        <v>20</v>
      </c>
      <c r="C56" s="1081"/>
      <c r="D56" s="1083"/>
      <c r="E56" s="1083"/>
      <c r="F56" s="1077"/>
      <c r="G56" s="156" t="s">
        <v>201</v>
      </c>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0"/>
      <c r="AY56" s="170"/>
      <c r="AZ56" s="170"/>
      <c r="BA56" s="170"/>
      <c r="BB56" s="170"/>
      <c r="BC56" s="170"/>
      <c r="BD56" s="170"/>
      <c r="BE56" s="170"/>
      <c r="BF56" s="170"/>
      <c r="BG56" s="170"/>
      <c r="BH56" s="170"/>
      <c r="BI56" s="170"/>
      <c r="BJ56" s="170"/>
      <c r="BK56" s="170"/>
      <c r="BL56" s="170"/>
      <c r="BM56" s="170"/>
      <c r="BN56" s="170"/>
      <c r="BO56" s="170"/>
      <c r="BP56" s="170"/>
      <c r="BQ56" s="170"/>
      <c r="BR56" s="170"/>
      <c r="BS56" s="170"/>
      <c r="BT56" s="170"/>
      <c r="BU56" s="170"/>
      <c r="BV56" s="170"/>
      <c r="BW56" s="170"/>
      <c r="BX56" s="170"/>
      <c r="BY56" s="170"/>
      <c r="BZ56" s="170"/>
      <c r="CA56" s="170"/>
      <c r="CB56" s="170"/>
      <c r="CC56" s="170"/>
      <c r="CD56" s="161"/>
      <c r="CE56" s="161"/>
      <c r="CF56" s="161"/>
    </row>
    <row r="57" spans="2:84" ht="24" customHeight="1">
      <c r="B57" s="1080"/>
      <c r="C57" s="1082"/>
      <c r="D57" s="1084"/>
      <c r="E57" s="1084"/>
      <c r="F57" s="1078"/>
      <c r="G57" s="156" t="s">
        <v>207</v>
      </c>
      <c r="H57" s="347"/>
      <c r="I57" s="347"/>
      <c r="J57" s="347"/>
      <c r="K57" s="347"/>
      <c r="L57" s="347"/>
      <c r="M57" s="347"/>
      <c r="N57" s="347"/>
      <c r="O57" s="347"/>
      <c r="P57" s="347"/>
      <c r="Q57" s="347"/>
      <c r="R57" s="347"/>
      <c r="S57" s="347"/>
      <c r="T57" s="347"/>
      <c r="U57" s="347"/>
      <c r="V57" s="347"/>
      <c r="W57" s="347"/>
      <c r="X57" s="347"/>
      <c r="Y57" s="347"/>
      <c r="Z57" s="347"/>
      <c r="AA57" s="347"/>
      <c r="AB57" s="347"/>
      <c r="AC57" s="347"/>
      <c r="AD57" s="347"/>
      <c r="AE57" s="347"/>
      <c r="AF57" s="347"/>
      <c r="AG57" s="347"/>
      <c r="AH57" s="347"/>
      <c r="AI57" s="347"/>
      <c r="AJ57" s="347"/>
      <c r="AK57" s="347"/>
      <c r="AL57" s="347"/>
      <c r="AM57" s="347"/>
      <c r="AN57" s="347"/>
      <c r="AO57" s="347"/>
      <c r="AP57" s="347"/>
      <c r="AQ57" s="347"/>
      <c r="AR57" s="347"/>
      <c r="AS57" s="347"/>
      <c r="AT57" s="347"/>
      <c r="AU57" s="347"/>
      <c r="AV57" s="347"/>
      <c r="AW57" s="347"/>
      <c r="AX57" s="347"/>
      <c r="AY57" s="347"/>
      <c r="AZ57" s="347"/>
      <c r="BA57" s="347"/>
      <c r="BB57" s="347"/>
      <c r="BC57" s="347"/>
      <c r="BD57" s="347"/>
      <c r="BE57" s="347"/>
      <c r="BF57" s="347"/>
      <c r="BG57" s="347"/>
      <c r="BH57" s="347"/>
      <c r="BI57" s="347"/>
      <c r="BJ57" s="347"/>
      <c r="BK57" s="347"/>
      <c r="BL57" s="347"/>
      <c r="BM57" s="347"/>
      <c r="BN57" s="347"/>
      <c r="BO57" s="347"/>
      <c r="BP57" s="347"/>
      <c r="BQ57" s="347"/>
      <c r="BR57" s="347"/>
      <c r="BS57" s="347"/>
      <c r="BT57" s="347"/>
      <c r="BU57" s="347"/>
      <c r="BV57" s="347"/>
      <c r="BW57" s="347"/>
      <c r="BX57" s="347"/>
      <c r="BY57" s="347"/>
      <c r="BZ57" s="347"/>
      <c r="CA57" s="347"/>
      <c r="CB57" s="347"/>
      <c r="CC57" s="348"/>
      <c r="CD57" s="160">
        <f>COUNTIF(H57:CC57,"○")</f>
        <v>0</v>
      </c>
      <c r="CE57" s="160">
        <f>COUNTIF(H57:CC57,"○")</f>
        <v>0</v>
      </c>
      <c r="CF57" s="160">
        <f>IF($D$5&lt;30,COUNTIFS(H57:CC57,"○",H$78:CC$78,"&gt;=2"),COUNTIFS(H57:CC57,"○",H$78:CC$78,"&gt;=5"))</f>
        <v>0</v>
      </c>
    </row>
    <row r="58" spans="2:84" ht="40.5" customHeight="1">
      <c r="B58" s="1079">
        <v>21</v>
      </c>
      <c r="C58" s="1081"/>
      <c r="D58" s="1083"/>
      <c r="E58" s="1083"/>
      <c r="F58" s="1077"/>
      <c r="G58" s="156" t="s">
        <v>201</v>
      </c>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0"/>
      <c r="BR58" s="170"/>
      <c r="BS58" s="170"/>
      <c r="BT58" s="170"/>
      <c r="BU58" s="170"/>
      <c r="BV58" s="170"/>
      <c r="BW58" s="170"/>
      <c r="BX58" s="170"/>
      <c r="BY58" s="170"/>
      <c r="BZ58" s="170"/>
      <c r="CA58" s="170"/>
      <c r="CB58" s="170"/>
      <c r="CC58" s="170"/>
      <c r="CD58" s="161"/>
      <c r="CE58" s="161"/>
      <c r="CF58" s="161"/>
    </row>
    <row r="59" spans="2:84" ht="24" customHeight="1">
      <c r="B59" s="1080"/>
      <c r="C59" s="1082"/>
      <c r="D59" s="1084"/>
      <c r="E59" s="1084"/>
      <c r="F59" s="1078"/>
      <c r="G59" s="156" t="s">
        <v>207</v>
      </c>
      <c r="H59" s="347"/>
      <c r="I59" s="347"/>
      <c r="J59" s="347"/>
      <c r="K59" s="347"/>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c r="AJ59" s="347"/>
      <c r="AK59" s="347"/>
      <c r="AL59" s="347"/>
      <c r="AM59" s="347"/>
      <c r="AN59" s="347"/>
      <c r="AO59" s="347"/>
      <c r="AP59" s="347"/>
      <c r="AQ59" s="347"/>
      <c r="AR59" s="347"/>
      <c r="AS59" s="347"/>
      <c r="AT59" s="347"/>
      <c r="AU59" s="347"/>
      <c r="AV59" s="347"/>
      <c r="AW59" s="347"/>
      <c r="AX59" s="347"/>
      <c r="AY59" s="347"/>
      <c r="AZ59" s="347"/>
      <c r="BA59" s="347"/>
      <c r="BB59" s="347"/>
      <c r="BC59" s="347"/>
      <c r="BD59" s="347"/>
      <c r="BE59" s="347"/>
      <c r="BF59" s="347"/>
      <c r="BG59" s="347"/>
      <c r="BH59" s="347"/>
      <c r="BI59" s="347"/>
      <c r="BJ59" s="347"/>
      <c r="BK59" s="347"/>
      <c r="BL59" s="347"/>
      <c r="BM59" s="347"/>
      <c r="BN59" s="347"/>
      <c r="BO59" s="347"/>
      <c r="BP59" s="347"/>
      <c r="BQ59" s="347"/>
      <c r="BR59" s="347"/>
      <c r="BS59" s="347"/>
      <c r="BT59" s="347"/>
      <c r="BU59" s="347"/>
      <c r="BV59" s="347"/>
      <c r="BW59" s="347"/>
      <c r="BX59" s="347"/>
      <c r="BY59" s="347"/>
      <c r="BZ59" s="347"/>
      <c r="CA59" s="347"/>
      <c r="CB59" s="347"/>
      <c r="CC59" s="348"/>
      <c r="CD59" s="160">
        <f>COUNTIF(H59:CC59,"○")</f>
        <v>0</v>
      </c>
      <c r="CE59" s="160">
        <f>COUNTIF(H59:CC59,"○")</f>
        <v>0</v>
      </c>
      <c r="CF59" s="160">
        <f>IF($D$5&lt;30,COUNTIFS(H59:CC59,"○",H$78:CC$78,"&gt;=2"),COUNTIFS(H59:CC59,"○",H$78:CC$78,"&gt;=5"))</f>
        <v>0</v>
      </c>
    </row>
    <row r="60" spans="2:84" ht="40.5" customHeight="1">
      <c r="B60" s="1079">
        <v>22</v>
      </c>
      <c r="C60" s="1081"/>
      <c r="D60" s="1083"/>
      <c r="E60" s="1083"/>
      <c r="F60" s="1077"/>
      <c r="G60" s="156" t="s">
        <v>201</v>
      </c>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0"/>
      <c r="BC60" s="170"/>
      <c r="BD60" s="170"/>
      <c r="BE60" s="170"/>
      <c r="BF60" s="170"/>
      <c r="BG60" s="170"/>
      <c r="BH60" s="170"/>
      <c r="BI60" s="170"/>
      <c r="BJ60" s="170"/>
      <c r="BK60" s="170"/>
      <c r="BL60" s="170"/>
      <c r="BM60" s="170"/>
      <c r="BN60" s="170"/>
      <c r="BO60" s="170"/>
      <c r="BP60" s="170"/>
      <c r="BQ60" s="170"/>
      <c r="BR60" s="170"/>
      <c r="BS60" s="170"/>
      <c r="BT60" s="170"/>
      <c r="BU60" s="170"/>
      <c r="BV60" s="170"/>
      <c r="BW60" s="170"/>
      <c r="BX60" s="170"/>
      <c r="BY60" s="170"/>
      <c r="BZ60" s="170"/>
      <c r="CA60" s="170"/>
      <c r="CB60" s="170"/>
      <c r="CC60" s="170"/>
      <c r="CD60" s="161"/>
      <c r="CE60" s="161"/>
      <c r="CF60" s="161"/>
    </row>
    <row r="61" spans="2:84" ht="24" customHeight="1">
      <c r="B61" s="1080"/>
      <c r="C61" s="1082"/>
      <c r="D61" s="1084"/>
      <c r="E61" s="1084"/>
      <c r="F61" s="1078"/>
      <c r="G61" s="156" t="s">
        <v>207</v>
      </c>
      <c r="H61" s="347"/>
      <c r="I61" s="347"/>
      <c r="J61" s="347"/>
      <c r="K61" s="347"/>
      <c r="L61" s="347"/>
      <c r="M61" s="347"/>
      <c r="N61" s="347"/>
      <c r="O61" s="347"/>
      <c r="P61" s="347"/>
      <c r="Q61" s="347"/>
      <c r="R61" s="347"/>
      <c r="S61" s="347"/>
      <c r="T61" s="347"/>
      <c r="U61" s="347"/>
      <c r="V61" s="347"/>
      <c r="W61" s="347"/>
      <c r="X61" s="347"/>
      <c r="Y61" s="347"/>
      <c r="Z61" s="347"/>
      <c r="AA61" s="347"/>
      <c r="AB61" s="347"/>
      <c r="AC61" s="347"/>
      <c r="AD61" s="347"/>
      <c r="AE61" s="347"/>
      <c r="AF61" s="347"/>
      <c r="AG61" s="347"/>
      <c r="AH61" s="347"/>
      <c r="AI61" s="347"/>
      <c r="AJ61" s="347"/>
      <c r="AK61" s="347"/>
      <c r="AL61" s="347"/>
      <c r="AM61" s="347"/>
      <c r="AN61" s="347"/>
      <c r="AO61" s="347"/>
      <c r="AP61" s="347"/>
      <c r="AQ61" s="347"/>
      <c r="AR61" s="347"/>
      <c r="AS61" s="347"/>
      <c r="AT61" s="347"/>
      <c r="AU61" s="347"/>
      <c r="AV61" s="347"/>
      <c r="AW61" s="347"/>
      <c r="AX61" s="347"/>
      <c r="AY61" s="347"/>
      <c r="AZ61" s="347"/>
      <c r="BA61" s="347"/>
      <c r="BB61" s="347"/>
      <c r="BC61" s="347"/>
      <c r="BD61" s="347"/>
      <c r="BE61" s="347"/>
      <c r="BF61" s="347"/>
      <c r="BG61" s="347"/>
      <c r="BH61" s="347"/>
      <c r="BI61" s="347"/>
      <c r="BJ61" s="347"/>
      <c r="BK61" s="347"/>
      <c r="BL61" s="347"/>
      <c r="BM61" s="347"/>
      <c r="BN61" s="347"/>
      <c r="BO61" s="347"/>
      <c r="BP61" s="347"/>
      <c r="BQ61" s="347"/>
      <c r="BR61" s="347"/>
      <c r="BS61" s="347"/>
      <c r="BT61" s="347"/>
      <c r="BU61" s="347"/>
      <c r="BV61" s="347"/>
      <c r="BW61" s="347"/>
      <c r="BX61" s="347"/>
      <c r="BY61" s="347"/>
      <c r="BZ61" s="347"/>
      <c r="CA61" s="347"/>
      <c r="CB61" s="347"/>
      <c r="CC61" s="348"/>
      <c r="CD61" s="160">
        <f>COUNTIF(H61:CC61,"○")</f>
        <v>0</v>
      </c>
      <c r="CE61" s="160">
        <f>COUNTIF(H61:CC61,"○")</f>
        <v>0</v>
      </c>
      <c r="CF61" s="160">
        <f>IF($D$5&lt;30,COUNTIFS(H61:CC61,"○",H$78:CC$78,"&gt;=2"),COUNTIFS(H61:CC61,"○",H$78:CC$78,"&gt;=5"))</f>
        <v>0</v>
      </c>
    </row>
    <row r="62" spans="2:84" ht="40.5" customHeight="1">
      <c r="B62" s="1079">
        <v>23</v>
      </c>
      <c r="C62" s="1081"/>
      <c r="D62" s="1083"/>
      <c r="E62" s="1083"/>
      <c r="F62" s="1077"/>
      <c r="G62" s="156" t="s">
        <v>201</v>
      </c>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0"/>
      <c r="AY62" s="170"/>
      <c r="AZ62" s="170"/>
      <c r="BA62" s="170"/>
      <c r="BB62" s="170"/>
      <c r="BC62" s="170"/>
      <c r="BD62" s="170"/>
      <c r="BE62" s="170"/>
      <c r="BF62" s="170"/>
      <c r="BG62" s="170"/>
      <c r="BH62" s="170"/>
      <c r="BI62" s="170"/>
      <c r="BJ62" s="170"/>
      <c r="BK62" s="170"/>
      <c r="BL62" s="170"/>
      <c r="BM62" s="170"/>
      <c r="BN62" s="170"/>
      <c r="BO62" s="170"/>
      <c r="BP62" s="170"/>
      <c r="BQ62" s="170"/>
      <c r="BR62" s="170"/>
      <c r="BS62" s="170"/>
      <c r="BT62" s="170"/>
      <c r="BU62" s="170"/>
      <c r="BV62" s="170"/>
      <c r="BW62" s="170"/>
      <c r="BX62" s="170"/>
      <c r="BY62" s="170"/>
      <c r="BZ62" s="170"/>
      <c r="CA62" s="170"/>
      <c r="CB62" s="170"/>
      <c r="CC62" s="170"/>
      <c r="CD62" s="161"/>
      <c r="CE62" s="161"/>
      <c r="CF62" s="161"/>
    </row>
    <row r="63" spans="2:84" ht="24" customHeight="1">
      <c r="B63" s="1080"/>
      <c r="C63" s="1082"/>
      <c r="D63" s="1084"/>
      <c r="E63" s="1084"/>
      <c r="F63" s="1078"/>
      <c r="G63" s="156" t="s">
        <v>207</v>
      </c>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7"/>
      <c r="AG63" s="347"/>
      <c r="AH63" s="347"/>
      <c r="AI63" s="347"/>
      <c r="AJ63" s="347"/>
      <c r="AK63" s="347"/>
      <c r="AL63" s="347"/>
      <c r="AM63" s="347"/>
      <c r="AN63" s="347"/>
      <c r="AO63" s="347"/>
      <c r="AP63" s="347"/>
      <c r="AQ63" s="347"/>
      <c r="AR63" s="347"/>
      <c r="AS63" s="347"/>
      <c r="AT63" s="347"/>
      <c r="AU63" s="347"/>
      <c r="AV63" s="347"/>
      <c r="AW63" s="347"/>
      <c r="AX63" s="347"/>
      <c r="AY63" s="347"/>
      <c r="AZ63" s="347"/>
      <c r="BA63" s="347"/>
      <c r="BB63" s="347"/>
      <c r="BC63" s="347"/>
      <c r="BD63" s="347"/>
      <c r="BE63" s="347"/>
      <c r="BF63" s="347"/>
      <c r="BG63" s="347"/>
      <c r="BH63" s="347"/>
      <c r="BI63" s="347"/>
      <c r="BJ63" s="347"/>
      <c r="BK63" s="347"/>
      <c r="BL63" s="347"/>
      <c r="BM63" s="347"/>
      <c r="BN63" s="347"/>
      <c r="BO63" s="347"/>
      <c r="BP63" s="347"/>
      <c r="BQ63" s="347"/>
      <c r="BR63" s="347"/>
      <c r="BS63" s="347"/>
      <c r="BT63" s="347"/>
      <c r="BU63" s="347"/>
      <c r="BV63" s="347"/>
      <c r="BW63" s="347"/>
      <c r="BX63" s="347"/>
      <c r="BY63" s="347"/>
      <c r="BZ63" s="347"/>
      <c r="CA63" s="347"/>
      <c r="CB63" s="347"/>
      <c r="CC63" s="348"/>
      <c r="CD63" s="160">
        <f>COUNTIF(H63:CC63,"○")</f>
        <v>0</v>
      </c>
      <c r="CE63" s="160">
        <f>COUNTIF(H63:CC63,"○")</f>
        <v>0</v>
      </c>
      <c r="CF63" s="160">
        <f>IF($D$5&lt;30,COUNTIFS(H63:CC63,"○",H$78:CC$78,"&gt;=2"),COUNTIFS(H63:CC63,"○",H$78:CC$78,"&gt;=5"))</f>
        <v>0</v>
      </c>
    </row>
    <row r="64" spans="2:84" ht="40.5" customHeight="1">
      <c r="B64" s="1079">
        <v>24</v>
      </c>
      <c r="C64" s="1081"/>
      <c r="D64" s="1083"/>
      <c r="E64" s="1083"/>
      <c r="F64" s="1077"/>
      <c r="G64" s="156" t="s">
        <v>201</v>
      </c>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c r="AH64" s="170"/>
      <c r="AI64" s="170"/>
      <c r="AJ64" s="170"/>
      <c r="AK64" s="170"/>
      <c r="AL64" s="170"/>
      <c r="AM64" s="170"/>
      <c r="AN64" s="170"/>
      <c r="AO64" s="170"/>
      <c r="AP64" s="170"/>
      <c r="AQ64" s="170"/>
      <c r="AR64" s="170"/>
      <c r="AS64" s="170"/>
      <c r="AT64" s="170"/>
      <c r="AU64" s="170"/>
      <c r="AV64" s="170"/>
      <c r="AW64" s="170"/>
      <c r="AX64" s="170"/>
      <c r="AY64" s="170"/>
      <c r="AZ64" s="170"/>
      <c r="BA64" s="170"/>
      <c r="BB64" s="170"/>
      <c r="BC64" s="170"/>
      <c r="BD64" s="170"/>
      <c r="BE64" s="170"/>
      <c r="BF64" s="170"/>
      <c r="BG64" s="170"/>
      <c r="BH64" s="170"/>
      <c r="BI64" s="170"/>
      <c r="BJ64" s="170"/>
      <c r="BK64" s="170"/>
      <c r="BL64" s="170"/>
      <c r="BM64" s="170"/>
      <c r="BN64" s="170"/>
      <c r="BO64" s="170"/>
      <c r="BP64" s="170"/>
      <c r="BQ64" s="170"/>
      <c r="BR64" s="170"/>
      <c r="BS64" s="170"/>
      <c r="BT64" s="170"/>
      <c r="BU64" s="170"/>
      <c r="BV64" s="170"/>
      <c r="BW64" s="170"/>
      <c r="BX64" s="170"/>
      <c r="BY64" s="170"/>
      <c r="BZ64" s="170"/>
      <c r="CA64" s="170"/>
      <c r="CB64" s="170"/>
      <c r="CC64" s="170"/>
      <c r="CD64" s="161"/>
      <c r="CE64" s="161"/>
      <c r="CF64" s="161"/>
    </row>
    <row r="65" spans="2:84" ht="24" customHeight="1">
      <c r="B65" s="1080"/>
      <c r="C65" s="1082"/>
      <c r="D65" s="1084"/>
      <c r="E65" s="1084"/>
      <c r="F65" s="1078"/>
      <c r="G65" s="156" t="s">
        <v>207</v>
      </c>
      <c r="H65" s="347"/>
      <c r="I65" s="347"/>
      <c r="J65" s="347"/>
      <c r="K65" s="347"/>
      <c r="L65" s="347"/>
      <c r="M65" s="347"/>
      <c r="N65" s="347"/>
      <c r="O65" s="347"/>
      <c r="P65" s="347"/>
      <c r="Q65" s="347"/>
      <c r="R65" s="347"/>
      <c r="S65" s="347"/>
      <c r="T65" s="347"/>
      <c r="U65" s="347"/>
      <c r="V65" s="347"/>
      <c r="W65" s="347"/>
      <c r="X65" s="347"/>
      <c r="Y65" s="347"/>
      <c r="Z65" s="347"/>
      <c r="AA65" s="347"/>
      <c r="AB65" s="347"/>
      <c r="AC65" s="347"/>
      <c r="AD65" s="347"/>
      <c r="AE65" s="347"/>
      <c r="AF65" s="347"/>
      <c r="AG65" s="347"/>
      <c r="AH65" s="347"/>
      <c r="AI65" s="347"/>
      <c r="AJ65" s="347"/>
      <c r="AK65" s="347"/>
      <c r="AL65" s="347"/>
      <c r="AM65" s="347"/>
      <c r="AN65" s="347"/>
      <c r="AO65" s="347"/>
      <c r="AP65" s="347"/>
      <c r="AQ65" s="347"/>
      <c r="AR65" s="347"/>
      <c r="AS65" s="347"/>
      <c r="AT65" s="347"/>
      <c r="AU65" s="347"/>
      <c r="AV65" s="347"/>
      <c r="AW65" s="347"/>
      <c r="AX65" s="347"/>
      <c r="AY65" s="347"/>
      <c r="AZ65" s="347"/>
      <c r="BA65" s="347"/>
      <c r="BB65" s="347"/>
      <c r="BC65" s="347"/>
      <c r="BD65" s="347"/>
      <c r="BE65" s="347"/>
      <c r="BF65" s="347"/>
      <c r="BG65" s="347"/>
      <c r="BH65" s="347"/>
      <c r="BI65" s="347"/>
      <c r="BJ65" s="347"/>
      <c r="BK65" s="347"/>
      <c r="BL65" s="347"/>
      <c r="BM65" s="347"/>
      <c r="BN65" s="347"/>
      <c r="BO65" s="347"/>
      <c r="BP65" s="347"/>
      <c r="BQ65" s="347"/>
      <c r="BR65" s="347"/>
      <c r="BS65" s="347"/>
      <c r="BT65" s="347"/>
      <c r="BU65" s="347"/>
      <c r="BV65" s="347"/>
      <c r="BW65" s="347"/>
      <c r="BX65" s="347"/>
      <c r="BY65" s="347"/>
      <c r="BZ65" s="347"/>
      <c r="CA65" s="347"/>
      <c r="CB65" s="347"/>
      <c r="CC65" s="348"/>
      <c r="CD65" s="160">
        <f>COUNTIF(H65:CC65,"○")</f>
        <v>0</v>
      </c>
      <c r="CE65" s="160">
        <f>COUNTIF(H65:CC65,"○")</f>
        <v>0</v>
      </c>
      <c r="CF65" s="160">
        <f>IF($D$5&lt;30,COUNTIFS(H65:CC65,"○",H$78:CC$78,"&gt;=2"),COUNTIFS(H65:CC65,"○",H$78:CC$78,"&gt;=5"))</f>
        <v>0</v>
      </c>
    </row>
    <row r="66" spans="2:84" ht="40.5" customHeight="1">
      <c r="B66" s="1079">
        <v>25</v>
      </c>
      <c r="C66" s="1081"/>
      <c r="D66" s="1083"/>
      <c r="E66" s="1083"/>
      <c r="F66" s="1077"/>
      <c r="G66" s="156" t="s">
        <v>201</v>
      </c>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c r="AH66" s="170"/>
      <c r="AI66" s="170"/>
      <c r="AJ66" s="170"/>
      <c r="AK66" s="170"/>
      <c r="AL66" s="170"/>
      <c r="AM66" s="170"/>
      <c r="AN66" s="170"/>
      <c r="AO66" s="170"/>
      <c r="AP66" s="170"/>
      <c r="AQ66" s="170"/>
      <c r="AR66" s="170"/>
      <c r="AS66" s="170"/>
      <c r="AT66" s="170"/>
      <c r="AU66" s="170"/>
      <c r="AV66" s="170"/>
      <c r="AW66" s="170"/>
      <c r="AX66" s="170"/>
      <c r="AY66" s="170"/>
      <c r="AZ66" s="170"/>
      <c r="BA66" s="170"/>
      <c r="BB66" s="170"/>
      <c r="BC66" s="170"/>
      <c r="BD66" s="170"/>
      <c r="BE66" s="170"/>
      <c r="BF66" s="170"/>
      <c r="BG66" s="170"/>
      <c r="BH66" s="170"/>
      <c r="BI66" s="170"/>
      <c r="BJ66" s="170"/>
      <c r="BK66" s="170"/>
      <c r="BL66" s="170"/>
      <c r="BM66" s="170"/>
      <c r="BN66" s="170"/>
      <c r="BO66" s="170"/>
      <c r="BP66" s="170"/>
      <c r="BQ66" s="170"/>
      <c r="BR66" s="170"/>
      <c r="BS66" s="170"/>
      <c r="BT66" s="170"/>
      <c r="BU66" s="170"/>
      <c r="BV66" s="170"/>
      <c r="BW66" s="170"/>
      <c r="BX66" s="170"/>
      <c r="BY66" s="170"/>
      <c r="BZ66" s="170"/>
      <c r="CA66" s="170"/>
      <c r="CB66" s="170"/>
      <c r="CC66" s="170"/>
      <c r="CD66" s="161"/>
      <c r="CE66" s="161"/>
      <c r="CF66" s="161"/>
    </row>
    <row r="67" spans="2:84" ht="24" customHeight="1">
      <c r="B67" s="1080"/>
      <c r="C67" s="1082"/>
      <c r="D67" s="1084"/>
      <c r="E67" s="1084"/>
      <c r="F67" s="1078"/>
      <c r="G67" s="156" t="s">
        <v>207</v>
      </c>
      <c r="H67" s="347"/>
      <c r="I67" s="347"/>
      <c r="J67" s="347"/>
      <c r="K67" s="347"/>
      <c r="L67" s="347"/>
      <c r="M67" s="347"/>
      <c r="N67" s="347"/>
      <c r="O67" s="347"/>
      <c r="P67" s="347"/>
      <c r="Q67" s="347"/>
      <c r="R67" s="347"/>
      <c r="S67" s="347"/>
      <c r="T67" s="347"/>
      <c r="U67" s="347"/>
      <c r="V67" s="347"/>
      <c r="W67" s="347"/>
      <c r="X67" s="347"/>
      <c r="Y67" s="347"/>
      <c r="Z67" s="347"/>
      <c r="AA67" s="347"/>
      <c r="AB67" s="347"/>
      <c r="AC67" s="347"/>
      <c r="AD67" s="347"/>
      <c r="AE67" s="347"/>
      <c r="AF67" s="347"/>
      <c r="AG67" s="347"/>
      <c r="AH67" s="347"/>
      <c r="AI67" s="347"/>
      <c r="AJ67" s="347"/>
      <c r="AK67" s="347"/>
      <c r="AL67" s="347"/>
      <c r="AM67" s="347"/>
      <c r="AN67" s="347"/>
      <c r="AO67" s="347"/>
      <c r="AP67" s="347"/>
      <c r="AQ67" s="347"/>
      <c r="AR67" s="347"/>
      <c r="AS67" s="347"/>
      <c r="AT67" s="347"/>
      <c r="AU67" s="347"/>
      <c r="AV67" s="347"/>
      <c r="AW67" s="347"/>
      <c r="AX67" s="347"/>
      <c r="AY67" s="347"/>
      <c r="AZ67" s="347"/>
      <c r="BA67" s="347"/>
      <c r="BB67" s="347"/>
      <c r="BC67" s="347"/>
      <c r="BD67" s="347"/>
      <c r="BE67" s="347"/>
      <c r="BF67" s="347"/>
      <c r="BG67" s="347"/>
      <c r="BH67" s="347"/>
      <c r="BI67" s="347"/>
      <c r="BJ67" s="347"/>
      <c r="BK67" s="347"/>
      <c r="BL67" s="347"/>
      <c r="BM67" s="347"/>
      <c r="BN67" s="347"/>
      <c r="BO67" s="347"/>
      <c r="BP67" s="347"/>
      <c r="BQ67" s="347"/>
      <c r="BR67" s="347"/>
      <c r="BS67" s="347"/>
      <c r="BT67" s="347"/>
      <c r="BU67" s="347"/>
      <c r="BV67" s="347"/>
      <c r="BW67" s="347"/>
      <c r="BX67" s="347"/>
      <c r="BY67" s="347"/>
      <c r="BZ67" s="347"/>
      <c r="CA67" s="347"/>
      <c r="CB67" s="347"/>
      <c r="CC67" s="348"/>
      <c r="CD67" s="160">
        <f>COUNTIF(H67:CC67,"○")</f>
        <v>0</v>
      </c>
      <c r="CE67" s="160">
        <f>COUNTIF(H67:CC67,"○")</f>
        <v>0</v>
      </c>
      <c r="CF67" s="160">
        <f>IF($D$5&lt;30,COUNTIFS(H67:CC67,"○",H$78:CC$78,"&gt;=2"),COUNTIFS(H67:CC67,"○",H$78:CC$78,"&gt;=5"))</f>
        <v>0</v>
      </c>
    </row>
    <row r="68" spans="2:84" ht="40.5" customHeight="1">
      <c r="B68" s="1079">
        <v>26</v>
      </c>
      <c r="C68" s="1081"/>
      <c r="D68" s="1083"/>
      <c r="E68" s="1083"/>
      <c r="F68" s="1077"/>
      <c r="G68" s="156" t="s">
        <v>201</v>
      </c>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c r="AE68" s="170"/>
      <c r="AF68" s="170"/>
      <c r="AG68" s="170"/>
      <c r="AH68" s="170"/>
      <c r="AI68" s="170"/>
      <c r="AJ68" s="170"/>
      <c r="AK68" s="170"/>
      <c r="AL68" s="170"/>
      <c r="AM68" s="170"/>
      <c r="AN68" s="170"/>
      <c r="AO68" s="170"/>
      <c r="AP68" s="170"/>
      <c r="AQ68" s="170"/>
      <c r="AR68" s="170"/>
      <c r="AS68" s="170"/>
      <c r="AT68" s="170"/>
      <c r="AU68" s="170"/>
      <c r="AV68" s="170"/>
      <c r="AW68" s="170"/>
      <c r="AX68" s="170"/>
      <c r="AY68" s="170"/>
      <c r="AZ68" s="170"/>
      <c r="BA68" s="170"/>
      <c r="BB68" s="170"/>
      <c r="BC68" s="170"/>
      <c r="BD68" s="170"/>
      <c r="BE68" s="170"/>
      <c r="BF68" s="170"/>
      <c r="BG68" s="170"/>
      <c r="BH68" s="170"/>
      <c r="BI68" s="170"/>
      <c r="BJ68" s="170"/>
      <c r="BK68" s="170"/>
      <c r="BL68" s="170"/>
      <c r="BM68" s="170"/>
      <c r="BN68" s="170"/>
      <c r="BO68" s="170"/>
      <c r="BP68" s="170"/>
      <c r="BQ68" s="170"/>
      <c r="BR68" s="170"/>
      <c r="BS68" s="170"/>
      <c r="BT68" s="170"/>
      <c r="BU68" s="170"/>
      <c r="BV68" s="170"/>
      <c r="BW68" s="170"/>
      <c r="BX68" s="170"/>
      <c r="BY68" s="170"/>
      <c r="BZ68" s="170"/>
      <c r="CA68" s="170"/>
      <c r="CB68" s="170"/>
      <c r="CC68" s="170"/>
      <c r="CD68" s="161"/>
      <c r="CE68" s="161"/>
      <c r="CF68" s="161"/>
    </row>
    <row r="69" spans="2:84" ht="24" customHeight="1">
      <c r="B69" s="1080"/>
      <c r="C69" s="1082"/>
      <c r="D69" s="1084"/>
      <c r="E69" s="1084"/>
      <c r="F69" s="1078"/>
      <c r="G69" s="156" t="s">
        <v>207</v>
      </c>
      <c r="H69" s="347"/>
      <c r="I69" s="347"/>
      <c r="J69" s="347"/>
      <c r="K69" s="347"/>
      <c r="L69" s="347"/>
      <c r="M69" s="347"/>
      <c r="N69" s="347"/>
      <c r="O69" s="347"/>
      <c r="P69" s="347"/>
      <c r="Q69" s="347"/>
      <c r="R69" s="347"/>
      <c r="S69" s="347"/>
      <c r="T69" s="347"/>
      <c r="U69" s="347"/>
      <c r="V69" s="347"/>
      <c r="W69" s="347"/>
      <c r="X69" s="347"/>
      <c r="Y69" s="347"/>
      <c r="Z69" s="347"/>
      <c r="AA69" s="347"/>
      <c r="AB69" s="347"/>
      <c r="AC69" s="347"/>
      <c r="AD69" s="347"/>
      <c r="AE69" s="347"/>
      <c r="AF69" s="347"/>
      <c r="AG69" s="347"/>
      <c r="AH69" s="347"/>
      <c r="AI69" s="347"/>
      <c r="AJ69" s="347"/>
      <c r="AK69" s="347"/>
      <c r="AL69" s="347"/>
      <c r="AM69" s="347"/>
      <c r="AN69" s="347"/>
      <c r="AO69" s="347"/>
      <c r="AP69" s="347"/>
      <c r="AQ69" s="347"/>
      <c r="AR69" s="347"/>
      <c r="AS69" s="347"/>
      <c r="AT69" s="347"/>
      <c r="AU69" s="347"/>
      <c r="AV69" s="347"/>
      <c r="AW69" s="347"/>
      <c r="AX69" s="347"/>
      <c r="AY69" s="347"/>
      <c r="AZ69" s="347"/>
      <c r="BA69" s="347"/>
      <c r="BB69" s="347"/>
      <c r="BC69" s="347"/>
      <c r="BD69" s="347"/>
      <c r="BE69" s="347"/>
      <c r="BF69" s="347"/>
      <c r="BG69" s="347"/>
      <c r="BH69" s="347"/>
      <c r="BI69" s="347"/>
      <c r="BJ69" s="347"/>
      <c r="BK69" s="347"/>
      <c r="BL69" s="347"/>
      <c r="BM69" s="347"/>
      <c r="BN69" s="347"/>
      <c r="BO69" s="347"/>
      <c r="BP69" s="347"/>
      <c r="BQ69" s="347"/>
      <c r="BR69" s="347"/>
      <c r="BS69" s="347"/>
      <c r="BT69" s="347"/>
      <c r="BU69" s="347"/>
      <c r="BV69" s="347"/>
      <c r="BW69" s="347"/>
      <c r="BX69" s="347"/>
      <c r="BY69" s="347"/>
      <c r="BZ69" s="347"/>
      <c r="CA69" s="347"/>
      <c r="CB69" s="347"/>
      <c r="CC69" s="348"/>
      <c r="CD69" s="160">
        <f>COUNTIF(H69:CC69,"○")</f>
        <v>0</v>
      </c>
      <c r="CE69" s="160">
        <f>COUNTIF(H69:CC69,"○")</f>
        <v>0</v>
      </c>
      <c r="CF69" s="160">
        <f>IF($D$5&lt;30,COUNTIFS(H69:CC69,"○",H$78:CC$78,"&gt;=2"),COUNTIFS(H69:CC69,"○",H$78:CC$78,"&gt;=5"))</f>
        <v>0</v>
      </c>
    </row>
    <row r="70" spans="2:84" ht="40.5" customHeight="1">
      <c r="B70" s="1079">
        <v>27</v>
      </c>
      <c r="C70" s="1081"/>
      <c r="D70" s="1083"/>
      <c r="E70" s="1083"/>
      <c r="F70" s="1077"/>
      <c r="G70" s="156" t="s">
        <v>201</v>
      </c>
      <c r="H70" s="170"/>
      <c r="I70" s="170"/>
      <c r="J70" s="170"/>
      <c r="K70" s="170"/>
      <c r="L70" s="170"/>
      <c r="M70" s="170"/>
      <c r="N70" s="170"/>
      <c r="O70" s="170"/>
      <c r="P70" s="170"/>
      <c r="Q70" s="170"/>
      <c r="R70" s="170"/>
      <c r="S70" s="170"/>
      <c r="T70" s="170"/>
      <c r="U70" s="170"/>
      <c r="V70" s="170"/>
      <c r="W70" s="170"/>
      <c r="X70" s="170"/>
      <c r="Y70" s="170"/>
      <c r="Z70" s="170"/>
      <c r="AA70" s="170"/>
      <c r="AB70" s="170"/>
      <c r="AC70" s="170"/>
      <c r="AD70" s="170"/>
      <c r="AE70" s="170"/>
      <c r="AF70" s="170"/>
      <c r="AG70" s="170"/>
      <c r="AH70" s="170"/>
      <c r="AI70" s="170"/>
      <c r="AJ70" s="170"/>
      <c r="AK70" s="170"/>
      <c r="AL70" s="170"/>
      <c r="AM70" s="170"/>
      <c r="AN70" s="170"/>
      <c r="AO70" s="170"/>
      <c r="AP70" s="170"/>
      <c r="AQ70" s="170"/>
      <c r="AR70" s="170"/>
      <c r="AS70" s="170"/>
      <c r="AT70" s="170"/>
      <c r="AU70" s="170"/>
      <c r="AV70" s="170"/>
      <c r="AW70" s="170"/>
      <c r="AX70" s="170"/>
      <c r="AY70" s="170"/>
      <c r="AZ70" s="170"/>
      <c r="BA70" s="170"/>
      <c r="BB70" s="170"/>
      <c r="BC70" s="170"/>
      <c r="BD70" s="170"/>
      <c r="BE70" s="170"/>
      <c r="BF70" s="170"/>
      <c r="BG70" s="170"/>
      <c r="BH70" s="170"/>
      <c r="BI70" s="170"/>
      <c r="BJ70" s="170"/>
      <c r="BK70" s="170"/>
      <c r="BL70" s="170"/>
      <c r="BM70" s="170"/>
      <c r="BN70" s="170"/>
      <c r="BO70" s="170"/>
      <c r="BP70" s="170"/>
      <c r="BQ70" s="170"/>
      <c r="BR70" s="170"/>
      <c r="BS70" s="170"/>
      <c r="BT70" s="170"/>
      <c r="BU70" s="170"/>
      <c r="BV70" s="170"/>
      <c r="BW70" s="170"/>
      <c r="BX70" s="170"/>
      <c r="BY70" s="170"/>
      <c r="BZ70" s="170"/>
      <c r="CA70" s="170"/>
      <c r="CB70" s="170"/>
      <c r="CC70" s="170"/>
      <c r="CD70" s="161"/>
      <c r="CE70" s="161"/>
      <c r="CF70" s="161"/>
    </row>
    <row r="71" spans="2:84" ht="24" customHeight="1">
      <c r="B71" s="1080"/>
      <c r="C71" s="1082"/>
      <c r="D71" s="1084"/>
      <c r="E71" s="1084"/>
      <c r="F71" s="1078"/>
      <c r="G71" s="156" t="s">
        <v>207</v>
      </c>
      <c r="H71" s="347"/>
      <c r="I71" s="347"/>
      <c r="J71" s="347"/>
      <c r="K71" s="347"/>
      <c r="L71" s="347"/>
      <c r="M71" s="347"/>
      <c r="N71" s="347"/>
      <c r="O71" s="347"/>
      <c r="P71" s="347"/>
      <c r="Q71" s="347"/>
      <c r="R71" s="347"/>
      <c r="S71" s="347"/>
      <c r="T71" s="347"/>
      <c r="U71" s="347"/>
      <c r="V71" s="347"/>
      <c r="W71" s="347"/>
      <c r="X71" s="347"/>
      <c r="Y71" s="347"/>
      <c r="Z71" s="347"/>
      <c r="AA71" s="347"/>
      <c r="AB71" s="347"/>
      <c r="AC71" s="347"/>
      <c r="AD71" s="347"/>
      <c r="AE71" s="347"/>
      <c r="AF71" s="347"/>
      <c r="AG71" s="347"/>
      <c r="AH71" s="347"/>
      <c r="AI71" s="347"/>
      <c r="AJ71" s="347"/>
      <c r="AK71" s="347"/>
      <c r="AL71" s="347"/>
      <c r="AM71" s="347"/>
      <c r="AN71" s="347"/>
      <c r="AO71" s="347"/>
      <c r="AP71" s="347"/>
      <c r="AQ71" s="347"/>
      <c r="AR71" s="347"/>
      <c r="AS71" s="347"/>
      <c r="AT71" s="347"/>
      <c r="AU71" s="347"/>
      <c r="AV71" s="347"/>
      <c r="AW71" s="347"/>
      <c r="AX71" s="347"/>
      <c r="AY71" s="347"/>
      <c r="AZ71" s="347"/>
      <c r="BA71" s="347"/>
      <c r="BB71" s="347"/>
      <c r="BC71" s="347"/>
      <c r="BD71" s="347"/>
      <c r="BE71" s="347"/>
      <c r="BF71" s="347"/>
      <c r="BG71" s="347"/>
      <c r="BH71" s="347"/>
      <c r="BI71" s="347"/>
      <c r="BJ71" s="347"/>
      <c r="BK71" s="347"/>
      <c r="BL71" s="347"/>
      <c r="BM71" s="347"/>
      <c r="BN71" s="347"/>
      <c r="BO71" s="347"/>
      <c r="BP71" s="347"/>
      <c r="BQ71" s="347"/>
      <c r="BR71" s="347"/>
      <c r="BS71" s="347"/>
      <c r="BT71" s="347"/>
      <c r="BU71" s="347"/>
      <c r="BV71" s="347"/>
      <c r="BW71" s="347"/>
      <c r="BX71" s="347"/>
      <c r="BY71" s="347"/>
      <c r="BZ71" s="347"/>
      <c r="CA71" s="347"/>
      <c r="CB71" s="347"/>
      <c r="CC71" s="348"/>
      <c r="CD71" s="160">
        <f>COUNTIF(H71:CC71,"○")</f>
        <v>0</v>
      </c>
      <c r="CE71" s="160">
        <f>COUNTIF(H71:CC71,"○")</f>
        <v>0</v>
      </c>
      <c r="CF71" s="160">
        <f>IF($D$5&lt;30,COUNTIFS(H71:CC71,"○",H$78:CC$78,"&gt;=2"),COUNTIFS(H71:CC71,"○",H$78:CC$78,"&gt;=5"))</f>
        <v>0</v>
      </c>
    </row>
    <row r="72" spans="2:84" ht="40.5" customHeight="1">
      <c r="B72" s="1079">
        <v>28</v>
      </c>
      <c r="C72" s="1081"/>
      <c r="D72" s="1083"/>
      <c r="E72" s="1083"/>
      <c r="F72" s="1077"/>
      <c r="G72" s="156" t="s">
        <v>201</v>
      </c>
      <c r="H72" s="170"/>
      <c r="I72" s="170"/>
      <c r="J72" s="170"/>
      <c r="K72" s="170"/>
      <c r="L72" s="170"/>
      <c r="M72" s="170"/>
      <c r="N72" s="170"/>
      <c r="O72" s="170"/>
      <c r="P72" s="170"/>
      <c r="Q72" s="170"/>
      <c r="R72" s="170"/>
      <c r="S72" s="170"/>
      <c r="T72" s="170"/>
      <c r="U72" s="170"/>
      <c r="V72" s="170"/>
      <c r="W72" s="170"/>
      <c r="X72" s="170"/>
      <c r="Y72" s="170"/>
      <c r="Z72" s="170"/>
      <c r="AA72" s="170"/>
      <c r="AB72" s="170"/>
      <c r="AC72" s="170"/>
      <c r="AD72" s="170"/>
      <c r="AE72" s="170"/>
      <c r="AF72" s="170"/>
      <c r="AG72" s="170"/>
      <c r="AH72" s="170"/>
      <c r="AI72" s="170"/>
      <c r="AJ72" s="170"/>
      <c r="AK72" s="170"/>
      <c r="AL72" s="170"/>
      <c r="AM72" s="170"/>
      <c r="AN72" s="170"/>
      <c r="AO72" s="170"/>
      <c r="AP72" s="170"/>
      <c r="AQ72" s="170"/>
      <c r="AR72" s="170"/>
      <c r="AS72" s="170"/>
      <c r="AT72" s="170"/>
      <c r="AU72" s="170"/>
      <c r="AV72" s="170"/>
      <c r="AW72" s="170"/>
      <c r="AX72" s="170"/>
      <c r="AY72" s="170"/>
      <c r="AZ72" s="170"/>
      <c r="BA72" s="170"/>
      <c r="BB72" s="170"/>
      <c r="BC72" s="170"/>
      <c r="BD72" s="170"/>
      <c r="BE72" s="170"/>
      <c r="BF72" s="170"/>
      <c r="BG72" s="170"/>
      <c r="BH72" s="170"/>
      <c r="BI72" s="170"/>
      <c r="BJ72" s="170"/>
      <c r="BK72" s="170"/>
      <c r="BL72" s="170"/>
      <c r="BM72" s="170"/>
      <c r="BN72" s="170"/>
      <c r="BO72" s="170"/>
      <c r="BP72" s="170"/>
      <c r="BQ72" s="170"/>
      <c r="BR72" s="170"/>
      <c r="BS72" s="170"/>
      <c r="BT72" s="170"/>
      <c r="BU72" s="170"/>
      <c r="BV72" s="170"/>
      <c r="BW72" s="170"/>
      <c r="BX72" s="170"/>
      <c r="BY72" s="170"/>
      <c r="BZ72" s="170"/>
      <c r="CA72" s="170"/>
      <c r="CB72" s="170"/>
      <c r="CC72" s="170"/>
      <c r="CD72" s="161"/>
      <c r="CE72" s="161"/>
      <c r="CF72" s="161"/>
    </row>
    <row r="73" spans="2:84" ht="24" customHeight="1">
      <c r="B73" s="1080"/>
      <c r="C73" s="1082"/>
      <c r="D73" s="1084"/>
      <c r="E73" s="1084"/>
      <c r="F73" s="1078"/>
      <c r="G73" s="156" t="s">
        <v>207</v>
      </c>
      <c r="H73" s="347"/>
      <c r="I73" s="347"/>
      <c r="J73" s="347"/>
      <c r="K73" s="347"/>
      <c r="L73" s="347"/>
      <c r="M73" s="347"/>
      <c r="N73" s="347"/>
      <c r="O73" s="347"/>
      <c r="P73" s="347"/>
      <c r="Q73" s="347"/>
      <c r="R73" s="347"/>
      <c r="S73" s="347"/>
      <c r="T73" s="347"/>
      <c r="U73" s="347"/>
      <c r="V73" s="347"/>
      <c r="W73" s="347"/>
      <c r="X73" s="347"/>
      <c r="Y73" s="347"/>
      <c r="Z73" s="347"/>
      <c r="AA73" s="347"/>
      <c r="AB73" s="347"/>
      <c r="AC73" s="347"/>
      <c r="AD73" s="347"/>
      <c r="AE73" s="347"/>
      <c r="AF73" s="347"/>
      <c r="AG73" s="347"/>
      <c r="AH73" s="347"/>
      <c r="AI73" s="347"/>
      <c r="AJ73" s="347"/>
      <c r="AK73" s="347"/>
      <c r="AL73" s="347"/>
      <c r="AM73" s="347"/>
      <c r="AN73" s="347"/>
      <c r="AO73" s="347"/>
      <c r="AP73" s="347"/>
      <c r="AQ73" s="347"/>
      <c r="AR73" s="347"/>
      <c r="AS73" s="347"/>
      <c r="AT73" s="347"/>
      <c r="AU73" s="347"/>
      <c r="AV73" s="347"/>
      <c r="AW73" s="347"/>
      <c r="AX73" s="347"/>
      <c r="AY73" s="347"/>
      <c r="AZ73" s="347"/>
      <c r="BA73" s="347"/>
      <c r="BB73" s="347"/>
      <c r="BC73" s="347"/>
      <c r="BD73" s="347"/>
      <c r="BE73" s="347"/>
      <c r="BF73" s="347"/>
      <c r="BG73" s="347"/>
      <c r="BH73" s="347"/>
      <c r="BI73" s="347"/>
      <c r="BJ73" s="347"/>
      <c r="BK73" s="347"/>
      <c r="BL73" s="347"/>
      <c r="BM73" s="347"/>
      <c r="BN73" s="347"/>
      <c r="BO73" s="347"/>
      <c r="BP73" s="347"/>
      <c r="BQ73" s="347"/>
      <c r="BR73" s="347"/>
      <c r="BS73" s="347"/>
      <c r="BT73" s="347"/>
      <c r="BU73" s="347"/>
      <c r="BV73" s="347"/>
      <c r="BW73" s="347"/>
      <c r="BX73" s="347"/>
      <c r="BY73" s="347"/>
      <c r="BZ73" s="347"/>
      <c r="CA73" s="347"/>
      <c r="CB73" s="347"/>
      <c r="CC73" s="348"/>
      <c r="CD73" s="160">
        <f>COUNTIF(H73:CC73,"○")</f>
        <v>0</v>
      </c>
      <c r="CE73" s="160">
        <f>COUNTIF(H73:CC73,"○")</f>
        <v>0</v>
      </c>
      <c r="CF73" s="160">
        <f>IF($D$5&lt;30,COUNTIFS(H73:CC73,"○",H$78:CC$78,"&gt;=2"),COUNTIFS(H73:CC73,"○",H$78:CC$78,"&gt;=5"))</f>
        <v>0</v>
      </c>
    </row>
    <row r="74" spans="2:84" ht="40.5" customHeight="1">
      <c r="B74" s="1079">
        <v>29</v>
      </c>
      <c r="C74" s="1081"/>
      <c r="D74" s="1083"/>
      <c r="E74" s="1083"/>
      <c r="F74" s="1077"/>
      <c r="G74" s="156" t="s">
        <v>201</v>
      </c>
      <c r="H74" s="170"/>
      <c r="I74" s="170"/>
      <c r="J74" s="170"/>
      <c r="K74" s="170"/>
      <c r="L74" s="170"/>
      <c r="M74" s="170"/>
      <c r="N74" s="170"/>
      <c r="O74" s="170"/>
      <c r="P74" s="170"/>
      <c r="Q74" s="170"/>
      <c r="R74" s="170"/>
      <c r="S74" s="170"/>
      <c r="T74" s="170"/>
      <c r="U74" s="170"/>
      <c r="V74" s="170"/>
      <c r="W74" s="170"/>
      <c r="X74" s="170"/>
      <c r="Y74" s="170"/>
      <c r="Z74" s="170"/>
      <c r="AA74" s="170"/>
      <c r="AB74" s="170"/>
      <c r="AC74" s="170"/>
      <c r="AD74" s="170"/>
      <c r="AE74" s="170"/>
      <c r="AF74" s="170"/>
      <c r="AG74" s="170"/>
      <c r="AH74" s="170"/>
      <c r="AI74" s="170"/>
      <c r="AJ74" s="170"/>
      <c r="AK74" s="170"/>
      <c r="AL74" s="170"/>
      <c r="AM74" s="170"/>
      <c r="AN74" s="170"/>
      <c r="AO74" s="170"/>
      <c r="AP74" s="170"/>
      <c r="AQ74" s="170"/>
      <c r="AR74" s="170"/>
      <c r="AS74" s="170"/>
      <c r="AT74" s="170"/>
      <c r="AU74" s="170"/>
      <c r="AV74" s="170"/>
      <c r="AW74" s="170"/>
      <c r="AX74" s="170"/>
      <c r="AY74" s="170"/>
      <c r="AZ74" s="170"/>
      <c r="BA74" s="170"/>
      <c r="BB74" s="170"/>
      <c r="BC74" s="170"/>
      <c r="BD74" s="170"/>
      <c r="BE74" s="170"/>
      <c r="BF74" s="170"/>
      <c r="BG74" s="170"/>
      <c r="BH74" s="170"/>
      <c r="BI74" s="170"/>
      <c r="BJ74" s="170"/>
      <c r="BK74" s="170"/>
      <c r="BL74" s="170"/>
      <c r="BM74" s="170"/>
      <c r="BN74" s="170"/>
      <c r="BO74" s="170"/>
      <c r="BP74" s="170"/>
      <c r="BQ74" s="170"/>
      <c r="BR74" s="170"/>
      <c r="BS74" s="170"/>
      <c r="BT74" s="170"/>
      <c r="BU74" s="170"/>
      <c r="BV74" s="170"/>
      <c r="BW74" s="170"/>
      <c r="BX74" s="170"/>
      <c r="BY74" s="170"/>
      <c r="BZ74" s="170"/>
      <c r="CA74" s="170"/>
      <c r="CB74" s="170"/>
      <c r="CC74" s="170"/>
      <c r="CD74" s="161"/>
      <c r="CE74" s="161"/>
      <c r="CF74" s="161"/>
    </row>
    <row r="75" spans="2:84" ht="24" customHeight="1">
      <c r="B75" s="1080"/>
      <c r="C75" s="1082"/>
      <c r="D75" s="1084"/>
      <c r="E75" s="1084"/>
      <c r="F75" s="1078"/>
      <c r="G75" s="156" t="s">
        <v>207</v>
      </c>
      <c r="H75" s="347"/>
      <c r="I75" s="347"/>
      <c r="J75" s="347"/>
      <c r="K75" s="347"/>
      <c r="L75" s="347"/>
      <c r="M75" s="347"/>
      <c r="N75" s="347"/>
      <c r="O75" s="347"/>
      <c r="P75" s="347"/>
      <c r="Q75" s="347"/>
      <c r="R75" s="347"/>
      <c r="S75" s="347"/>
      <c r="T75" s="347"/>
      <c r="U75" s="347"/>
      <c r="V75" s="347"/>
      <c r="W75" s="347"/>
      <c r="X75" s="347"/>
      <c r="Y75" s="347"/>
      <c r="Z75" s="347"/>
      <c r="AA75" s="347"/>
      <c r="AB75" s="347"/>
      <c r="AC75" s="347"/>
      <c r="AD75" s="347"/>
      <c r="AE75" s="347"/>
      <c r="AF75" s="347"/>
      <c r="AG75" s="347"/>
      <c r="AH75" s="347"/>
      <c r="AI75" s="347"/>
      <c r="AJ75" s="347"/>
      <c r="AK75" s="347"/>
      <c r="AL75" s="347"/>
      <c r="AM75" s="347"/>
      <c r="AN75" s="347"/>
      <c r="AO75" s="347"/>
      <c r="AP75" s="347"/>
      <c r="AQ75" s="347"/>
      <c r="AR75" s="347"/>
      <c r="AS75" s="347"/>
      <c r="AT75" s="347"/>
      <c r="AU75" s="347"/>
      <c r="AV75" s="347"/>
      <c r="AW75" s="347"/>
      <c r="AX75" s="347"/>
      <c r="AY75" s="347"/>
      <c r="AZ75" s="347"/>
      <c r="BA75" s="347"/>
      <c r="BB75" s="347"/>
      <c r="BC75" s="347"/>
      <c r="BD75" s="347"/>
      <c r="BE75" s="347"/>
      <c r="BF75" s="347"/>
      <c r="BG75" s="347"/>
      <c r="BH75" s="347"/>
      <c r="BI75" s="347"/>
      <c r="BJ75" s="347"/>
      <c r="BK75" s="347"/>
      <c r="BL75" s="347"/>
      <c r="BM75" s="347"/>
      <c r="BN75" s="347"/>
      <c r="BO75" s="347"/>
      <c r="BP75" s="347"/>
      <c r="BQ75" s="347"/>
      <c r="BR75" s="347"/>
      <c r="BS75" s="347"/>
      <c r="BT75" s="347"/>
      <c r="BU75" s="347"/>
      <c r="BV75" s="347"/>
      <c r="BW75" s="347"/>
      <c r="BX75" s="347"/>
      <c r="BY75" s="347"/>
      <c r="BZ75" s="347"/>
      <c r="CA75" s="347"/>
      <c r="CB75" s="347"/>
      <c r="CC75" s="348"/>
      <c r="CD75" s="160">
        <f>COUNTIF(H75:CC75,"○")</f>
        <v>0</v>
      </c>
      <c r="CE75" s="160">
        <f>COUNTIF(H75:CC75,"○")</f>
        <v>0</v>
      </c>
      <c r="CF75" s="160">
        <f>IF($D$5&lt;30,COUNTIFS(H75:CC75,"○",H$78:CC$78,"&gt;=2"),COUNTIFS(H75:CC75,"○",H$78:CC$78,"&gt;=5"))</f>
        <v>0</v>
      </c>
    </row>
    <row r="76" spans="2:84" ht="40.5" customHeight="1">
      <c r="B76" s="1079">
        <v>30</v>
      </c>
      <c r="C76" s="1081"/>
      <c r="D76" s="1083"/>
      <c r="E76" s="1083"/>
      <c r="F76" s="1077"/>
      <c r="G76" s="156" t="s">
        <v>201</v>
      </c>
      <c r="H76" s="170"/>
      <c r="I76" s="170"/>
      <c r="J76" s="170"/>
      <c r="K76" s="170"/>
      <c r="L76" s="170"/>
      <c r="M76" s="170"/>
      <c r="N76" s="170"/>
      <c r="O76" s="170"/>
      <c r="P76" s="170"/>
      <c r="Q76" s="170"/>
      <c r="R76" s="170"/>
      <c r="S76" s="170"/>
      <c r="T76" s="170"/>
      <c r="U76" s="170"/>
      <c r="V76" s="170"/>
      <c r="W76" s="170"/>
      <c r="X76" s="170"/>
      <c r="Y76" s="170"/>
      <c r="Z76" s="170"/>
      <c r="AA76" s="170"/>
      <c r="AB76" s="170"/>
      <c r="AC76" s="170"/>
      <c r="AD76" s="170"/>
      <c r="AE76" s="170"/>
      <c r="AF76" s="170"/>
      <c r="AG76" s="170"/>
      <c r="AH76" s="170"/>
      <c r="AI76" s="170"/>
      <c r="AJ76" s="170"/>
      <c r="AK76" s="170"/>
      <c r="AL76" s="170"/>
      <c r="AM76" s="170"/>
      <c r="AN76" s="170"/>
      <c r="AO76" s="170"/>
      <c r="AP76" s="170"/>
      <c r="AQ76" s="170"/>
      <c r="AR76" s="170"/>
      <c r="AS76" s="170"/>
      <c r="AT76" s="170"/>
      <c r="AU76" s="170"/>
      <c r="AV76" s="170"/>
      <c r="AW76" s="170"/>
      <c r="AX76" s="170"/>
      <c r="AY76" s="170"/>
      <c r="AZ76" s="170"/>
      <c r="BA76" s="170"/>
      <c r="BB76" s="170"/>
      <c r="BC76" s="170"/>
      <c r="BD76" s="170"/>
      <c r="BE76" s="170"/>
      <c r="BF76" s="170"/>
      <c r="BG76" s="170"/>
      <c r="BH76" s="170"/>
      <c r="BI76" s="170"/>
      <c r="BJ76" s="170"/>
      <c r="BK76" s="170"/>
      <c r="BL76" s="170"/>
      <c r="BM76" s="170"/>
      <c r="BN76" s="170"/>
      <c r="BO76" s="170"/>
      <c r="BP76" s="170"/>
      <c r="BQ76" s="170"/>
      <c r="BR76" s="170"/>
      <c r="BS76" s="170"/>
      <c r="BT76" s="170"/>
      <c r="BU76" s="170"/>
      <c r="BV76" s="170"/>
      <c r="BW76" s="170"/>
      <c r="BX76" s="170"/>
      <c r="BY76" s="170"/>
      <c r="BZ76" s="170"/>
      <c r="CA76" s="170"/>
      <c r="CB76" s="170"/>
      <c r="CC76" s="170"/>
      <c r="CD76" s="161"/>
      <c r="CE76" s="161"/>
      <c r="CF76" s="161"/>
    </row>
    <row r="77" spans="2:84" ht="24" customHeight="1">
      <c r="B77" s="1080"/>
      <c r="C77" s="1082"/>
      <c r="D77" s="1084"/>
      <c r="E77" s="1084"/>
      <c r="F77" s="1078"/>
      <c r="G77" s="156" t="s">
        <v>207</v>
      </c>
      <c r="H77" s="347"/>
      <c r="I77" s="347"/>
      <c r="J77" s="347"/>
      <c r="K77" s="347"/>
      <c r="L77" s="347"/>
      <c r="M77" s="347"/>
      <c r="N77" s="347"/>
      <c r="O77" s="347"/>
      <c r="P77" s="347"/>
      <c r="Q77" s="347"/>
      <c r="R77" s="347"/>
      <c r="S77" s="347"/>
      <c r="T77" s="347"/>
      <c r="U77" s="347"/>
      <c r="V77" s="347"/>
      <c r="W77" s="347"/>
      <c r="X77" s="347"/>
      <c r="Y77" s="347"/>
      <c r="Z77" s="347"/>
      <c r="AA77" s="347"/>
      <c r="AB77" s="347"/>
      <c r="AC77" s="347"/>
      <c r="AD77" s="347"/>
      <c r="AE77" s="347"/>
      <c r="AF77" s="347"/>
      <c r="AG77" s="347"/>
      <c r="AH77" s="347"/>
      <c r="AI77" s="347"/>
      <c r="AJ77" s="347"/>
      <c r="AK77" s="347"/>
      <c r="AL77" s="347"/>
      <c r="AM77" s="347"/>
      <c r="AN77" s="347"/>
      <c r="AO77" s="347"/>
      <c r="AP77" s="347"/>
      <c r="AQ77" s="347"/>
      <c r="AR77" s="347"/>
      <c r="AS77" s="347"/>
      <c r="AT77" s="347"/>
      <c r="AU77" s="347"/>
      <c r="AV77" s="347"/>
      <c r="AW77" s="347"/>
      <c r="AX77" s="347"/>
      <c r="AY77" s="347"/>
      <c r="AZ77" s="347"/>
      <c r="BA77" s="347"/>
      <c r="BB77" s="347"/>
      <c r="BC77" s="347"/>
      <c r="BD77" s="347"/>
      <c r="BE77" s="347"/>
      <c r="BF77" s="347"/>
      <c r="BG77" s="347"/>
      <c r="BH77" s="347"/>
      <c r="BI77" s="347"/>
      <c r="BJ77" s="347"/>
      <c r="BK77" s="347"/>
      <c r="BL77" s="347"/>
      <c r="BM77" s="347"/>
      <c r="BN77" s="347"/>
      <c r="BO77" s="347"/>
      <c r="BP77" s="347"/>
      <c r="BQ77" s="347"/>
      <c r="BR77" s="347"/>
      <c r="BS77" s="347"/>
      <c r="BT77" s="347"/>
      <c r="BU77" s="347"/>
      <c r="BV77" s="347"/>
      <c r="BW77" s="347"/>
      <c r="BX77" s="347"/>
      <c r="BY77" s="347"/>
      <c r="BZ77" s="347"/>
      <c r="CA77" s="347"/>
      <c r="CB77" s="347"/>
      <c r="CC77" s="348"/>
      <c r="CD77" s="160">
        <f>COUNTIF(H77:CC77,"○")</f>
        <v>0</v>
      </c>
      <c r="CE77" s="160">
        <f>COUNTIF(H77:CC77,"○")</f>
        <v>0</v>
      </c>
      <c r="CF77" s="160">
        <f>IF($D$5&lt;30,COUNTIFS(H77:CC77,"○",H$78:CC$78,"&gt;=2"),COUNTIFS(H77:CC77,"○",H$78:CC$78,"&gt;=5"))</f>
        <v>0</v>
      </c>
    </row>
    <row r="78" spans="2:84" ht="24" customHeight="1" thickBot="1">
      <c r="B78" s="162"/>
      <c r="C78" s="163"/>
      <c r="D78" s="162"/>
      <c r="E78" s="162"/>
      <c r="F78" s="164"/>
      <c r="G78" s="156" t="s">
        <v>220</v>
      </c>
      <c r="H78" s="157">
        <f t="shared" ref="H78:CC78" si="5">COUNTIF(H18:H77,"○")</f>
        <v>0</v>
      </c>
      <c r="I78" s="157">
        <f t="shared" si="5"/>
        <v>0</v>
      </c>
      <c r="J78" s="157">
        <f t="shared" si="5"/>
        <v>0</v>
      </c>
      <c r="K78" s="157">
        <f t="shared" si="5"/>
        <v>0</v>
      </c>
      <c r="L78" s="157">
        <f t="shared" si="5"/>
        <v>0</v>
      </c>
      <c r="M78" s="157">
        <f t="shared" si="5"/>
        <v>0</v>
      </c>
      <c r="N78" s="157">
        <f t="shared" si="5"/>
        <v>0</v>
      </c>
      <c r="O78" s="157">
        <f t="shared" si="5"/>
        <v>0</v>
      </c>
      <c r="P78" s="157">
        <f t="shared" si="5"/>
        <v>0</v>
      </c>
      <c r="Q78" s="157">
        <f t="shared" si="5"/>
        <v>0</v>
      </c>
      <c r="R78" s="157">
        <f t="shared" si="5"/>
        <v>0</v>
      </c>
      <c r="S78" s="157">
        <f t="shared" si="5"/>
        <v>0</v>
      </c>
      <c r="T78" s="157">
        <f t="shared" si="5"/>
        <v>0</v>
      </c>
      <c r="U78" s="157">
        <f t="shared" si="5"/>
        <v>0</v>
      </c>
      <c r="V78" s="157">
        <f t="shared" si="5"/>
        <v>0</v>
      </c>
      <c r="W78" s="157">
        <f t="shared" si="5"/>
        <v>0</v>
      </c>
      <c r="X78" s="157">
        <f t="shared" si="5"/>
        <v>0</v>
      </c>
      <c r="Y78" s="157">
        <f t="shared" si="5"/>
        <v>0</v>
      </c>
      <c r="Z78" s="157">
        <f t="shared" si="5"/>
        <v>0</v>
      </c>
      <c r="AA78" s="157">
        <f t="shared" si="5"/>
        <v>0</v>
      </c>
      <c r="AB78" s="157">
        <f t="shared" si="5"/>
        <v>0</v>
      </c>
      <c r="AC78" s="157">
        <f t="shared" si="5"/>
        <v>0</v>
      </c>
      <c r="AD78" s="157">
        <f t="shared" si="5"/>
        <v>0</v>
      </c>
      <c r="AE78" s="157">
        <f t="shared" si="5"/>
        <v>0</v>
      </c>
      <c r="AF78" s="157">
        <f t="shared" si="5"/>
        <v>0</v>
      </c>
      <c r="AG78" s="157">
        <f t="shared" si="5"/>
        <v>0</v>
      </c>
      <c r="AH78" s="157">
        <f t="shared" si="5"/>
        <v>0</v>
      </c>
      <c r="AI78" s="157">
        <f t="shared" si="5"/>
        <v>0</v>
      </c>
      <c r="AJ78" s="157">
        <f t="shared" si="5"/>
        <v>0</v>
      </c>
      <c r="AK78" s="157">
        <f t="shared" si="5"/>
        <v>0</v>
      </c>
      <c r="AL78" s="157">
        <f t="shared" si="5"/>
        <v>0</v>
      </c>
      <c r="AM78" s="157">
        <f t="shared" si="5"/>
        <v>0</v>
      </c>
      <c r="AN78" s="157">
        <f t="shared" si="5"/>
        <v>0</v>
      </c>
      <c r="AO78" s="157">
        <f t="shared" si="5"/>
        <v>0</v>
      </c>
      <c r="AP78" s="157">
        <f t="shared" si="5"/>
        <v>0</v>
      </c>
      <c r="AQ78" s="157">
        <f t="shared" si="5"/>
        <v>0</v>
      </c>
      <c r="AR78" s="157">
        <f t="shared" si="5"/>
        <v>0</v>
      </c>
      <c r="AS78" s="157">
        <f t="shared" si="5"/>
        <v>0</v>
      </c>
      <c r="AT78" s="157">
        <f t="shared" si="5"/>
        <v>0</v>
      </c>
      <c r="AU78" s="157">
        <f t="shared" si="5"/>
        <v>0</v>
      </c>
      <c r="AV78" s="157">
        <f t="shared" si="5"/>
        <v>0</v>
      </c>
      <c r="AW78" s="157">
        <f t="shared" si="5"/>
        <v>0</v>
      </c>
      <c r="AX78" s="157">
        <f t="shared" si="5"/>
        <v>0</v>
      </c>
      <c r="AY78" s="157">
        <f t="shared" si="5"/>
        <v>0</v>
      </c>
      <c r="AZ78" s="157">
        <f t="shared" si="5"/>
        <v>0</v>
      </c>
      <c r="BA78" s="157">
        <f t="shared" si="5"/>
        <v>0</v>
      </c>
      <c r="BB78" s="157">
        <f t="shared" si="5"/>
        <v>0</v>
      </c>
      <c r="BC78" s="157">
        <f t="shared" si="5"/>
        <v>0</v>
      </c>
      <c r="BD78" s="157">
        <f t="shared" si="5"/>
        <v>0</v>
      </c>
      <c r="BE78" s="157">
        <f t="shared" si="5"/>
        <v>0</v>
      </c>
      <c r="BF78" s="157">
        <f t="shared" si="5"/>
        <v>0</v>
      </c>
      <c r="BG78" s="157">
        <f t="shared" si="5"/>
        <v>0</v>
      </c>
      <c r="BH78" s="157">
        <f t="shared" si="5"/>
        <v>0</v>
      </c>
      <c r="BI78" s="157">
        <f t="shared" si="5"/>
        <v>0</v>
      </c>
      <c r="BJ78" s="157">
        <f t="shared" si="5"/>
        <v>0</v>
      </c>
      <c r="BK78" s="157">
        <f t="shared" si="5"/>
        <v>0</v>
      </c>
      <c r="BL78" s="157">
        <f t="shared" si="5"/>
        <v>0</v>
      </c>
      <c r="BM78" s="157">
        <f t="shared" si="5"/>
        <v>0</v>
      </c>
      <c r="BN78" s="157">
        <f t="shared" si="5"/>
        <v>0</v>
      </c>
      <c r="BO78" s="157">
        <f t="shared" si="5"/>
        <v>0</v>
      </c>
      <c r="BP78" s="157">
        <f t="shared" si="5"/>
        <v>0</v>
      </c>
      <c r="BQ78" s="157">
        <f t="shared" si="5"/>
        <v>0</v>
      </c>
      <c r="BR78" s="157">
        <f t="shared" si="5"/>
        <v>0</v>
      </c>
      <c r="BS78" s="157">
        <f t="shared" si="5"/>
        <v>0</v>
      </c>
      <c r="BT78" s="157">
        <f t="shared" si="5"/>
        <v>0</v>
      </c>
      <c r="BU78" s="157">
        <f t="shared" si="5"/>
        <v>0</v>
      </c>
      <c r="BV78" s="157">
        <f t="shared" si="5"/>
        <v>0</v>
      </c>
      <c r="BW78" s="157">
        <f t="shared" si="5"/>
        <v>0</v>
      </c>
      <c r="BX78" s="157">
        <f t="shared" si="5"/>
        <v>0</v>
      </c>
      <c r="BY78" s="157">
        <f t="shared" si="5"/>
        <v>0</v>
      </c>
      <c r="BZ78" s="157">
        <f t="shared" si="5"/>
        <v>0</v>
      </c>
      <c r="CA78" s="157">
        <f t="shared" si="5"/>
        <v>0</v>
      </c>
      <c r="CB78" s="157">
        <f t="shared" si="5"/>
        <v>0</v>
      </c>
      <c r="CC78" s="157">
        <f t="shared" si="5"/>
        <v>0</v>
      </c>
      <c r="CD78" s="163"/>
      <c r="CE78" s="298">
        <f>SUM(CE18:CE77)</f>
        <v>0</v>
      </c>
      <c r="CF78" s="298">
        <f>SUM(CF18:CF77)</f>
        <v>0</v>
      </c>
    </row>
    <row r="79" spans="2:84" ht="23.25" customHeight="1" thickBot="1">
      <c r="CD79" s="165" t="s">
        <v>221</v>
      </c>
      <c r="CE79" s="1092">
        <f>SUM(CE78:CF78)</f>
        <v>0</v>
      </c>
      <c r="CF79" s="1093"/>
    </row>
    <row r="84" spans="3:4">
      <c r="C84" s="148"/>
    </row>
    <row r="85" spans="3:4">
      <c r="C85" s="148" t="s">
        <v>117</v>
      </c>
      <c r="D85" s="148" t="s">
        <v>223</v>
      </c>
    </row>
    <row r="86" spans="3:4">
      <c r="C86" s="148" t="s">
        <v>119</v>
      </c>
      <c r="D86" s="148" t="s">
        <v>223</v>
      </c>
    </row>
    <row r="87" spans="3:4">
      <c r="C87" s="148" t="s">
        <v>120</v>
      </c>
      <c r="D87" s="148" t="s">
        <v>223</v>
      </c>
    </row>
    <row r="88" spans="3:4">
      <c r="C88" s="148" t="s">
        <v>121</v>
      </c>
      <c r="D88" s="148" t="s">
        <v>223</v>
      </c>
    </row>
    <row r="89" spans="3:4">
      <c r="C89" s="148" t="s">
        <v>14</v>
      </c>
      <c r="D89" s="148" t="s">
        <v>223</v>
      </c>
    </row>
    <row r="90" spans="3:4">
      <c r="C90" s="148" t="s">
        <v>122</v>
      </c>
      <c r="D90" s="148" t="s">
        <v>223</v>
      </c>
    </row>
    <row r="91" spans="3:4">
      <c r="C91" s="148" t="s">
        <v>123</v>
      </c>
      <c r="D91" s="148" t="s">
        <v>223</v>
      </c>
    </row>
    <row r="92" spans="3:4">
      <c r="C92" s="148" t="s">
        <v>124</v>
      </c>
      <c r="D92" s="148" t="s">
        <v>223</v>
      </c>
    </row>
    <row r="93" spans="3:4">
      <c r="C93" s="148" t="s">
        <v>47</v>
      </c>
      <c r="D93" s="148" t="s">
        <v>222</v>
      </c>
    </row>
    <row r="94" spans="3:4">
      <c r="C94" s="148" t="s">
        <v>126</v>
      </c>
      <c r="D94" s="148" t="s">
        <v>222</v>
      </c>
    </row>
    <row r="95" spans="3:4">
      <c r="C95" s="148" t="s">
        <v>15</v>
      </c>
      <c r="D95" s="148" t="s">
        <v>223</v>
      </c>
    </row>
    <row r="96" spans="3:4">
      <c r="C96" s="148" t="s">
        <v>16</v>
      </c>
      <c r="D96" s="148" t="s">
        <v>223</v>
      </c>
    </row>
    <row r="97" spans="3:4">
      <c r="C97" s="148" t="s">
        <v>17</v>
      </c>
      <c r="D97" s="148" t="s">
        <v>223</v>
      </c>
    </row>
    <row r="98" spans="3:4">
      <c r="C98" s="148" t="s">
        <v>18</v>
      </c>
      <c r="D98" s="148" t="s">
        <v>223</v>
      </c>
    </row>
    <row r="99" spans="3:4">
      <c r="C99" s="148" t="s">
        <v>19</v>
      </c>
      <c r="D99" s="148" t="s">
        <v>223</v>
      </c>
    </row>
    <row r="100" spans="3:4">
      <c r="C100" s="148" t="s">
        <v>20</v>
      </c>
      <c r="D100" s="148" t="s">
        <v>223</v>
      </c>
    </row>
    <row r="101" spans="3:4">
      <c r="C101" s="148" t="s">
        <v>21</v>
      </c>
      <c r="D101" s="148" t="s">
        <v>223</v>
      </c>
    </row>
    <row r="102" spans="3:4">
      <c r="C102" s="148" t="s">
        <v>22</v>
      </c>
      <c r="D102" s="148" t="s">
        <v>223</v>
      </c>
    </row>
    <row r="103" spans="3:4">
      <c r="C103" s="148" t="s">
        <v>127</v>
      </c>
      <c r="D103" s="148" t="s">
        <v>223</v>
      </c>
    </row>
    <row r="104" spans="3:4">
      <c r="C104" s="148" t="s">
        <v>23</v>
      </c>
      <c r="D104" s="148" t="s">
        <v>223</v>
      </c>
    </row>
    <row r="105" spans="3:4">
      <c r="C105" s="148" t="s">
        <v>24</v>
      </c>
      <c r="D105" s="148" t="s">
        <v>223</v>
      </c>
    </row>
    <row r="106" spans="3:4">
      <c r="C106" s="148" t="s">
        <v>25</v>
      </c>
      <c r="D106" s="148" t="s">
        <v>222</v>
      </c>
    </row>
    <row r="107" spans="3:4">
      <c r="C107" s="148" t="s">
        <v>26</v>
      </c>
      <c r="D107" s="148" t="s">
        <v>222</v>
      </c>
    </row>
    <row r="108" spans="3:4">
      <c r="C108" s="148" t="s">
        <v>27</v>
      </c>
      <c r="D108" s="148" t="s">
        <v>222</v>
      </c>
    </row>
    <row r="109" spans="3:4">
      <c r="C109" s="148" t="s">
        <v>28</v>
      </c>
      <c r="D109" s="148" t="s">
        <v>222</v>
      </c>
    </row>
    <row r="110" spans="3:4">
      <c r="C110" s="148" t="s">
        <v>29</v>
      </c>
      <c r="D110" s="148" t="s">
        <v>222</v>
      </c>
    </row>
    <row r="111" spans="3:4">
      <c r="C111" s="148" t="s">
        <v>30</v>
      </c>
      <c r="D111" s="148" t="s">
        <v>222</v>
      </c>
    </row>
    <row r="112" spans="3:4">
      <c r="C112" s="148" t="s">
        <v>128</v>
      </c>
      <c r="D112" s="148" t="s">
        <v>222</v>
      </c>
    </row>
    <row r="113" spans="3:4">
      <c r="C113" s="148" t="s">
        <v>129</v>
      </c>
      <c r="D113" s="148" t="s">
        <v>222</v>
      </c>
    </row>
    <row r="114" spans="3:4">
      <c r="C114" s="148" t="s">
        <v>130</v>
      </c>
      <c r="D114" s="148" t="s">
        <v>222</v>
      </c>
    </row>
    <row r="115" spans="3:4">
      <c r="C115" s="148" t="s">
        <v>131</v>
      </c>
      <c r="D115" s="148" t="s">
        <v>222</v>
      </c>
    </row>
    <row r="116" spans="3:4">
      <c r="C116" s="148" t="s">
        <v>132</v>
      </c>
      <c r="D116" s="148" t="s">
        <v>222</v>
      </c>
    </row>
    <row r="117" spans="3:4">
      <c r="C117" s="148" t="s">
        <v>133</v>
      </c>
      <c r="D117" s="148" t="s">
        <v>222</v>
      </c>
    </row>
    <row r="118" spans="3:4">
      <c r="C118" s="148" t="s">
        <v>134</v>
      </c>
      <c r="D118" s="148" t="s">
        <v>222</v>
      </c>
    </row>
    <row r="119" spans="3:4">
      <c r="C119" s="148" t="s">
        <v>135</v>
      </c>
      <c r="D119" s="148" t="s">
        <v>222</v>
      </c>
    </row>
  </sheetData>
  <mergeCells count="168">
    <mergeCell ref="B72:B73"/>
    <mergeCell ref="C72:C73"/>
    <mergeCell ref="D72:D73"/>
    <mergeCell ref="E72:E73"/>
    <mergeCell ref="F72:F73"/>
    <mergeCell ref="CE79:CF79"/>
    <mergeCell ref="B74:B75"/>
    <mergeCell ref="C74:C75"/>
    <mergeCell ref="D74:D75"/>
    <mergeCell ref="E74:E75"/>
    <mergeCell ref="F74:F75"/>
    <mergeCell ref="B76:B77"/>
    <mergeCell ref="C76:C77"/>
    <mergeCell ref="D76:D77"/>
    <mergeCell ref="E76:E77"/>
    <mergeCell ref="F76:F77"/>
    <mergeCell ref="B68:B69"/>
    <mergeCell ref="C68:C69"/>
    <mergeCell ref="D68:D69"/>
    <mergeCell ref="E68:E69"/>
    <mergeCell ref="F68:F69"/>
    <mergeCell ref="B70:B71"/>
    <mergeCell ref="C70:C71"/>
    <mergeCell ref="D70:D71"/>
    <mergeCell ref="E70:E71"/>
    <mergeCell ref="F70:F71"/>
    <mergeCell ref="B64:B65"/>
    <mergeCell ref="C64:C65"/>
    <mergeCell ref="D64:D65"/>
    <mergeCell ref="E64:E65"/>
    <mergeCell ref="F64:F65"/>
    <mergeCell ref="B66:B67"/>
    <mergeCell ref="C66:C67"/>
    <mergeCell ref="D66:D67"/>
    <mergeCell ref="E66:E67"/>
    <mergeCell ref="F66:F67"/>
    <mergeCell ref="B60:B61"/>
    <mergeCell ref="C60:C61"/>
    <mergeCell ref="D60:D61"/>
    <mergeCell ref="E60:E61"/>
    <mergeCell ref="F60:F61"/>
    <mergeCell ref="B62:B63"/>
    <mergeCell ref="C62:C63"/>
    <mergeCell ref="D62:D63"/>
    <mergeCell ref="E62:E63"/>
    <mergeCell ref="F62:F63"/>
    <mergeCell ref="B56:B57"/>
    <mergeCell ref="C56:C57"/>
    <mergeCell ref="D56:D57"/>
    <mergeCell ref="E56:E57"/>
    <mergeCell ref="F56:F57"/>
    <mergeCell ref="B58:B59"/>
    <mergeCell ref="C58:C59"/>
    <mergeCell ref="D58:D59"/>
    <mergeCell ref="E58:E59"/>
    <mergeCell ref="F58:F59"/>
    <mergeCell ref="B52:B53"/>
    <mergeCell ref="C52:C53"/>
    <mergeCell ref="D52:D53"/>
    <mergeCell ref="E52:E53"/>
    <mergeCell ref="F52:F53"/>
    <mergeCell ref="B54:B55"/>
    <mergeCell ref="C54:C55"/>
    <mergeCell ref="D54:D55"/>
    <mergeCell ref="E54:E55"/>
    <mergeCell ref="F54:F55"/>
    <mergeCell ref="B48:B49"/>
    <mergeCell ref="C48:C49"/>
    <mergeCell ref="D48:D49"/>
    <mergeCell ref="E48:E49"/>
    <mergeCell ref="F48:F49"/>
    <mergeCell ref="B50:B51"/>
    <mergeCell ref="C50:C51"/>
    <mergeCell ref="D50:D51"/>
    <mergeCell ref="E50:E51"/>
    <mergeCell ref="F50:F51"/>
    <mergeCell ref="B44:B45"/>
    <mergeCell ref="C44:C45"/>
    <mergeCell ref="D44:D45"/>
    <mergeCell ref="E44:E45"/>
    <mergeCell ref="F44:F45"/>
    <mergeCell ref="B46:B47"/>
    <mergeCell ref="C46:C47"/>
    <mergeCell ref="D46:D47"/>
    <mergeCell ref="E46:E47"/>
    <mergeCell ref="F46:F47"/>
    <mergeCell ref="B40:B41"/>
    <mergeCell ref="C40:C41"/>
    <mergeCell ref="D40:D41"/>
    <mergeCell ref="E40:E41"/>
    <mergeCell ref="F40:F41"/>
    <mergeCell ref="B42:B43"/>
    <mergeCell ref="C42:C43"/>
    <mergeCell ref="D42:D43"/>
    <mergeCell ref="E42:E43"/>
    <mergeCell ref="F42:F43"/>
    <mergeCell ref="B36:B37"/>
    <mergeCell ref="C36:C37"/>
    <mergeCell ref="D36:D37"/>
    <mergeCell ref="E36:E37"/>
    <mergeCell ref="F36:F37"/>
    <mergeCell ref="B38:B39"/>
    <mergeCell ref="C38:C39"/>
    <mergeCell ref="D38:D39"/>
    <mergeCell ref="E38:E39"/>
    <mergeCell ref="F38:F39"/>
    <mergeCell ref="B32:B33"/>
    <mergeCell ref="C32:C33"/>
    <mergeCell ref="D32:D33"/>
    <mergeCell ref="E32:E33"/>
    <mergeCell ref="F32:F33"/>
    <mergeCell ref="B34:B35"/>
    <mergeCell ref="C34:C35"/>
    <mergeCell ref="D34:D35"/>
    <mergeCell ref="E34:E35"/>
    <mergeCell ref="F34:F35"/>
    <mergeCell ref="B28:B29"/>
    <mergeCell ref="C28:C29"/>
    <mergeCell ref="D28:D29"/>
    <mergeCell ref="E28:E29"/>
    <mergeCell ref="F28:F29"/>
    <mergeCell ref="B30:B31"/>
    <mergeCell ref="C30:C31"/>
    <mergeCell ref="D30:D31"/>
    <mergeCell ref="E30:E31"/>
    <mergeCell ref="F30:F31"/>
    <mergeCell ref="B24:B25"/>
    <mergeCell ref="C24:C25"/>
    <mergeCell ref="D24:D25"/>
    <mergeCell ref="E24:E25"/>
    <mergeCell ref="F24:F25"/>
    <mergeCell ref="B26:B27"/>
    <mergeCell ref="C26:C27"/>
    <mergeCell ref="D26:D27"/>
    <mergeCell ref="E26:E27"/>
    <mergeCell ref="F26:F27"/>
    <mergeCell ref="B20:B21"/>
    <mergeCell ref="C20:C21"/>
    <mergeCell ref="D20:D21"/>
    <mergeCell ref="E20:E21"/>
    <mergeCell ref="F20:F21"/>
    <mergeCell ref="B22:B23"/>
    <mergeCell ref="C22:C23"/>
    <mergeCell ref="D22:D23"/>
    <mergeCell ref="E22:E23"/>
    <mergeCell ref="F22:F23"/>
    <mergeCell ref="B12:B13"/>
    <mergeCell ref="C12:C13"/>
    <mergeCell ref="D12:D13"/>
    <mergeCell ref="E12:E13"/>
    <mergeCell ref="F12:F13"/>
    <mergeCell ref="B18:B19"/>
    <mergeCell ref="C18:C19"/>
    <mergeCell ref="D18:D19"/>
    <mergeCell ref="E18:E19"/>
    <mergeCell ref="F18:F19"/>
    <mergeCell ref="D3:G3"/>
    <mergeCell ref="D4:G4"/>
    <mergeCell ref="B8:B9"/>
    <mergeCell ref="C8:C9"/>
    <mergeCell ref="D8:D9"/>
    <mergeCell ref="E8:E9"/>
    <mergeCell ref="F8:F9"/>
    <mergeCell ref="B10:B11"/>
    <mergeCell ref="C10:C11"/>
    <mergeCell ref="D10:D11"/>
    <mergeCell ref="E10:E11"/>
    <mergeCell ref="F10:F11"/>
  </mergeCells>
  <phoneticPr fontId="7"/>
  <dataValidations count="3">
    <dataValidation type="list" allowBlank="1" showInputMessage="1" showErrorMessage="1" sqref="F8:F13 F18:F77" xr:uid="{84DFE1B8-1957-48CD-80AD-04165415A42C}">
      <formula1>"有症状,無症状"</formula1>
    </dataValidation>
    <dataValidation type="whole" imeMode="off" allowBlank="1" showInputMessage="1" showErrorMessage="1" sqref="D5" xr:uid="{D59E7799-DCD8-4E24-8012-ED73FC1E2AB5}">
      <formula1>0</formula1>
      <formula2>9999</formula2>
    </dataValidation>
    <dataValidation type="list" allowBlank="1" showInputMessage="1" showErrorMessage="1" sqref="H69:CC69 H67:CC67 H65:CC65 H63:CC63 H75:CC75 H13:CC13 H57:CC57 H59:CC59 H61:CC61 H11:CC11 H73:CC73 H77:CC77 H71:CC71 H29:CC29 H9:CC9 H53:CC53 H55:CC55 H51:CC51 H39:CC39 H41:CC41 H43:CC43 H45:CC45 H49:CC49 H47:CC47 H19:CC19 H35:CC35 H37:CC37 H33:CC33 H21:CC21 H23:CC23 H25:CC25 H27:CC27 H31:CC31" xr:uid="{D1108BD6-958F-48C9-9676-FC9C537033CF}">
      <formula1>"○"</formula1>
    </dataValidation>
  </dataValidations>
  <pageMargins left="0.25" right="0.25" top="0.75" bottom="0.75" header="0.3" footer="0.3"/>
  <pageSetup paperSize="8" scale="32" fitToHeight="0" orientation="landscape" r:id="rId1"/>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82B4D-3A24-49AE-BBE2-16B4D17955B9}">
  <sheetPr>
    <tabColor theme="7" tint="0.79998168889431442"/>
    <pageSetUpPr fitToPage="1"/>
  </sheetPr>
  <dimension ref="A1:J78"/>
  <sheetViews>
    <sheetView zoomScale="115" zoomScaleNormal="115" workbookViewId="0">
      <selection activeCell="D3" sqref="D3:H3"/>
    </sheetView>
  </sheetViews>
  <sheetFormatPr defaultRowHeight="13"/>
  <cols>
    <col min="1" max="1" width="5.54296875" customWidth="1"/>
    <col min="2" max="2" width="3.36328125" customWidth="1"/>
  </cols>
  <sheetData>
    <row r="1" spans="1:9">
      <c r="A1" s="329" t="s">
        <v>463</v>
      </c>
    </row>
    <row r="3" spans="1:9">
      <c r="A3" t="s">
        <v>75</v>
      </c>
      <c r="D3" s="1095">
        <f>個票2!L4</f>
        <v>0</v>
      </c>
      <c r="E3" s="1095"/>
      <c r="F3" s="1095"/>
      <c r="G3" s="1095"/>
      <c r="H3" s="1095"/>
    </row>
    <row r="4" spans="1:9">
      <c r="A4" t="s">
        <v>79</v>
      </c>
      <c r="D4" s="1096">
        <f>個票2!L5</f>
        <v>0</v>
      </c>
      <c r="E4" s="1096"/>
      <c r="F4" s="1096"/>
      <c r="G4" s="1096"/>
      <c r="H4" s="1096"/>
    </row>
    <row r="6" spans="1:9">
      <c r="A6" t="s">
        <v>480</v>
      </c>
    </row>
    <row r="8" spans="1:9">
      <c r="B8" s="330" t="s">
        <v>184</v>
      </c>
      <c r="C8" s="349"/>
      <c r="D8" s="330" t="s">
        <v>185</v>
      </c>
      <c r="E8" s="1094"/>
      <c r="F8" s="1094"/>
      <c r="G8" s="1094"/>
      <c r="H8" s="1094"/>
      <c r="I8" s="1094"/>
    </row>
    <row r="10" spans="1:9">
      <c r="A10" t="s">
        <v>604</v>
      </c>
    </row>
    <row r="12" spans="1:9">
      <c r="B12" s="229" t="s">
        <v>142</v>
      </c>
      <c r="C12" t="s">
        <v>465</v>
      </c>
    </row>
    <row r="13" spans="1:9">
      <c r="C13" s="331" t="s">
        <v>464</v>
      </c>
    </row>
    <row r="14" spans="1:9">
      <c r="C14" s="331" t="s">
        <v>484</v>
      </c>
    </row>
    <row r="15" spans="1:9">
      <c r="C15" s="331" t="s">
        <v>485</v>
      </c>
    </row>
    <row r="17" spans="1:3">
      <c r="A17" t="s">
        <v>477</v>
      </c>
    </row>
    <row r="19" spans="1:3">
      <c r="B19" s="229" t="s">
        <v>142</v>
      </c>
      <c r="C19" t="s">
        <v>467</v>
      </c>
    </row>
    <row r="21" spans="1:3">
      <c r="B21" s="229" t="s">
        <v>142</v>
      </c>
      <c r="C21" t="s">
        <v>468</v>
      </c>
    </row>
    <row r="23" spans="1:3">
      <c r="B23" s="229" t="s">
        <v>142</v>
      </c>
      <c r="C23" t="s">
        <v>469</v>
      </c>
    </row>
    <row r="25" spans="1:3">
      <c r="B25" s="229" t="s">
        <v>142</v>
      </c>
      <c r="C25" t="s">
        <v>481</v>
      </c>
    </row>
    <row r="27" spans="1:3">
      <c r="B27" s="229" t="s">
        <v>142</v>
      </c>
      <c r="C27" t="s">
        <v>466</v>
      </c>
    </row>
    <row r="29" spans="1:3">
      <c r="A29" t="s">
        <v>476</v>
      </c>
    </row>
    <row r="31" spans="1:3">
      <c r="B31" s="229" t="s">
        <v>142</v>
      </c>
      <c r="C31" t="s">
        <v>470</v>
      </c>
    </row>
    <row r="33" spans="1:10">
      <c r="B33" s="229" t="s">
        <v>142</v>
      </c>
      <c r="C33" t="s">
        <v>471</v>
      </c>
    </row>
    <row r="35" spans="1:10">
      <c r="B35" s="229" t="s">
        <v>142</v>
      </c>
      <c r="C35" t="s">
        <v>475</v>
      </c>
    </row>
    <row r="36" spans="1:10">
      <c r="C36" t="s">
        <v>600</v>
      </c>
    </row>
    <row r="38" spans="1:10">
      <c r="B38" s="229" t="s">
        <v>142</v>
      </c>
      <c r="C38" t="s">
        <v>487</v>
      </c>
    </row>
    <row r="39" spans="1:10">
      <c r="C39" s="326" t="s">
        <v>493</v>
      </c>
      <c r="D39" s="327"/>
      <c r="E39" s="327"/>
      <c r="F39" s="327"/>
      <c r="G39" s="327"/>
      <c r="H39" s="327"/>
      <c r="I39" s="327"/>
      <c r="J39" s="328"/>
    </row>
    <row r="40" spans="1:10">
      <c r="C40" s="350"/>
      <c r="D40" s="351"/>
      <c r="E40" s="351"/>
      <c r="F40" s="351"/>
      <c r="G40" s="351"/>
      <c r="H40" s="351"/>
      <c r="I40" s="351"/>
      <c r="J40" s="352"/>
    </row>
    <row r="41" spans="1:10">
      <c r="C41" s="350"/>
      <c r="D41" s="351"/>
      <c r="E41" s="351"/>
      <c r="F41" s="351"/>
      <c r="G41" s="351"/>
      <c r="H41" s="351"/>
      <c r="I41" s="351"/>
      <c r="J41" s="352"/>
    </row>
    <row r="42" spans="1:10">
      <c r="C42" s="353"/>
      <c r="D42" s="354"/>
      <c r="E42" s="354"/>
      <c r="F42" s="354"/>
      <c r="G42" s="354"/>
      <c r="H42" s="354"/>
      <c r="I42" s="354"/>
      <c r="J42" s="355"/>
    </row>
    <row r="44" spans="1:10">
      <c r="A44" t="s">
        <v>601</v>
      </c>
    </row>
    <row r="46" spans="1:10">
      <c r="B46" s="229" t="s">
        <v>142</v>
      </c>
      <c r="C46" t="s">
        <v>479</v>
      </c>
    </row>
    <row r="48" spans="1:10">
      <c r="B48" s="229" t="s">
        <v>142</v>
      </c>
      <c r="C48" t="s">
        <v>478</v>
      </c>
    </row>
    <row r="50" spans="1:10">
      <c r="A50" t="s">
        <v>602</v>
      </c>
    </row>
    <row r="52" spans="1:10">
      <c r="B52" s="229" t="s">
        <v>142</v>
      </c>
      <c r="C52" s="332" t="s">
        <v>598</v>
      </c>
    </row>
    <row r="54" spans="1:10">
      <c r="B54" s="229" t="s">
        <v>142</v>
      </c>
      <c r="C54" s="332" t="s">
        <v>597</v>
      </c>
    </row>
    <row r="56" spans="1:10">
      <c r="A56" t="s">
        <v>603</v>
      </c>
    </row>
    <row r="58" spans="1:10">
      <c r="B58" s="229" t="s">
        <v>142</v>
      </c>
      <c r="C58" t="s">
        <v>482</v>
      </c>
    </row>
    <row r="59" spans="1:10">
      <c r="C59" s="331" t="s">
        <v>483</v>
      </c>
    </row>
    <row r="60" spans="1:10">
      <c r="C60" s="326" t="s">
        <v>472</v>
      </c>
      <c r="D60" s="327"/>
      <c r="E60" s="327"/>
      <c r="F60" s="327"/>
      <c r="G60" s="327"/>
      <c r="H60" s="327"/>
      <c r="I60" s="327"/>
      <c r="J60" s="328"/>
    </row>
    <row r="61" spans="1:10">
      <c r="C61" s="350"/>
      <c r="D61" s="351"/>
      <c r="E61" s="351"/>
      <c r="F61" s="351"/>
      <c r="G61" s="351"/>
      <c r="H61" s="351"/>
      <c r="I61" s="351"/>
      <c r="J61" s="352"/>
    </row>
    <row r="62" spans="1:10">
      <c r="C62" s="350"/>
      <c r="D62" s="351"/>
      <c r="E62" s="351"/>
      <c r="F62" s="351"/>
      <c r="G62" s="351"/>
      <c r="H62" s="351"/>
      <c r="I62" s="351"/>
      <c r="J62" s="352"/>
    </row>
    <row r="63" spans="1:10">
      <c r="C63" s="353"/>
      <c r="D63" s="354"/>
      <c r="E63" s="354"/>
      <c r="F63" s="354"/>
      <c r="G63" s="354"/>
      <c r="H63" s="354"/>
      <c r="I63" s="354"/>
      <c r="J63" s="355"/>
    </row>
    <row r="65" spans="1:10">
      <c r="A65" t="s">
        <v>599</v>
      </c>
    </row>
    <row r="67" spans="1:10">
      <c r="B67" s="229" t="s">
        <v>142</v>
      </c>
      <c r="C67" t="s">
        <v>495</v>
      </c>
    </row>
    <row r="68" spans="1:10">
      <c r="C68" s="326" t="s">
        <v>474</v>
      </c>
      <c r="D68" s="327"/>
      <c r="E68" s="327"/>
      <c r="F68" s="327"/>
      <c r="G68" s="327"/>
      <c r="H68" s="327"/>
      <c r="I68" s="327"/>
      <c r="J68" s="328"/>
    </row>
    <row r="69" spans="1:10">
      <c r="C69" s="350"/>
      <c r="D69" s="351"/>
      <c r="E69" s="351"/>
      <c r="F69" s="351"/>
      <c r="G69" s="351"/>
      <c r="H69" s="351"/>
      <c r="I69" s="351"/>
      <c r="J69" s="352"/>
    </row>
    <row r="70" spans="1:10">
      <c r="C70" s="350"/>
      <c r="D70" s="351"/>
      <c r="E70" s="351"/>
      <c r="F70" s="351"/>
      <c r="G70" s="351"/>
      <c r="H70" s="351"/>
      <c r="I70" s="351"/>
      <c r="J70" s="352"/>
    </row>
    <row r="71" spans="1:10">
      <c r="C71" s="353"/>
      <c r="D71" s="354"/>
      <c r="E71" s="354"/>
      <c r="F71" s="354"/>
      <c r="G71" s="354"/>
      <c r="H71" s="354"/>
      <c r="I71" s="354"/>
      <c r="J71" s="355"/>
    </row>
    <row r="73" spans="1:10">
      <c r="B73" s="229" t="s">
        <v>142</v>
      </c>
      <c r="C73" t="s">
        <v>473</v>
      </c>
    </row>
    <row r="74" spans="1:10">
      <c r="C74" s="326" t="s">
        <v>486</v>
      </c>
      <c r="D74" s="327"/>
      <c r="E74" s="327"/>
      <c r="F74" s="327"/>
      <c r="G74" s="327"/>
      <c r="H74" s="327"/>
      <c r="I74" s="327"/>
      <c r="J74" s="328"/>
    </row>
    <row r="75" spans="1:10">
      <c r="C75" s="333" t="s">
        <v>494</v>
      </c>
      <c r="D75" s="334"/>
      <c r="E75" s="334"/>
      <c r="F75" s="334"/>
      <c r="G75" s="334"/>
      <c r="H75" s="334"/>
      <c r="I75" s="334"/>
      <c r="J75" s="335"/>
    </row>
    <row r="76" spans="1:10">
      <c r="C76" s="350"/>
      <c r="D76" s="351"/>
      <c r="E76" s="351"/>
      <c r="F76" s="351"/>
      <c r="G76" s="351"/>
      <c r="H76" s="351"/>
      <c r="I76" s="351"/>
      <c r="J76" s="352"/>
    </row>
    <row r="77" spans="1:10">
      <c r="C77" s="350"/>
      <c r="D77" s="351"/>
      <c r="E77" s="351"/>
      <c r="F77" s="351"/>
      <c r="G77" s="351"/>
      <c r="H77" s="351"/>
      <c r="I77" s="351"/>
      <c r="J77" s="352"/>
    </row>
    <row r="78" spans="1:10">
      <c r="C78" s="353"/>
      <c r="D78" s="354"/>
      <c r="E78" s="354"/>
      <c r="F78" s="354"/>
      <c r="G78" s="354"/>
      <c r="H78" s="354"/>
      <c r="I78" s="354"/>
      <c r="J78" s="355"/>
    </row>
  </sheetData>
  <mergeCells count="3">
    <mergeCell ref="D3:H3"/>
    <mergeCell ref="D4:H4"/>
    <mergeCell ref="E8:I8"/>
  </mergeCells>
  <phoneticPr fontId="7"/>
  <dataValidations count="1">
    <dataValidation type="list" allowBlank="1" showInputMessage="1" showErrorMessage="1" sqref="B12 B19 B21 B23 B25 B27 B31 B33 B35 B38 B48 B67 B73 B46 B58 B54 B52" xr:uid="{56A5D79A-5C9C-42FB-A39A-C38F6A3CEF6A}">
      <formula1>"□,☑"</formula1>
    </dataValidation>
  </dataValidations>
  <printOptions horizontalCentered="1"/>
  <pageMargins left="0.70866141732283472" right="0.70866141732283472" top="0.35433070866141736" bottom="0.35433070866141736" header="0.31496062992125984" footer="0.31496062992125984"/>
  <pageSetup paperSize="9" scale="82"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9CB48-B6C6-4AD6-9E06-9FC398743848}">
  <sheetPr>
    <tabColor theme="6" tint="0.79998168889431442"/>
    <pageSetUpPr fitToPage="1"/>
  </sheetPr>
  <dimension ref="A1:AT119"/>
  <sheetViews>
    <sheetView showGridLines="0" view="pageBreakPreview" zoomScale="130" zoomScaleNormal="120" zoomScaleSheetLayoutView="130" workbookViewId="0"/>
  </sheetViews>
  <sheetFormatPr defaultColWidth="2.26953125" defaultRowHeight="13"/>
  <cols>
    <col min="1" max="1" width="2.26953125" style="15" customWidth="1"/>
    <col min="2" max="5" width="2.36328125" style="15" customWidth="1"/>
    <col min="6" max="7" width="2.36328125" style="15" bestFit="1" customWidth="1"/>
    <col min="8" max="40" width="2.26953125" style="15"/>
    <col min="41" max="42" width="4.6328125" style="15" customWidth="1"/>
    <col min="43" max="47" width="2.26953125" style="15" customWidth="1"/>
    <col min="48" max="16384" width="2.26953125" style="15"/>
  </cols>
  <sheetData>
    <row r="1" spans="1:46">
      <c r="A1" s="124" t="s">
        <v>226</v>
      </c>
      <c r="M1" s="124" t="str">
        <f ca="1">MID(CELL("filename",A1),FIND("]",CELL("filename",A1))+1,99)</f>
        <v>個票3</v>
      </c>
    </row>
    <row r="2" spans="1:46" s="20" customFormat="1" ht="17" customHeight="1">
      <c r="A2" s="341" t="s">
        <v>488</v>
      </c>
      <c r="B2" s="336" t="s">
        <v>449</v>
      </c>
      <c r="C2" s="336"/>
      <c r="D2" s="336"/>
      <c r="E2" s="336"/>
      <c r="F2" s="336"/>
      <c r="G2" s="336"/>
      <c r="H2" s="336"/>
      <c r="I2" s="336"/>
      <c r="J2" s="336"/>
      <c r="K2" s="336"/>
      <c r="L2" s="336"/>
      <c r="M2" s="336"/>
      <c r="N2" s="337"/>
      <c r="O2" s="15"/>
      <c r="U2" s="15"/>
      <c r="V2" s="15"/>
      <c r="W2" s="15"/>
      <c r="X2" s="15"/>
      <c r="Y2" s="15"/>
      <c r="Z2" s="15"/>
      <c r="AA2" s="15"/>
      <c r="AB2" s="15"/>
      <c r="AC2" s="15"/>
      <c r="AD2" s="15"/>
      <c r="AE2" s="15"/>
      <c r="AF2" s="15"/>
      <c r="AG2" s="15"/>
      <c r="AH2" s="15"/>
      <c r="AI2" s="15"/>
      <c r="AJ2" s="15"/>
      <c r="AK2" s="15"/>
      <c r="AL2" s="15"/>
      <c r="AM2" s="15"/>
    </row>
    <row r="3" spans="1:46" s="20" customFormat="1" ht="12" customHeight="1">
      <c r="A3" s="832" t="s">
        <v>40</v>
      </c>
      <c r="B3" s="16" t="s">
        <v>0</v>
      </c>
      <c r="C3" s="17"/>
      <c r="D3" s="17"/>
      <c r="E3" s="18"/>
      <c r="F3" s="18"/>
      <c r="G3" s="18"/>
      <c r="H3" s="18"/>
      <c r="I3" s="18"/>
      <c r="J3" s="18"/>
      <c r="K3" s="19"/>
      <c r="L3" s="818"/>
      <c r="M3" s="819"/>
      <c r="N3" s="819"/>
      <c r="O3" s="819"/>
      <c r="P3" s="819"/>
      <c r="Q3" s="819"/>
      <c r="R3" s="819"/>
      <c r="S3" s="819"/>
      <c r="T3" s="819"/>
      <c r="U3" s="819"/>
      <c r="V3" s="819"/>
      <c r="W3" s="819"/>
      <c r="X3" s="819"/>
      <c r="Y3" s="819"/>
      <c r="Z3" s="819"/>
      <c r="AA3" s="819"/>
      <c r="AB3" s="819"/>
      <c r="AC3" s="819"/>
      <c r="AD3" s="819"/>
      <c r="AE3" s="819"/>
      <c r="AF3" s="820"/>
      <c r="AG3" s="835" t="s">
        <v>68</v>
      </c>
      <c r="AH3" s="798"/>
      <c r="AI3" s="798"/>
      <c r="AJ3" s="798"/>
      <c r="AK3" s="798"/>
      <c r="AL3" s="798"/>
      <c r="AM3" s="799"/>
    </row>
    <row r="4" spans="1:46" s="20" customFormat="1" ht="15" customHeight="1">
      <c r="A4" s="833"/>
      <c r="B4" s="21" t="s">
        <v>38</v>
      </c>
      <c r="C4" s="22"/>
      <c r="D4" s="22"/>
      <c r="E4" s="23"/>
      <c r="F4" s="23"/>
      <c r="G4" s="23"/>
      <c r="H4" s="23"/>
      <c r="I4" s="23"/>
      <c r="J4" s="23"/>
      <c r="K4" s="24"/>
      <c r="L4" s="815"/>
      <c r="M4" s="816"/>
      <c r="N4" s="816"/>
      <c r="O4" s="816"/>
      <c r="P4" s="816"/>
      <c r="Q4" s="816"/>
      <c r="R4" s="816"/>
      <c r="S4" s="816"/>
      <c r="T4" s="816"/>
      <c r="U4" s="816"/>
      <c r="V4" s="816"/>
      <c r="W4" s="816"/>
      <c r="X4" s="816"/>
      <c r="Y4" s="816"/>
      <c r="Z4" s="816"/>
      <c r="AA4" s="816"/>
      <c r="AB4" s="816"/>
      <c r="AC4" s="816"/>
      <c r="AD4" s="816"/>
      <c r="AE4" s="816"/>
      <c r="AF4" s="817"/>
      <c r="AG4" s="836"/>
      <c r="AH4" s="837"/>
      <c r="AI4" s="837"/>
      <c r="AJ4" s="837"/>
      <c r="AK4" s="837"/>
      <c r="AL4" s="837"/>
      <c r="AM4" s="838"/>
      <c r="AP4" s="810"/>
      <c r="AQ4" s="810"/>
      <c r="AR4" s="810"/>
      <c r="AS4" s="810"/>
      <c r="AT4" s="810"/>
    </row>
    <row r="5" spans="1:46" s="20" customFormat="1" ht="15" customHeight="1">
      <c r="A5" s="833"/>
      <c r="B5" s="126" t="s">
        <v>79</v>
      </c>
      <c r="C5" s="125"/>
      <c r="D5" s="125"/>
      <c r="E5" s="25"/>
      <c r="F5" s="25"/>
      <c r="G5" s="25"/>
      <c r="H5" s="25"/>
      <c r="I5" s="25"/>
      <c r="J5" s="25"/>
      <c r="K5" s="26"/>
      <c r="L5" s="839"/>
      <c r="M5" s="840"/>
      <c r="N5" s="840"/>
      <c r="O5" s="840"/>
      <c r="P5" s="840"/>
      <c r="Q5" s="840"/>
      <c r="R5" s="840"/>
      <c r="S5" s="840"/>
      <c r="T5" s="840"/>
      <c r="U5" s="840"/>
      <c r="V5" s="840"/>
      <c r="W5" s="840"/>
      <c r="X5" s="840"/>
      <c r="Y5" s="840"/>
      <c r="Z5" s="840"/>
      <c r="AA5" s="840"/>
      <c r="AB5" s="841"/>
      <c r="AC5" s="842" t="s">
        <v>69</v>
      </c>
      <c r="AD5" s="843"/>
      <c r="AE5" s="843"/>
      <c r="AF5" s="844"/>
      <c r="AG5" s="849"/>
      <c r="AH5" s="849"/>
      <c r="AI5" s="849"/>
      <c r="AJ5" s="849"/>
      <c r="AK5" s="849"/>
      <c r="AL5" s="845" t="s">
        <v>70</v>
      </c>
      <c r="AM5" s="846"/>
      <c r="AP5" s="810"/>
      <c r="AQ5" s="810"/>
      <c r="AR5" s="810"/>
      <c r="AS5" s="810"/>
      <c r="AT5" s="810"/>
    </row>
    <row r="6" spans="1:46" s="20" customFormat="1" ht="13.5" customHeight="1">
      <c r="A6" s="833"/>
      <c r="B6" s="850" t="s">
        <v>72</v>
      </c>
      <c r="C6" s="851"/>
      <c r="D6" s="851"/>
      <c r="E6" s="851"/>
      <c r="F6" s="851"/>
      <c r="G6" s="851"/>
      <c r="H6" s="851"/>
      <c r="I6" s="851"/>
      <c r="J6" s="851"/>
      <c r="K6" s="852"/>
      <c r="L6" s="27" t="s">
        <v>3</v>
      </c>
      <c r="M6" s="27"/>
      <c r="N6" s="27"/>
      <c r="O6" s="27"/>
      <c r="P6" s="27"/>
      <c r="Q6" s="831"/>
      <c r="R6" s="831"/>
      <c r="S6" s="27" t="s">
        <v>4</v>
      </c>
      <c r="T6" s="831"/>
      <c r="U6" s="831"/>
      <c r="V6" s="831"/>
      <c r="W6" s="27" t="s">
        <v>5</v>
      </c>
      <c r="X6" s="27"/>
      <c r="Y6" s="27"/>
      <c r="Z6" s="27"/>
      <c r="AA6" s="27"/>
      <c r="AB6" s="27"/>
      <c r="AC6" s="28" t="s">
        <v>71</v>
      </c>
      <c r="AD6" s="27"/>
      <c r="AE6" s="27"/>
      <c r="AF6" s="27"/>
      <c r="AG6" s="27"/>
      <c r="AH6" s="27"/>
      <c r="AI6" s="27"/>
      <c r="AJ6" s="27"/>
      <c r="AK6" s="27"/>
      <c r="AL6" s="27"/>
      <c r="AM6" s="29"/>
      <c r="AP6" s="3"/>
      <c r="AQ6" s="11"/>
      <c r="AR6" s="11"/>
      <c r="AS6" s="11"/>
      <c r="AT6" s="811"/>
    </row>
    <row r="7" spans="1:46" s="20" customFormat="1" ht="15" customHeight="1">
      <c r="A7" s="833"/>
      <c r="B7" s="853"/>
      <c r="C7" s="854"/>
      <c r="D7" s="854"/>
      <c r="E7" s="854"/>
      <c r="F7" s="854"/>
      <c r="G7" s="854"/>
      <c r="H7" s="854"/>
      <c r="I7" s="854"/>
      <c r="J7" s="854"/>
      <c r="K7" s="855"/>
      <c r="L7" s="815"/>
      <c r="M7" s="816"/>
      <c r="N7" s="816"/>
      <c r="O7" s="816"/>
      <c r="P7" s="816"/>
      <c r="Q7" s="816"/>
      <c r="R7" s="816"/>
      <c r="S7" s="816"/>
      <c r="T7" s="816"/>
      <c r="U7" s="816"/>
      <c r="V7" s="816"/>
      <c r="W7" s="816"/>
      <c r="X7" s="816"/>
      <c r="Y7" s="816"/>
      <c r="Z7" s="816"/>
      <c r="AA7" s="816"/>
      <c r="AB7" s="816"/>
      <c r="AC7" s="816"/>
      <c r="AD7" s="816"/>
      <c r="AE7" s="816"/>
      <c r="AF7" s="816"/>
      <c r="AG7" s="816"/>
      <c r="AH7" s="816"/>
      <c r="AI7" s="816"/>
      <c r="AJ7" s="816"/>
      <c r="AK7" s="816"/>
      <c r="AL7" s="816"/>
      <c r="AM7" s="817"/>
      <c r="AP7" s="11"/>
      <c r="AQ7" s="11"/>
      <c r="AR7" s="11"/>
      <c r="AS7" s="11"/>
      <c r="AT7" s="811"/>
    </row>
    <row r="8" spans="1:46" s="20" customFormat="1" ht="15" customHeight="1">
      <c r="A8" s="833"/>
      <c r="B8" s="30" t="s">
        <v>6</v>
      </c>
      <c r="C8" s="294"/>
      <c r="D8" s="294"/>
      <c r="E8" s="31"/>
      <c r="F8" s="31"/>
      <c r="G8" s="31"/>
      <c r="H8" s="31"/>
      <c r="I8" s="31"/>
      <c r="J8" s="31"/>
      <c r="K8" s="31"/>
      <c r="L8" s="30" t="s">
        <v>7</v>
      </c>
      <c r="M8" s="31"/>
      <c r="N8" s="31"/>
      <c r="O8" s="31"/>
      <c r="P8" s="31"/>
      <c r="Q8" s="31"/>
      <c r="R8" s="32"/>
      <c r="S8" s="812"/>
      <c r="T8" s="813"/>
      <c r="U8" s="813"/>
      <c r="V8" s="813"/>
      <c r="W8" s="813"/>
      <c r="X8" s="813"/>
      <c r="Y8" s="814"/>
      <c r="Z8" s="30" t="s">
        <v>62</v>
      </c>
      <c r="AA8" s="31"/>
      <c r="AB8" s="31"/>
      <c r="AC8" s="31"/>
      <c r="AD8" s="31"/>
      <c r="AE8" s="31"/>
      <c r="AF8" s="32"/>
      <c r="AG8" s="812"/>
      <c r="AH8" s="813"/>
      <c r="AI8" s="813"/>
      <c r="AJ8" s="813"/>
      <c r="AK8" s="813"/>
      <c r="AL8" s="813"/>
      <c r="AM8" s="814"/>
    </row>
    <row r="9" spans="1:46" s="20" customFormat="1" ht="15" customHeight="1">
      <c r="A9" s="834"/>
      <c r="B9" s="30" t="s">
        <v>39</v>
      </c>
      <c r="C9" s="294"/>
      <c r="D9" s="294"/>
      <c r="E9" s="31"/>
      <c r="F9" s="31"/>
      <c r="G9" s="31"/>
      <c r="H9" s="31"/>
      <c r="I9" s="31"/>
      <c r="J9" s="31"/>
      <c r="K9" s="31"/>
      <c r="L9" s="812"/>
      <c r="M9" s="813"/>
      <c r="N9" s="813"/>
      <c r="O9" s="813"/>
      <c r="P9" s="813"/>
      <c r="Q9" s="813"/>
      <c r="R9" s="813"/>
      <c r="S9" s="813"/>
      <c r="T9" s="813"/>
      <c r="U9" s="813"/>
      <c r="V9" s="813"/>
      <c r="W9" s="813"/>
      <c r="X9" s="813"/>
      <c r="Y9" s="813"/>
      <c r="Z9" s="813"/>
      <c r="AA9" s="813"/>
      <c r="AB9" s="813"/>
      <c r="AC9" s="813"/>
      <c r="AD9" s="813"/>
      <c r="AE9" s="813"/>
      <c r="AF9" s="813"/>
      <c r="AG9" s="813"/>
      <c r="AH9" s="813"/>
      <c r="AI9" s="813"/>
      <c r="AJ9" s="813"/>
      <c r="AK9" s="813"/>
      <c r="AL9" s="813"/>
      <c r="AM9" s="814"/>
    </row>
    <row r="10" spans="1:46" s="20" customFormat="1" ht="15" customHeight="1">
      <c r="A10" s="858" t="s">
        <v>97</v>
      </c>
      <c r="B10" s="859"/>
      <c r="C10" s="859"/>
      <c r="D10" s="859"/>
      <c r="E10" s="859"/>
      <c r="F10" s="859"/>
      <c r="G10" s="859"/>
      <c r="H10" s="860"/>
      <c r="I10" s="342" t="s">
        <v>142</v>
      </c>
      <c r="J10" s="8" t="s">
        <v>92</v>
      </c>
      <c r="K10" s="27"/>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4"/>
    </row>
    <row r="11" spans="1:46" s="20" customFormat="1" ht="15" customHeight="1">
      <c r="A11" s="861"/>
      <c r="B11" s="862"/>
      <c r="C11" s="862"/>
      <c r="D11" s="862"/>
      <c r="E11" s="862"/>
      <c r="F11" s="862"/>
      <c r="G11" s="862"/>
      <c r="H11" s="863"/>
      <c r="I11" s="343" t="s">
        <v>142</v>
      </c>
      <c r="J11" s="35" t="s">
        <v>99</v>
      </c>
      <c r="K11" s="23"/>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36"/>
    </row>
    <row r="12" spans="1:46" s="20" customFormat="1" ht="5.25" customHeight="1">
      <c r="A12" s="7"/>
      <c r="B12" s="7"/>
      <c r="C12" s="7"/>
      <c r="D12" s="7"/>
      <c r="E12" s="7"/>
      <c r="F12" s="7"/>
      <c r="G12" s="7"/>
      <c r="H12" s="7"/>
      <c r="I12" s="8"/>
      <c r="J12" s="1"/>
      <c r="K12" s="27"/>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row>
    <row r="13" spans="1:46" s="20" customFormat="1" ht="23.5" customHeight="1">
      <c r="A13" s="37" t="s">
        <v>92</v>
      </c>
      <c r="B13" s="14"/>
      <c r="C13" s="12"/>
      <c r="D13" s="12"/>
      <c r="E13" s="847" t="s">
        <v>279</v>
      </c>
      <c r="F13" s="848"/>
      <c r="G13" s="864"/>
      <c r="H13" s="865"/>
      <c r="I13" s="866"/>
      <c r="J13" s="798" t="s">
        <v>59</v>
      </c>
      <c r="K13" s="799"/>
      <c r="L13" s="847" t="s">
        <v>497</v>
      </c>
      <c r="M13" s="848"/>
      <c r="N13" s="864"/>
      <c r="O13" s="867"/>
      <c r="P13" s="868"/>
      <c r="Q13" s="798" t="s">
        <v>59</v>
      </c>
      <c r="R13" s="799"/>
      <c r="S13" s="878" t="s">
        <v>76</v>
      </c>
      <c r="T13" s="879"/>
      <c r="U13" s="879"/>
      <c r="V13" s="869" t="str">
        <f>IF(L5="","",VLOOKUP(L5,$A$76:$B$110,2,0))</f>
        <v/>
      </c>
      <c r="W13" s="870"/>
      <c r="X13" s="798" t="s">
        <v>59</v>
      </c>
      <c r="Y13" s="799"/>
      <c r="Z13" s="847" t="s">
        <v>500</v>
      </c>
      <c r="AA13" s="848"/>
      <c r="AB13" s="848"/>
      <c r="AC13" s="867">
        <f>ROUNDDOWN(SUM(F23:J37)/1000,0)</f>
        <v>0</v>
      </c>
      <c r="AD13" s="868"/>
      <c r="AE13" s="798" t="s">
        <v>59</v>
      </c>
      <c r="AF13" s="799"/>
      <c r="AG13" s="847" t="s">
        <v>499</v>
      </c>
      <c r="AH13" s="848"/>
      <c r="AI13" s="848"/>
      <c r="AJ13" s="867">
        <f>ROUNDDOWN($F$22/1000,0)</f>
        <v>0</v>
      </c>
      <c r="AK13" s="868"/>
      <c r="AL13" s="798" t="s">
        <v>59</v>
      </c>
      <c r="AM13" s="799"/>
      <c r="AO13" s="20">
        <f>IF(L5="",0,VLOOKUP(L5,$A$76:$B$110,2,0))</f>
        <v>0</v>
      </c>
      <c r="AP13" s="222"/>
    </row>
    <row r="14" spans="1:46" s="20" customFormat="1" ht="15" customHeight="1">
      <c r="A14" s="38" t="s">
        <v>41</v>
      </c>
      <c r="B14" s="293"/>
      <c r="C14" s="9"/>
      <c r="D14" s="9"/>
      <c r="E14" s="9"/>
      <c r="F14" s="9"/>
      <c r="G14" s="9"/>
      <c r="H14" s="874"/>
      <c r="I14" s="875"/>
      <c r="J14" s="876"/>
      <c r="K14" s="856" t="s">
        <v>100</v>
      </c>
      <c r="L14" s="857"/>
      <c r="M14" s="857"/>
      <c r="N14" s="857"/>
      <c r="O14" s="857"/>
      <c r="P14" s="857"/>
      <c r="Q14" s="857"/>
      <c r="R14" s="857"/>
      <c r="S14" s="857"/>
      <c r="T14" s="857"/>
      <c r="U14" s="857"/>
      <c r="V14" s="857"/>
      <c r="W14" s="857"/>
      <c r="X14" s="857"/>
      <c r="Y14" s="857"/>
      <c r="Z14" s="857"/>
      <c r="AA14" s="857"/>
      <c r="AB14" s="857"/>
      <c r="AC14" s="857"/>
      <c r="AD14" s="857"/>
      <c r="AE14" s="857"/>
      <c r="AF14" s="39" t="s">
        <v>73</v>
      </c>
      <c r="AG14" s="40"/>
      <c r="AH14" s="40"/>
      <c r="AI14" s="10"/>
      <c r="AJ14" s="10"/>
      <c r="AK14" s="294"/>
      <c r="AL14" s="9"/>
      <c r="AM14" s="41"/>
    </row>
    <row r="15" spans="1:46" s="20" customFormat="1" ht="17.25" customHeight="1">
      <c r="A15" s="42"/>
      <c r="B15" s="3"/>
      <c r="C15" s="881" t="s">
        <v>450</v>
      </c>
      <c r="D15" s="881"/>
      <c r="E15" s="881"/>
      <c r="F15" s="881"/>
      <c r="G15" s="881"/>
      <c r="H15" s="881"/>
      <c r="I15" s="881"/>
      <c r="J15" s="881"/>
      <c r="K15" s="881"/>
      <c r="L15" s="881"/>
      <c r="M15" s="881"/>
      <c r="N15" s="881"/>
      <c r="O15" s="881"/>
      <c r="P15" s="881"/>
      <c r="Q15" s="881"/>
      <c r="R15" s="881"/>
      <c r="S15" s="881"/>
      <c r="T15" s="881"/>
      <c r="U15" s="881"/>
      <c r="V15" s="881"/>
      <c r="W15" s="881"/>
      <c r="X15" s="881"/>
      <c r="Y15" s="881"/>
      <c r="Z15" s="881"/>
      <c r="AA15" s="881"/>
      <c r="AB15" s="881"/>
      <c r="AC15" s="881"/>
      <c r="AD15" s="881"/>
      <c r="AE15" s="881"/>
      <c r="AF15" s="881"/>
      <c r="AG15" s="881"/>
      <c r="AH15" s="881"/>
      <c r="AI15" s="881"/>
      <c r="AJ15" s="881"/>
      <c r="AK15" s="881"/>
      <c r="AL15" s="881"/>
      <c r="AM15" s="882"/>
    </row>
    <row r="16" spans="1:46" s="20" customFormat="1" ht="17.25" customHeight="1">
      <c r="A16" s="43"/>
      <c r="B16" s="2"/>
      <c r="C16" s="881"/>
      <c r="D16" s="881"/>
      <c r="E16" s="881"/>
      <c r="F16" s="881"/>
      <c r="G16" s="881"/>
      <c r="H16" s="881"/>
      <c r="I16" s="881"/>
      <c r="J16" s="881"/>
      <c r="K16" s="881"/>
      <c r="L16" s="881"/>
      <c r="M16" s="881"/>
      <c r="N16" s="881"/>
      <c r="O16" s="881"/>
      <c r="P16" s="881"/>
      <c r="Q16" s="881"/>
      <c r="R16" s="881"/>
      <c r="S16" s="881"/>
      <c r="T16" s="881"/>
      <c r="U16" s="881"/>
      <c r="V16" s="881"/>
      <c r="W16" s="881"/>
      <c r="X16" s="881"/>
      <c r="Y16" s="881"/>
      <c r="Z16" s="881"/>
      <c r="AA16" s="881"/>
      <c r="AB16" s="881"/>
      <c r="AC16" s="881"/>
      <c r="AD16" s="881"/>
      <c r="AE16" s="881"/>
      <c r="AF16" s="881"/>
      <c r="AG16" s="881"/>
      <c r="AH16" s="881"/>
      <c r="AI16" s="881"/>
      <c r="AJ16" s="881"/>
      <c r="AK16" s="881"/>
      <c r="AL16" s="881"/>
      <c r="AM16" s="882"/>
    </row>
    <row r="17" spans="1:45" s="20" customFormat="1" ht="17.25" customHeight="1">
      <c r="A17" s="43"/>
      <c r="B17" s="2"/>
      <c r="C17" s="881"/>
      <c r="D17" s="881"/>
      <c r="E17" s="881"/>
      <c r="F17" s="881"/>
      <c r="G17" s="881"/>
      <c r="H17" s="881"/>
      <c r="I17" s="881"/>
      <c r="J17" s="881"/>
      <c r="K17" s="881"/>
      <c r="L17" s="881"/>
      <c r="M17" s="881"/>
      <c r="N17" s="881"/>
      <c r="O17" s="881"/>
      <c r="P17" s="881"/>
      <c r="Q17" s="881"/>
      <c r="R17" s="881"/>
      <c r="S17" s="881"/>
      <c r="T17" s="881"/>
      <c r="U17" s="881"/>
      <c r="V17" s="881"/>
      <c r="W17" s="881"/>
      <c r="X17" s="881"/>
      <c r="Y17" s="881"/>
      <c r="Z17" s="881"/>
      <c r="AA17" s="881"/>
      <c r="AB17" s="881"/>
      <c r="AC17" s="881"/>
      <c r="AD17" s="881"/>
      <c r="AE17" s="881"/>
      <c r="AF17" s="881"/>
      <c r="AG17" s="881"/>
      <c r="AH17" s="881"/>
      <c r="AI17" s="881"/>
      <c r="AJ17" s="881"/>
      <c r="AK17" s="881"/>
      <c r="AL17" s="881"/>
      <c r="AM17" s="882"/>
    </row>
    <row r="18" spans="1:45" s="20" customFormat="1" ht="17.25" customHeight="1">
      <c r="A18" s="43"/>
      <c r="B18" s="2"/>
      <c r="C18" s="881"/>
      <c r="D18" s="881"/>
      <c r="E18" s="881"/>
      <c r="F18" s="881"/>
      <c r="G18" s="881"/>
      <c r="H18" s="881"/>
      <c r="I18" s="881"/>
      <c r="J18" s="881"/>
      <c r="K18" s="881"/>
      <c r="L18" s="881"/>
      <c r="M18" s="881"/>
      <c r="N18" s="881"/>
      <c r="O18" s="881"/>
      <c r="P18" s="881"/>
      <c r="Q18" s="881"/>
      <c r="R18" s="881"/>
      <c r="S18" s="881"/>
      <c r="T18" s="881"/>
      <c r="U18" s="881"/>
      <c r="V18" s="881"/>
      <c r="W18" s="881"/>
      <c r="X18" s="881"/>
      <c r="Y18" s="881"/>
      <c r="Z18" s="881"/>
      <c r="AA18" s="881"/>
      <c r="AB18" s="881"/>
      <c r="AC18" s="881"/>
      <c r="AD18" s="881"/>
      <c r="AE18" s="881"/>
      <c r="AF18" s="881"/>
      <c r="AG18" s="881"/>
      <c r="AH18" s="881"/>
      <c r="AI18" s="881"/>
      <c r="AJ18" s="881"/>
      <c r="AK18" s="881"/>
      <c r="AL18" s="881"/>
      <c r="AM18" s="882"/>
    </row>
    <row r="19" spans="1:45" s="20" customFormat="1" ht="17.25" customHeight="1">
      <c r="A19" s="44"/>
      <c r="B19" s="5"/>
      <c r="C19" s="808"/>
      <c r="D19" s="808"/>
      <c r="E19" s="808"/>
      <c r="F19" s="808"/>
      <c r="G19" s="808"/>
      <c r="H19" s="808"/>
      <c r="I19" s="808"/>
      <c r="J19" s="808"/>
      <c r="K19" s="808"/>
      <c r="L19" s="808"/>
      <c r="M19" s="808"/>
      <c r="N19" s="808"/>
      <c r="O19" s="808"/>
      <c r="P19" s="808"/>
      <c r="Q19" s="808"/>
      <c r="R19" s="808"/>
      <c r="S19" s="808"/>
      <c r="T19" s="808"/>
      <c r="U19" s="808"/>
      <c r="V19" s="808"/>
      <c r="W19" s="808"/>
      <c r="X19" s="808"/>
      <c r="Y19" s="808"/>
      <c r="Z19" s="808"/>
      <c r="AA19" s="808"/>
      <c r="AB19" s="808"/>
      <c r="AC19" s="808"/>
      <c r="AD19" s="808"/>
      <c r="AE19" s="808"/>
      <c r="AF19" s="808"/>
      <c r="AG19" s="808"/>
      <c r="AH19" s="808"/>
      <c r="AI19" s="808"/>
      <c r="AJ19" s="808"/>
      <c r="AK19" s="808"/>
      <c r="AL19" s="808"/>
      <c r="AM19" s="809"/>
      <c r="AS19" s="224"/>
    </row>
    <row r="20" spans="1:45" s="20" customFormat="1" ht="15" customHeight="1">
      <c r="A20" s="784" t="s">
        <v>137</v>
      </c>
      <c r="B20" s="785"/>
      <c r="C20" s="785"/>
      <c r="D20" s="785"/>
      <c r="E20" s="785"/>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2"/>
    </row>
    <row r="21" spans="1:45" ht="15" customHeight="1">
      <c r="A21" s="784" t="s">
        <v>42</v>
      </c>
      <c r="B21" s="785"/>
      <c r="C21" s="785"/>
      <c r="D21" s="785"/>
      <c r="E21" s="795"/>
      <c r="F21" s="784" t="s">
        <v>45</v>
      </c>
      <c r="G21" s="785"/>
      <c r="H21" s="785"/>
      <c r="I21" s="785"/>
      <c r="J21" s="785"/>
      <c r="K21" s="877" t="s">
        <v>43</v>
      </c>
      <c r="L21" s="877"/>
      <c r="M21" s="877"/>
      <c r="N21" s="877"/>
      <c r="O21" s="877"/>
      <c r="P21" s="877"/>
      <c r="Q21" s="877"/>
      <c r="R21" s="877"/>
      <c r="S21" s="877"/>
      <c r="T21" s="877"/>
      <c r="U21" s="877"/>
      <c r="V21" s="877"/>
      <c r="W21" s="877"/>
      <c r="X21" s="877"/>
      <c r="Y21" s="877"/>
      <c r="Z21" s="877"/>
      <c r="AA21" s="877"/>
      <c r="AB21" s="877"/>
      <c r="AC21" s="877"/>
      <c r="AD21" s="877"/>
      <c r="AE21" s="877"/>
      <c r="AF21" s="877"/>
      <c r="AG21" s="877"/>
      <c r="AH21" s="877"/>
      <c r="AI21" s="877"/>
      <c r="AJ21" s="877"/>
      <c r="AK21" s="877"/>
      <c r="AL21" s="877"/>
      <c r="AM21" s="877"/>
    </row>
    <row r="22" spans="1:45" ht="9.75" customHeight="1">
      <c r="A22" s="800" t="s">
        <v>284</v>
      </c>
      <c r="B22" s="800"/>
      <c r="C22" s="800"/>
      <c r="D22" s="800"/>
      <c r="E22" s="800"/>
      <c r="F22" s="789">
        <f>陽性者リスト3!CE79*10000</f>
        <v>0</v>
      </c>
      <c r="G22" s="789"/>
      <c r="H22" s="789"/>
      <c r="I22" s="789"/>
      <c r="J22" s="789"/>
      <c r="K22" s="805" t="str">
        <f>IF(F22&gt;0,"陽性者ラインリストのとおり","")</f>
        <v/>
      </c>
      <c r="L22" s="805"/>
      <c r="M22" s="805"/>
      <c r="N22" s="805"/>
      <c r="O22" s="805"/>
      <c r="P22" s="805"/>
      <c r="Q22" s="805"/>
      <c r="R22" s="805"/>
      <c r="S22" s="805"/>
      <c r="T22" s="805"/>
      <c r="U22" s="805"/>
      <c r="V22" s="805"/>
      <c r="W22" s="805"/>
      <c r="X22" s="805"/>
      <c r="Y22" s="805"/>
      <c r="Z22" s="805"/>
      <c r="AA22" s="805"/>
      <c r="AB22" s="805"/>
      <c r="AC22" s="805"/>
      <c r="AD22" s="805"/>
      <c r="AE22" s="805"/>
      <c r="AF22" s="805"/>
      <c r="AG22" s="805"/>
      <c r="AH22" s="805"/>
      <c r="AI22" s="805"/>
      <c r="AJ22" s="805"/>
      <c r="AK22" s="805"/>
      <c r="AL22" s="805"/>
      <c r="AM22" s="805"/>
      <c r="AN22" s="124" t="s">
        <v>265</v>
      </c>
      <c r="AQ22" s="124"/>
    </row>
    <row r="23" spans="1:45" ht="9.75" customHeight="1">
      <c r="A23" s="800" t="s">
        <v>151</v>
      </c>
      <c r="B23" s="800"/>
      <c r="C23" s="800"/>
      <c r="D23" s="800"/>
      <c r="E23" s="800"/>
      <c r="F23" s="801">
        <f>内訳3!I62</f>
        <v>0</v>
      </c>
      <c r="G23" s="802"/>
      <c r="H23" s="802"/>
      <c r="I23" s="802"/>
      <c r="J23" s="803"/>
      <c r="K23" s="805" t="str">
        <f>IF(F23&gt;0,"人件費内訳のとおり","")</f>
        <v/>
      </c>
      <c r="L23" s="805"/>
      <c r="M23" s="805"/>
      <c r="N23" s="805"/>
      <c r="O23" s="805"/>
      <c r="P23" s="805"/>
      <c r="Q23" s="805"/>
      <c r="R23" s="805"/>
      <c r="S23" s="805"/>
      <c r="T23" s="805"/>
      <c r="U23" s="805"/>
      <c r="V23" s="805"/>
      <c r="W23" s="805"/>
      <c r="X23" s="805"/>
      <c r="Y23" s="805"/>
      <c r="Z23" s="805"/>
      <c r="AA23" s="805"/>
      <c r="AB23" s="805"/>
      <c r="AC23" s="805"/>
      <c r="AD23" s="805"/>
      <c r="AE23" s="805"/>
      <c r="AF23" s="805"/>
      <c r="AG23" s="805"/>
      <c r="AH23" s="805"/>
      <c r="AI23" s="805"/>
      <c r="AJ23" s="805"/>
      <c r="AK23" s="805"/>
      <c r="AL23" s="805"/>
      <c r="AM23" s="805"/>
      <c r="AQ23" s="124"/>
    </row>
    <row r="24" spans="1:45" ht="9.75" customHeight="1">
      <c r="A24" s="800" t="s">
        <v>270</v>
      </c>
      <c r="B24" s="800"/>
      <c r="C24" s="800"/>
      <c r="D24" s="800"/>
      <c r="E24" s="800"/>
      <c r="F24" s="801">
        <f>内訳3!I63</f>
        <v>0</v>
      </c>
      <c r="G24" s="802"/>
      <c r="H24" s="802"/>
      <c r="I24" s="802"/>
      <c r="J24" s="803"/>
      <c r="K24" s="805" t="str">
        <f>IF(F24&gt;0,"人件費内訳のとおり","")</f>
        <v/>
      </c>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Q24" s="124"/>
    </row>
    <row r="25" spans="1:45" ht="9.75" customHeight="1">
      <c r="A25" s="800" t="s">
        <v>239</v>
      </c>
      <c r="B25" s="800"/>
      <c r="C25" s="800"/>
      <c r="D25" s="800"/>
      <c r="E25" s="800"/>
      <c r="F25" s="789">
        <f>内訳3!I120</f>
        <v>0</v>
      </c>
      <c r="G25" s="789"/>
      <c r="H25" s="789"/>
      <c r="I25" s="789"/>
      <c r="J25" s="789"/>
      <c r="K25" s="805" t="str">
        <f>IF(F25&gt;0,"経費内訳のとおり","")</f>
        <v/>
      </c>
      <c r="L25" s="805"/>
      <c r="M25" s="805"/>
      <c r="N25" s="805"/>
      <c r="O25" s="805"/>
      <c r="P25" s="805"/>
      <c r="Q25" s="805"/>
      <c r="R25" s="805"/>
      <c r="S25" s="805"/>
      <c r="T25" s="805"/>
      <c r="U25" s="805"/>
      <c r="V25" s="805"/>
      <c r="W25" s="805"/>
      <c r="X25" s="805"/>
      <c r="Y25" s="805"/>
      <c r="Z25" s="805"/>
      <c r="AA25" s="805"/>
      <c r="AB25" s="805"/>
      <c r="AC25" s="805"/>
      <c r="AD25" s="805"/>
      <c r="AE25" s="805"/>
      <c r="AF25" s="805"/>
      <c r="AG25" s="805"/>
      <c r="AH25" s="805"/>
      <c r="AI25" s="805"/>
      <c r="AJ25" s="805"/>
      <c r="AK25" s="805"/>
      <c r="AL25" s="805"/>
      <c r="AM25" s="805"/>
      <c r="AQ25" s="124"/>
    </row>
    <row r="26" spans="1:45" ht="9.75" customHeight="1">
      <c r="A26" s="786" t="s">
        <v>158</v>
      </c>
      <c r="B26" s="787"/>
      <c r="C26" s="787"/>
      <c r="D26" s="787"/>
      <c r="E26" s="788"/>
      <c r="F26" s="789">
        <f>内訳3!I121</f>
        <v>0</v>
      </c>
      <c r="G26" s="789"/>
      <c r="H26" s="789"/>
      <c r="I26" s="789"/>
      <c r="J26" s="789"/>
      <c r="K26" s="805" t="str">
        <f t="shared" ref="K26:K37" si="0">IF(F26&gt;0,"経費内訳のとおり","")</f>
        <v/>
      </c>
      <c r="L26" s="805"/>
      <c r="M26" s="805"/>
      <c r="N26" s="805"/>
      <c r="O26" s="805"/>
      <c r="P26" s="805"/>
      <c r="Q26" s="805"/>
      <c r="R26" s="805"/>
      <c r="S26" s="805"/>
      <c r="T26" s="805"/>
      <c r="U26" s="805"/>
      <c r="V26" s="805"/>
      <c r="W26" s="805"/>
      <c r="X26" s="805"/>
      <c r="Y26" s="805"/>
      <c r="Z26" s="805"/>
      <c r="AA26" s="805"/>
      <c r="AB26" s="805"/>
      <c r="AC26" s="805"/>
      <c r="AD26" s="805"/>
      <c r="AE26" s="805"/>
      <c r="AF26" s="805"/>
      <c r="AG26" s="805"/>
      <c r="AH26" s="805"/>
      <c r="AI26" s="805"/>
      <c r="AJ26" s="805"/>
      <c r="AK26" s="805"/>
      <c r="AL26" s="805"/>
      <c r="AM26" s="805"/>
      <c r="AQ26" s="124"/>
    </row>
    <row r="27" spans="1:45" ht="9.75" customHeight="1">
      <c r="A27" s="786" t="s">
        <v>157</v>
      </c>
      <c r="B27" s="787"/>
      <c r="C27" s="787"/>
      <c r="D27" s="787"/>
      <c r="E27" s="788"/>
      <c r="F27" s="789">
        <f>内訳3!I122</f>
        <v>0</v>
      </c>
      <c r="G27" s="789"/>
      <c r="H27" s="789"/>
      <c r="I27" s="789"/>
      <c r="J27" s="789"/>
      <c r="K27" s="805" t="str">
        <f t="shared" si="0"/>
        <v/>
      </c>
      <c r="L27" s="805"/>
      <c r="M27" s="805"/>
      <c r="N27" s="805"/>
      <c r="O27" s="805"/>
      <c r="P27" s="805"/>
      <c r="Q27" s="805"/>
      <c r="R27" s="805"/>
      <c r="S27" s="805"/>
      <c r="T27" s="805"/>
      <c r="U27" s="805"/>
      <c r="V27" s="805"/>
      <c r="W27" s="805"/>
      <c r="X27" s="805"/>
      <c r="Y27" s="805"/>
      <c r="Z27" s="805"/>
      <c r="AA27" s="805"/>
      <c r="AB27" s="805"/>
      <c r="AC27" s="805"/>
      <c r="AD27" s="805"/>
      <c r="AE27" s="805"/>
      <c r="AF27" s="805"/>
      <c r="AG27" s="805"/>
      <c r="AH27" s="805"/>
      <c r="AI27" s="805"/>
      <c r="AJ27" s="805"/>
      <c r="AK27" s="805"/>
      <c r="AL27" s="805"/>
      <c r="AM27" s="805"/>
      <c r="AQ27" s="124"/>
    </row>
    <row r="28" spans="1:45" ht="9.75" customHeight="1">
      <c r="A28" s="786" t="s">
        <v>154</v>
      </c>
      <c r="B28" s="787"/>
      <c r="C28" s="787"/>
      <c r="D28" s="787"/>
      <c r="E28" s="788"/>
      <c r="F28" s="789">
        <f>内訳3!I123</f>
        <v>0</v>
      </c>
      <c r="G28" s="789"/>
      <c r="H28" s="789"/>
      <c r="I28" s="789"/>
      <c r="J28" s="789"/>
      <c r="K28" s="805" t="str">
        <f t="shared" si="0"/>
        <v/>
      </c>
      <c r="L28" s="805"/>
      <c r="M28" s="805"/>
      <c r="N28" s="805"/>
      <c r="O28" s="805"/>
      <c r="P28" s="805"/>
      <c r="Q28" s="805"/>
      <c r="R28" s="805"/>
      <c r="S28" s="805"/>
      <c r="T28" s="805"/>
      <c r="U28" s="805"/>
      <c r="V28" s="805"/>
      <c r="W28" s="805"/>
      <c r="X28" s="805"/>
      <c r="Y28" s="805"/>
      <c r="Z28" s="805"/>
      <c r="AA28" s="805"/>
      <c r="AB28" s="805"/>
      <c r="AC28" s="805"/>
      <c r="AD28" s="805"/>
      <c r="AE28" s="805"/>
      <c r="AF28" s="805"/>
      <c r="AG28" s="805"/>
      <c r="AH28" s="805"/>
      <c r="AI28" s="805"/>
      <c r="AJ28" s="805"/>
      <c r="AK28" s="805"/>
      <c r="AL28" s="805"/>
      <c r="AM28" s="805"/>
      <c r="AQ28" s="124"/>
    </row>
    <row r="29" spans="1:45" ht="9.75" customHeight="1">
      <c r="A29" s="786" t="s">
        <v>152</v>
      </c>
      <c r="B29" s="787"/>
      <c r="C29" s="787"/>
      <c r="D29" s="787"/>
      <c r="E29" s="788"/>
      <c r="F29" s="789">
        <f>内訳3!I124</f>
        <v>0</v>
      </c>
      <c r="G29" s="789"/>
      <c r="H29" s="789"/>
      <c r="I29" s="789"/>
      <c r="J29" s="789"/>
      <c r="K29" s="805" t="str">
        <f t="shared" si="0"/>
        <v/>
      </c>
      <c r="L29" s="805"/>
      <c r="M29" s="805"/>
      <c r="N29" s="805"/>
      <c r="O29" s="805"/>
      <c r="P29" s="805"/>
      <c r="Q29" s="805"/>
      <c r="R29" s="805"/>
      <c r="S29" s="805"/>
      <c r="T29" s="805"/>
      <c r="U29" s="805"/>
      <c r="V29" s="805"/>
      <c r="W29" s="805"/>
      <c r="X29" s="805"/>
      <c r="Y29" s="805"/>
      <c r="Z29" s="805"/>
      <c r="AA29" s="805"/>
      <c r="AB29" s="805"/>
      <c r="AC29" s="805"/>
      <c r="AD29" s="805"/>
      <c r="AE29" s="805"/>
      <c r="AF29" s="805"/>
      <c r="AG29" s="805"/>
      <c r="AH29" s="805"/>
      <c r="AI29" s="805"/>
      <c r="AJ29" s="805"/>
      <c r="AK29" s="805"/>
      <c r="AL29" s="805"/>
      <c r="AM29" s="805"/>
      <c r="AQ29" s="124"/>
    </row>
    <row r="30" spans="1:45" ht="9.75" customHeight="1">
      <c r="A30" s="786" t="s">
        <v>153</v>
      </c>
      <c r="B30" s="787"/>
      <c r="C30" s="787"/>
      <c r="D30" s="787"/>
      <c r="E30" s="788"/>
      <c r="F30" s="789">
        <f>内訳3!I125</f>
        <v>0</v>
      </c>
      <c r="G30" s="789"/>
      <c r="H30" s="789"/>
      <c r="I30" s="789"/>
      <c r="J30" s="789"/>
      <c r="K30" s="805" t="str">
        <f t="shared" si="0"/>
        <v/>
      </c>
      <c r="L30" s="805"/>
      <c r="M30" s="805"/>
      <c r="N30" s="805"/>
      <c r="O30" s="805"/>
      <c r="P30" s="805"/>
      <c r="Q30" s="805"/>
      <c r="R30" s="805"/>
      <c r="S30" s="805"/>
      <c r="T30" s="805"/>
      <c r="U30" s="805"/>
      <c r="V30" s="805"/>
      <c r="W30" s="805"/>
      <c r="X30" s="805"/>
      <c r="Y30" s="805"/>
      <c r="Z30" s="805"/>
      <c r="AA30" s="805"/>
      <c r="AB30" s="805"/>
      <c r="AC30" s="805"/>
      <c r="AD30" s="805"/>
      <c r="AE30" s="805"/>
      <c r="AF30" s="805"/>
      <c r="AG30" s="805"/>
      <c r="AH30" s="805"/>
      <c r="AI30" s="805"/>
      <c r="AJ30" s="805"/>
      <c r="AK30" s="805"/>
      <c r="AL30" s="805"/>
      <c r="AM30" s="805"/>
      <c r="AQ30" s="124"/>
    </row>
    <row r="31" spans="1:45" ht="9.75" customHeight="1">
      <c r="A31" s="786" t="s">
        <v>155</v>
      </c>
      <c r="B31" s="787"/>
      <c r="C31" s="787"/>
      <c r="D31" s="787"/>
      <c r="E31" s="788"/>
      <c r="F31" s="789">
        <f>内訳3!I126</f>
        <v>0</v>
      </c>
      <c r="G31" s="789"/>
      <c r="H31" s="789"/>
      <c r="I31" s="789"/>
      <c r="J31" s="789"/>
      <c r="K31" s="805" t="str">
        <f t="shared" si="0"/>
        <v/>
      </c>
      <c r="L31" s="805"/>
      <c r="M31" s="805"/>
      <c r="N31" s="805"/>
      <c r="O31" s="805"/>
      <c r="P31" s="805"/>
      <c r="Q31" s="805"/>
      <c r="R31" s="805"/>
      <c r="S31" s="805"/>
      <c r="T31" s="805"/>
      <c r="U31" s="805"/>
      <c r="V31" s="805"/>
      <c r="W31" s="805"/>
      <c r="X31" s="805"/>
      <c r="Y31" s="805"/>
      <c r="Z31" s="805"/>
      <c r="AA31" s="805"/>
      <c r="AB31" s="805"/>
      <c r="AC31" s="805"/>
      <c r="AD31" s="805"/>
      <c r="AE31" s="805"/>
      <c r="AF31" s="805"/>
      <c r="AG31" s="805"/>
      <c r="AH31" s="805"/>
      <c r="AI31" s="805"/>
      <c r="AJ31" s="805"/>
      <c r="AK31" s="805"/>
      <c r="AL31" s="805"/>
      <c r="AM31" s="805"/>
      <c r="AQ31" s="124"/>
    </row>
    <row r="32" spans="1:45" ht="9.75" customHeight="1">
      <c r="A32" s="786" t="s">
        <v>160</v>
      </c>
      <c r="B32" s="787"/>
      <c r="C32" s="787"/>
      <c r="D32" s="787"/>
      <c r="E32" s="788"/>
      <c r="F32" s="789">
        <f>内訳3!I127</f>
        <v>0</v>
      </c>
      <c r="G32" s="789"/>
      <c r="H32" s="789"/>
      <c r="I32" s="789"/>
      <c r="J32" s="789"/>
      <c r="K32" s="805" t="str">
        <f t="shared" si="0"/>
        <v/>
      </c>
      <c r="L32" s="805"/>
      <c r="M32" s="805"/>
      <c r="N32" s="805"/>
      <c r="O32" s="805"/>
      <c r="P32" s="805"/>
      <c r="Q32" s="805"/>
      <c r="R32" s="805"/>
      <c r="S32" s="805"/>
      <c r="T32" s="805"/>
      <c r="U32" s="805"/>
      <c r="V32" s="805"/>
      <c r="W32" s="805"/>
      <c r="X32" s="805"/>
      <c r="Y32" s="805"/>
      <c r="Z32" s="805"/>
      <c r="AA32" s="805"/>
      <c r="AB32" s="805"/>
      <c r="AC32" s="805"/>
      <c r="AD32" s="805"/>
      <c r="AE32" s="805"/>
      <c r="AF32" s="805"/>
      <c r="AG32" s="805"/>
      <c r="AH32" s="805"/>
      <c r="AI32" s="805"/>
      <c r="AJ32" s="805"/>
      <c r="AK32" s="805"/>
      <c r="AL32" s="805"/>
      <c r="AM32" s="805"/>
      <c r="AQ32" s="124"/>
    </row>
    <row r="33" spans="1:43" ht="9.75" customHeight="1">
      <c r="A33" s="786" t="s">
        <v>161</v>
      </c>
      <c r="B33" s="787"/>
      <c r="C33" s="787"/>
      <c r="D33" s="787"/>
      <c r="E33" s="788"/>
      <c r="F33" s="789">
        <f>内訳3!I128</f>
        <v>0</v>
      </c>
      <c r="G33" s="789"/>
      <c r="H33" s="789"/>
      <c r="I33" s="789"/>
      <c r="J33" s="789"/>
      <c r="K33" s="805" t="str">
        <f t="shared" si="0"/>
        <v/>
      </c>
      <c r="L33" s="805"/>
      <c r="M33" s="805"/>
      <c r="N33" s="805"/>
      <c r="O33" s="805"/>
      <c r="P33" s="805"/>
      <c r="Q33" s="805"/>
      <c r="R33" s="805"/>
      <c r="S33" s="805"/>
      <c r="T33" s="805"/>
      <c r="U33" s="805"/>
      <c r="V33" s="805"/>
      <c r="W33" s="805"/>
      <c r="X33" s="805"/>
      <c r="Y33" s="805"/>
      <c r="Z33" s="805"/>
      <c r="AA33" s="805"/>
      <c r="AB33" s="805"/>
      <c r="AC33" s="805"/>
      <c r="AD33" s="805"/>
      <c r="AE33" s="805"/>
      <c r="AF33" s="805"/>
      <c r="AG33" s="805"/>
      <c r="AH33" s="805"/>
      <c r="AI33" s="805"/>
      <c r="AJ33" s="805"/>
      <c r="AK33" s="805"/>
      <c r="AL33" s="805"/>
      <c r="AM33" s="805"/>
      <c r="AQ33" s="124"/>
    </row>
    <row r="34" spans="1:43" ht="9.75" customHeight="1">
      <c r="A34" s="786" t="s">
        <v>159</v>
      </c>
      <c r="B34" s="787"/>
      <c r="C34" s="787"/>
      <c r="D34" s="787"/>
      <c r="E34" s="788"/>
      <c r="F34" s="789">
        <f>内訳3!I129</f>
        <v>0</v>
      </c>
      <c r="G34" s="789"/>
      <c r="H34" s="789"/>
      <c r="I34" s="789"/>
      <c r="J34" s="789"/>
      <c r="K34" s="805" t="str">
        <f t="shared" si="0"/>
        <v/>
      </c>
      <c r="L34" s="805"/>
      <c r="M34" s="805"/>
      <c r="N34" s="805"/>
      <c r="O34" s="805"/>
      <c r="P34" s="805"/>
      <c r="Q34" s="805"/>
      <c r="R34" s="805"/>
      <c r="S34" s="805"/>
      <c r="T34" s="805"/>
      <c r="U34" s="805"/>
      <c r="V34" s="805"/>
      <c r="W34" s="805"/>
      <c r="X34" s="805"/>
      <c r="Y34" s="805"/>
      <c r="Z34" s="805"/>
      <c r="AA34" s="805"/>
      <c r="AB34" s="805"/>
      <c r="AC34" s="805"/>
      <c r="AD34" s="805"/>
      <c r="AE34" s="805"/>
      <c r="AF34" s="805"/>
      <c r="AG34" s="805"/>
      <c r="AH34" s="805"/>
      <c r="AI34" s="805"/>
      <c r="AJ34" s="805"/>
      <c r="AK34" s="805"/>
      <c r="AL34" s="805"/>
      <c r="AM34" s="805"/>
      <c r="AQ34" s="124"/>
    </row>
    <row r="35" spans="1:43" ht="9.75" customHeight="1">
      <c r="A35" s="786" t="s">
        <v>162</v>
      </c>
      <c r="B35" s="787"/>
      <c r="C35" s="787"/>
      <c r="D35" s="787"/>
      <c r="E35" s="788"/>
      <c r="F35" s="789">
        <f>内訳3!I130</f>
        <v>0</v>
      </c>
      <c r="G35" s="789"/>
      <c r="H35" s="789"/>
      <c r="I35" s="789"/>
      <c r="J35" s="789"/>
      <c r="K35" s="805" t="str">
        <f t="shared" si="0"/>
        <v/>
      </c>
      <c r="L35" s="805"/>
      <c r="M35" s="805"/>
      <c r="N35" s="805"/>
      <c r="O35" s="805"/>
      <c r="P35" s="805"/>
      <c r="Q35" s="805"/>
      <c r="R35" s="805"/>
      <c r="S35" s="805"/>
      <c r="T35" s="805"/>
      <c r="U35" s="805"/>
      <c r="V35" s="805"/>
      <c r="W35" s="805"/>
      <c r="X35" s="805"/>
      <c r="Y35" s="805"/>
      <c r="Z35" s="805"/>
      <c r="AA35" s="805"/>
      <c r="AB35" s="805"/>
      <c r="AC35" s="805"/>
      <c r="AD35" s="805"/>
      <c r="AE35" s="805"/>
      <c r="AF35" s="805"/>
      <c r="AG35" s="805"/>
      <c r="AH35" s="805"/>
      <c r="AI35" s="805"/>
      <c r="AJ35" s="805"/>
      <c r="AK35" s="805"/>
      <c r="AL35" s="805"/>
      <c r="AM35" s="805"/>
      <c r="AQ35" s="124"/>
    </row>
    <row r="36" spans="1:43" ht="9.75" customHeight="1">
      <c r="A36" s="786" t="s">
        <v>163</v>
      </c>
      <c r="B36" s="787"/>
      <c r="C36" s="787"/>
      <c r="D36" s="787"/>
      <c r="E36" s="788"/>
      <c r="F36" s="789">
        <f>内訳3!I131</f>
        <v>0</v>
      </c>
      <c r="G36" s="789"/>
      <c r="H36" s="789"/>
      <c r="I36" s="789"/>
      <c r="J36" s="789"/>
      <c r="K36" s="805" t="str">
        <f t="shared" si="0"/>
        <v/>
      </c>
      <c r="L36" s="805"/>
      <c r="M36" s="805"/>
      <c r="N36" s="805"/>
      <c r="O36" s="805"/>
      <c r="P36" s="805"/>
      <c r="Q36" s="805"/>
      <c r="R36" s="805"/>
      <c r="S36" s="805"/>
      <c r="T36" s="805"/>
      <c r="U36" s="805"/>
      <c r="V36" s="805"/>
      <c r="W36" s="805"/>
      <c r="X36" s="805"/>
      <c r="Y36" s="805"/>
      <c r="Z36" s="805"/>
      <c r="AA36" s="805"/>
      <c r="AB36" s="805"/>
      <c r="AC36" s="805"/>
      <c r="AD36" s="805"/>
      <c r="AE36" s="805"/>
      <c r="AF36" s="805"/>
      <c r="AG36" s="805"/>
      <c r="AH36" s="805"/>
      <c r="AI36" s="805"/>
      <c r="AJ36" s="805"/>
      <c r="AK36" s="805"/>
      <c r="AL36" s="805"/>
      <c r="AM36" s="805"/>
      <c r="AQ36" s="124"/>
    </row>
    <row r="37" spans="1:43" ht="9.75" customHeight="1" thickBot="1">
      <c r="A37" s="828" t="s">
        <v>156</v>
      </c>
      <c r="B37" s="829"/>
      <c r="C37" s="829"/>
      <c r="D37" s="829"/>
      <c r="E37" s="830"/>
      <c r="F37" s="789">
        <f>内訳3!I132</f>
        <v>0</v>
      </c>
      <c r="G37" s="789"/>
      <c r="H37" s="789"/>
      <c r="I37" s="789"/>
      <c r="J37" s="789"/>
      <c r="K37" s="805" t="str">
        <f t="shared" si="0"/>
        <v/>
      </c>
      <c r="L37" s="805"/>
      <c r="M37" s="805"/>
      <c r="N37" s="805"/>
      <c r="O37" s="805"/>
      <c r="P37" s="805"/>
      <c r="Q37" s="805"/>
      <c r="R37" s="805"/>
      <c r="S37" s="805"/>
      <c r="T37" s="805"/>
      <c r="U37" s="805"/>
      <c r="V37" s="805"/>
      <c r="W37" s="805"/>
      <c r="X37" s="805"/>
      <c r="Y37" s="805"/>
      <c r="Z37" s="805"/>
      <c r="AA37" s="805"/>
      <c r="AB37" s="805"/>
      <c r="AC37" s="805"/>
      <c r="AD37" s="805"/>
      <c r="AE37" s="805"/>
      <c r="AF37" s="805"/>
      <c r="AG37" s="805"/>
      <c r="AH37" s="805"/>
      <c r="AI37" s="805"/>
      <c r="AJ37" s="805"/>
      <c r="AK37" s="805"/>
      <c r="AL37" s="805"/>
      <c r="AM37" s="805"/>
    </row>
    <row r="38" spans="1:43" ht="15" customHeight="1" thickTop="1">
      <c r="A38" s="790" t="s">
        <v>85</v>
      </c>
      <c r="B38" s="791"/>
      <c r="C38" s="791"/>
      <c r="D38" s="791"/>
      <c r="E38" s="791"/>
      <c r="F38" s="825">
        <f>SUM(F22:J37)</f>
        <v>0</v>
      </c>
      <c r="G38" s="826"/>
      <c r="H38" s="826"/>
      <c r="I38" s="826"/>
      <c r="J38" s="827"/>
      <c r="K38" s="873"/>
      <c r="L38" s="873"/>
      <c r="M38" s="873"/>
      <c r="N38" s="873"/>
      <c r="O38" s="873"/>
      <c r="P38" s="873"/>
      <c r="Q38" s="873"/>
      <c r="R38" s="873"/>
      <c r="S38" s="873"/>
      <c r="T38" s="873"/>
      <c r="U38" s="873"/>
      <c r="V38" s="873"/>
      <c r="W38" s="873"/>
      <c r="X38" s="873"/>
      <c r="Y38" s="873"/>
      <c r="Z38" s="873"/>
      <c r="AA38" s="873"/>
      <c r="AB38" s="873"/>
      <c r="AC38" s="873"/>
      <c r="AD38" s="873"/>
      <c r="AE38" s="873"/>
      <c r="AF38" s="873"/>
      <c r="AG38" s="873"/>
      <c r="AH38" s="873"/>
      <c r="AI38" s="873"/>
      <c r="AJ38" s="873"/>
      <c r="AK38" s="873"/>
      <c r="AL38" s="873"/>
      <c r="AM38" s="873"/>
    </row>
    <row r="39" spans="1:43" s="13" customFormat="1" ht="2.25" customHeight="1">
      <c r="A39" s="127"/>
      <c r="B39" s="128"/>
      <c r="C39" s="129"/>
      <c r="D39" s="7"/>
      <c r="E39" s="130"/>
      <c r="F39" s="7"/>
      <c r="G39" s="7"/>
      <c r="H39" s="7"/>
      <c r="I39" s="7"/>
      <c r="J39" s="131"/>
      <c r="K39" s="131"/>
      <c r="L39" s="131"/>
      <c r="M39" s="131"/>
      <c r="N39" s="131"/>
      <c r="O39" s="128"/>
      <c r="P39" s="132"/>
      <c r="Q39" s="127"/>
      <c r="R39" s="127"/>
      <c r="S39" s="131"/>
      <c r="T39" s="1"/>
      <c r="U39" s="131"/>
      <c r="V39" s="131"/>
      <c r="W39" s="131"/>
      <c r="X39" s="131"/>
      <c r="Y39" s="7"/>
      <c r="Z39" s="7"/>
      <c r="AA39" s="7"/>
      <c r="AB39" s="128"/>
      <c r="AC39" s="129"/>
      <c r="AD39" s="131"/>
      <c r="AE39" s="131"/>
      <c r="AF39" s="131"/>
      <c r="AG39" s="131"/>
      <c r="AH39" s="131"/>
      <c r="AI39" s="133"/>
      <c r="AJ39" s="133"/>
      <c r="AK39" s="133"/>
      <c r="AL39" s="133"/>
      <c r="AM39" s="131"/>
    </row>
    <row r="40" spans="1:43" s="13" customFormat="1" ht="2.25" customHeight="1">
      <c r="B40" s="2"/>
      <c r="C40" s="191"/>
      <c r="D40" s="11"/>
      <c r="E40" s="193"/>
      <c r="F40" s="11"/>
      <c r="G40" s="11"/>
      <c r="H40" s="11"/>
      <c r="I40" s="11"/>
      <c r="J40" s="213"/>
      <c r="K40" s="213"/>
      <c r="L40" s="213"/>
      <c r="M40" s="213"/>
      <c r="N40" s="213"/>
      <c r="O40" s="2"/>
      <c r="P40" s="192"/>
      <c r="S40" s="213"/>
      <c r="T40" s="214"/>
      <c r="U40" s="213"/>
      <c r="V40" s="213"/>
      <c r="W40" s="213"/>
      <c r="X40" s="213"/>
      <c r="Y40" s="11"/>
      <c r="Z40" s="11"/>
      <c r="AA40" s="11"/>
      <c r="AB40" s="2"/>
      <c r="AC40" s="191"/>
      <c r="AD40" s="213"/>
      <c r="AE40" s="213"/>
      <c r="AF40" s="213"/>
      <c r="AG40" s="213"/>
      <c r="AH40" s="213"/>
      <c r="AI40" s="215"/>
      <c r="AJ40" s="215"/>
      <c r="AK40" s="215"/>
      <c r="AL40" s="215"/>
      <c r="AM40" s="213"/>
    </row>
    <row r="41" spans="1:43" s="13" customFormat="1" ht="2.25" customHeight="1">
      <c r="B41" s="2"/>
      <c r="C41" s="191"/>
      <c r="D41" s="11"/>
      <c r="E41" s="193"/>
      <c r="F41" s="11"/>
      <c r="G41" s="11"/>
      <c r="H41" s="11"/>
      <c r="I41" s="11"/>
      <c r="J41" s="213"/>
      <c r="K41" s="213"/>
      <c r="L41" s="213"/>
      <c r="M41" s="213"/>
      <c r="N41" s="213"/>
      <c r="O41" s="2"/>
      <c r="P41" s="192"/>
      <c r="S41" s="213"/>
      <c r="T41" s="214"/>
      <c r="U41" s="213"/>
      <c r="V41" s="213"/>
      <c r="W41" s="213"/>
      <c r="X41" s="213"/>
      <c r="Y41" s="11"/>
      <c r="Z41" s="11"/>
      <c r="AA41" s="11"/>
      <c r="AB41" s="2"/>
      <c r="AC41" s="191"/>
      <c r="AD41" s="213"/>
      <c r="AE41" s="213"/>
      <c r="AF41" s="213"/>
      <c r="AG41" s="213"/>
      <c r="AH41" s="213"/>
      <c r="AI41" s="215"/>
      <c r="AJ41" s="215"/>
      <c r="AK41" s="215"/>
      <c r="AL41" s="215"/>
      <c r="AM41" s="213"/>
    </row>
    <row r="42" spans="1:43" s="13" customFormat="1" ht="2.25" customHeight="1">
      <c r="B42" s="2"/>
      <c r="C42" s="191"/>
      <c r="D42" s="11"/>
      <c r="E42" s="193"/>
      <c r="F42" s="11"/>
      <c r="G42" s="11"/>
      <c r="H42" s="11"/>
      <c r="I42" s="11"/>
      <c r="J42" s="213"/>
      <c r="K42" s="213"/>
      <c r="L42" s="213"/>
      <c r="M42" s="213"/>
      <c r="N42" s="213"/>
      <c r="O42" s="2"/>
      <c r="P42" s="192"/>
      <c r="S42" s="213"/>
      <c r="T42" s="214"/>
      <c r="U42" s="213"/>
      <c r="V42" s="213"/>
      <c r="W42" s="213"/>
      <c r="X42" s="213"/>
      <c r="Y42" s="11"/>
      <c r="Z42" s="11"/>
      <c r="AA42" s="11"/>
      <c r="AB42" s="2"/>
      <c r="AC42" s="191"/>
      <c r="AD42" s="213"/>
      <c r="AE42" s="213"/>
      <c r="AF42" s="213"/>
      <c r="AG42" s="213"/>
      <c r="AH42" s="213"/>
      <c r="AI42" s="215"/>
      <c r="AJ42" s="215"/>
      <c r="AK42" s="215"/>
      <c r="AL42" s="215"/>
      <c r="AM42" s="213"/>
    </row>
    <row r="43" spans="1:43" s="13" customFormat="1" ht="2.25" customHeight="1">
      <c r="B43" s="2"/>
      <c r="C43" s="191"/>
      <c r="D43" s="11"/>
      <c r="E43" s="193"/>
      <c r="F43" s="11"/>
      <c r="G43" s="11"/>
      <c r="H43" s="11"/>
      <c r="I43" s="11"/>
      <c r="J43" s="213"/>
      <c r="K43" s="213"/>
      <c r="L43" s="213"/>
      <c r="M43" s="213"/>
      <c r="N43" s="213"/>
      <c r="O43" s="2"/>
      <c r="P43" s="192"/>
      <c r="S43" s="213"/>
      <c r="T43" s="214"/>
      <c r="U43" s="213"/>
      <c r="V43" s="213"/>
      <c r="W43" s="213"/>
      <c r="X43" s="213"/>
      <c r="Y43" s="11"/>
      <c r="Z43" s="11"/>
      <c r="AA43" s="11"/>
      <c r="AB43" s="2"/>
      <c r="AC43" s="191"/>
      <c r="AD43" s="213"/>
      <c r="AE43" s="213"/>
      <c r="AF43" s="213"/>
      <c r="AG43" s="213"/>
      <c r="AH43" s="213"/>
      <c r="AI43" s="215"/>
      <c r="AJ43" s="215"/>
      <c r="AK43" s="215"/>
      <c r="AL43" s="215"/>
      <c r="AM43" s="213"/>
    </row>
    <row r="44" spans="1:43" ht="15" customHeight="1">
      <c r="A44" s="45" t="s">
        <v>90</v>
      </c>
      <c r="B44" s="12"/>
      <c r="C44" s="4"/>
      <c r="D44" s="12"/>
      <c r="E44" s="6"/>
      <c r="F44" s="12"/>
      <c r="G44" s="847" t="s">
        <v>279</v>
      </c>
      <c r="H44" s="848"/>
      <c r="I44" s="864"/>
      <c r="J44" s="871"/>
      <c r="K44" s="872"/>
      <c r="L44" s="872"/>
      <c r="M44" s="798" t="s">
        <v>59</v>
      </c>
      <c r="N44" s="799"/>
      <c r="O44" s="847" t="s">
        <v>281</v>
      </c>
      <c r="P44" s="848"/>
      <c r="Q44" s="864"/>
      <c r="R44" s="796"/>
      <c r="S44" s="797"/>
      <c r="T44" s="797"/>
      <c r="U44" s="798" t="s">
        <v>59</v>
      </c>
      <c r="V44" s="799"/>
      <c r="W44" s="835" t="s">
        <v>76</v>
      </c>
      <c r="X44" s="798"/>
      <c r="Y44" s="798"/>
      <c r="Z44" s="799"/>
      <c r="AA44" s="869" t="str">
        <f>IF(L5="","",VLOOKUP(L5,$A$76:$C$110,3,FALSE))</f>
        <v/>
      </c>
      <c r="AB44" s="870"/>
      <c r="AC44" s="870"/>
      <c r="AD44" s="798" t="s">
        <v>59</v>
      </c>
      <c r="AE44" s="799"/>
      <c r="AF44" s="835" t="s">
        <v>44</v>
      </c>
      <c r="AG44" s="798"/>
      <c r="AH44" s="799"/>
      <c r="AI44" s="796">
        <f>ROUNDDOWN($F$55/1000,0)</f>
        <v>0</v>
      </c>
      <c r="AJ44" s="797"/>
      <c r="AK44" s="797"/>
      <c r="AL44" s="798" t="s">
        <v>59</v>
      </c>
      <c r="AM44" s="799"/>
      <c r="AO44" s="20" t="str">
        <f>IF(L5="","",VLOOKUP(L5,$A$76:$C$110,3,FALSE))</f>
        <v/>
      </c>
      <c r="AP44" s="222" t="e">
        <f>R44+AO44-J44</f>
        <v>#VALUE!</v>
      </c>
    </row>
    <row r="45" spans="1:43" ht="15" customHeight="1">
      <c r="A45" s="38" t="s">
        <v>41</v>
      </c>
      <c r="B45" s="293"/>
      <c r="C45" s="9"/>
      <c r="D45" s="9"/>
      <c r="E45" s="9"/>
      <c r="F45" s="9"/>
      <c r="G45" s="9"/>
      <c r="H45" s="874"/>
      <c r="I45" s="875"/>
      <c r="J45" s="876"/>
      <c r="K45" s="856" t="s">
        <v>100</v>
      </c>
      <c r="L45" s="857"/>
      <c r="M45" s="857"/>
      <c r="N45" s="857"/>
      <c r="O45" s="857"/>
      <c r="P45" s="857"/>
      <c r="Q45" s="857"/>
      <c r="R45" s="857"/>
      <c r="S45" s="857"/>
      <c r="T45" s="857"/>
      <c r="U45" s="857"/>
      <c r="V45" s="857"/>
      <c r="W45" s="857"/>
      <c r="X45" s="857"/>
      <c r="Y45" s="857"/>
      <c r="Z45" s="857"/>
      <c r="AA45" s="857"/>
      <c r="AB45" s="857"/>
      <c r="AC45" s="857"/>
      <c r="AD45" s="857"/>
      <c r="AE45" s="857"/>
      <c r="AF45" s="39" t="s">
        <v>74</v>
      </c>
      <c r="AG45" s="40"/>
      <c r="AH45" s="40"/>
      <c r="AI45" s="10"/>
      <c r="AJ45" s="10"/>
      <c r="AK45" s="294"/>
      <c r="AL45" s="9"/>
      <c r="AM45" s="41"/>
    </row>
    <row r="46" spans="1:43" ht="14" customHeight="1">
      <c r="A46" s="42"/>
      <c r="B46" s="3"/>
      <c r="C46" s="806" t="s">
        <v>451</v>
      </c>
      <c r="D46" s="806"/>
      <c r="E46" s="806"/>
      <c r="F46" s="806"/>
      <c r="G46" s="806"/>
      <c r="H46" s="806"/>
      <c r="I46" s="806"/>
      <c r="J46" s="806"/>
      <c r="K46" s="806"/>
      <c r="L46" s="806"/>
      <c r="M46" s="806"/>
      <c r="N46" s="806"/>
      <c r="O46" s="806"/>
      <c r="P46" s="806"/>
      <c r="Q46" s="806"/>
      <c r="R46" s="806"/>
      <c r="S46" s="806"/>
      <c r="T46" s="806"/>
      <c r="U46" s="806"/>
      <c r="V46" s="806"/>
      <c r="W46" s="806"/>
      <c r="X46" s="806"/>
      <c r="Y46" s="806"/>
      <c r="Z46" s="806"/>
      <c r="AA46" s="806"/>
      <c r="AB46" s="806"/>
      <c r="AC46" s="806"/>
      <c r="AD46" s="806"/>
      <c r="AE46" s="806"/>
      <c r="AF46" s="806"/>
      <c r="AG46" s="806"/>
      <c r="AH46" s="806"/>
      <c r="AI46" s="806"/>
      <c r="AJ46" s="806"/>
      <c r="AK46" s="806"/>
      <c r="AL46" s="806"/>
      <c r="AM46" s="807"/>
    </row>
    <row r="47" spans="1:43" ht="14" customHeight="1">
      <c r="A47" s="44"/>
      <c r="B47" s="5"/>
      <c r="C47" s="808"/>
      <c r="D47" s="808"/>
      <c r="E47" s="808"/>
      <c r="F47" s="808"/>
      <c r="G47" s="808"/>
      <c r="H47" s="808"/>
      <c r="I47" s="808"/>
      <c r="J47" s="808"/>
      <c r="K47" s="808"/>
      <c r="L47" s="808"/>
      <c r="M47" s="808"/>
      <c r="N47" s="808"/>
      <c r="O47" s="808"/>
      <c r="P47" s="808"/>
      <c r="Q47" s="808"/>
      <c r="R47" s="808"/>
      <c r="S47" s="808"/>
      <c r="T47" s="808"/>
      <c r="U47" s="808"/>
      <c r="V47" s="808"/>
      <c r="W47" s="808"/>
      <c r="X47" s="808"/>
      <c r="Y47" s="808"/>
      <c r="Z47" s="808"/>
      <c r="AA47" s="808"/>
      <c r="AB47" s="808"/>
      <c r="AC47" s="808"/>
      <c r="AD47" s="808"/>
      <c r="AE47" s="808"/>
      <c r="AF47" s="808"/>
      <c r="AG47" s="808"/>
      <c r="AH47" s="808"/>
      <c r="AI47" s="808"/>
      <c r="AJ47" s="808"/>
      <c r="AK47" s="808"/>
      <c r="AL47" s="808"/>
      <c r="AM47" s="809"/>
    </row>
    <row r="48" spans="1:43" ht="15" customHeight="1">
      <c r="A48" s="784" t="s">
        <v>137</v>
      </c>
      <c r="B48" s="785"/>
      <c r="C48" s="785"/>
      <c r="D48" s="785"/>
      <c r="E48" s="785"/>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4"/>
    </row>
    <row r="49" spans="1:45" ht="15" customHeight="1">
      <c r="A49" s="784" t="s">
        <v>42</v>
      </c>
      <c r="B49" s="785"/>
      <c r="C49" s="785"/>
      <c r="D49" s="785"/>
      <c r="E49" s="795"/>
      <c r="F49" s="784" t="s">
        <v>45</v>
      </c>
      <c r="G49" s="785"/>
      <c r="H49" s="785"/>
      <c r="I49" s="785"/>
      <c r="J49" s="785"/>
      <c r="K49" s="877" t="s">
        <v>43</v>
      </c>
      <c r="L49" s="877"/>
      <c r="M49" s="877"/>
      <c r="N49" s="877"/>
      <c r="O49" s="877"/>
      <c r="P49" s="877"/>
      <c r="Q49" s="877"/>
      <c r="R49" s="877"/>
      <c r="S49" s="877"/>
      <c r="T49" s="877"/>
      <c r="U49" s="877"/>
      <c r="V49" s="877"/>
      <c r="W49" s="877"/>
      <c r="X49" s="877"/>
      <c r="Y49" s="877"/>
      <c r="Z49" s="877"/>
      <c r="AA49" s="877"/>
      <c r="AB49" s="877"/>
      <c r="AC49" s="877"/>
      <c r="AD49" s="877"/>
      <c r="AE49" s="877"/>
      <c r="AF49" s="877"/>
      <c r="AG49" s="877"/>
      <c r="AH49" s="877"/>
      <c r="AI49" s="877"/>
      <c r="AJ49" s="877"/>
      <c r="AK49" s="877"/>
      <c r="AL49" s="877"/>
      <c r="AM49" s="877"/>
    </row>
    <row r="50" spans="1:45" ht="9.75" customHeight="1">
      <c r="A50" s="786" t="s">
        <v>271</v>
      </c>
      <c r="B50" s="787"/>
      <c r="C50" s="787"/>
      <c r="D50" s="787"/>
      <c r="E50" s="788"/>
      <c r="F50" s="789">
        <f>内訳3!I64</f>
        <v>0</v>
      </c>
      <c r="G50" s="789"/>
      <c r="H50" s="789"/>
      <c r="I50" s="789"/>
      <c r="J50" s="789"/>
      <c r="K50" s="805" t="str">
        <f>IF(F50&gt;0,"人件費内訳のとおり","")</f>
        <v/>
      </c>
      <c r="L50" s="805"/>
      <c r="M50" s="805"/>
      <c r="N50" s="805"/>
      <c r="O50" s="805"/>
      <c r="P50" s="805"/>
      <c r="Q50" s="805"/>
      <c r="R50" s="805"/>
      <c r="S50" s="805"/>
      <c r="T50" s="805"/>
      <c r="U50" s="805"/>
      <c r="V50" s="805"/>
      <c r="W50" s="805"/>
      <c r="X50" s="805"/>
      <c r="Y50" s="805"/>
      <c r="Z50" s="805"/>
      <c r="AA50" s="805"/>
      <c r="AB50" s="805"/>
      <c r="AC50" s="805"/>
      <c r="AD50" s="805"/>
      <c r="AE50" s="805"/>
      <c r="AF50" s="805"/>
      <c r="AG50" s="805"/>
      <c r="AH50" s="805"/>
      <c r="AI50" s="805"/>
      <c r="AJ50" s="805"/>
      <c r="AK50" s="805"/>
      <c r="AL50" s="805"/>
      <c r="AM50" s="805"/>
      <c r="AQ50" s="124"/>
      <c r="AR50" s="124"/>
      <c r="AS50" s="124"/>
    </row>
    <row r="51" spans="1:45" ht="9.75" customHeight="1">
      <c r="A51" s="786" t="s">
        <v>272</v>
      </c>
      <c r="B51" s="787"/>
      <c r="C51" s="787"/>
      <c r="D51" s="787"/>
      <c r="E51" s="788"/>
      <c r="F51" s="789">
        <f>内訳3!I65</f>
        <v>0</v>
      </c>
      <c r="G51" s="789"/>
      <c r="H51" s="789"/>
      <c r="I51" s="789"/>
      <c r="J51" s="789"/>
      <c r="K51" s="805" t="str">
        <f>IF(F51&gt;0,"人件費内訳のとおり","")</f>
        <v/>
      </c>
      <c r="L51" s="805"/>
      <c r="M51" s="805"/>
      <c r="N51" s="805"/>
      <c r="O51" s="805"/>
      <c r="P51" s="805"/>
      <c r="Q51" s="805"/>
      <c r="R51" s="805"/>
      <c r="S51" s="805"/>
      <c r="T51" s="805"/>
      <c r="U51" s="805"/>
      <c r="V51" s="805"/>
      <c r="W51" s="805"/>
      <c r="X51" s="805"/>
      <c r="Y51" s="805"/>
      <c r="Z51" s="805"/>
      <c r="AA51" s="805"/>
      <c r="AB51" s="805"/>
      <c r="AC51" s="805"/>
      <c r="AD51" s="805"/>
      <c r="AE51" s="805"/>
      <c r="AF51" s="805"/>
      <c r="AG51" s="805"/>
      <c r="AH51" s="805"/>
      <c r="AI51" s="805"/>
      <c r="AJ51" s="805"/>
      <c r="AK51" s="805"/>
      <c r="AL51" s="805"/>
      <c r="AM51" s="805"/>
      <c r="AQ51" s="124"/>
      <c r="AR51" s="124"/>
      <c r="AS51" s="124"/>
    </row>
    <row r="52" spans="1:45" ht="9.75" customHeight="1">
      <c r="A52" s="786" t="s">
        <v>139</v>
      </c>
      <c r="B52" s="787"/>
      <c r="C52" s="787"/>
      <c r="D52" s="787"/>
      <c r="E52" s="788"/>
      <c r="F52" s="789">
        <f>内訳3!I133</f>
        <v>0</v>
      </c>
      <c r="G52" s="789"/>
      <c r="H52" s="789"/>
      <c r="I52" s="789"/>
      <c r="J52" s="789"/>
      <c r="K52" s="805" t="str">
        <f>IF(F52&gt;0,"経費内訳のとおり","")</f>
        <v/>
      </c>
      <c r="L52" s="805"/>
      <c r="M52" s="805"/>
      <c r="N52" s="805"/>
      <c r="O52" s="805"/>
      <c r="P52" s="805"/>
      <c r="Q52" s="805"/>
      <c r="R52" s="805"/>
      <c r="S52" s="805"/>
      <c r="T52" s="805"/>
      <c r="U52" s="805"/>
      <c r="V52" s="805"/>
      <c r="W52" s="805"/>
      <c r="X52" s="805"/>
      <c r="Y52" s="805"/>
      <c r="Z52" s="805"/>
      <c r="AA52" s="805"/>
      <c r="AB52" s="805"/>
      <c r="AC52" s="805"/>
      <c r="AD52" s="805"/>
      <c r="AE52" s="805"/>
      <c r="AF52" s="805"/>
      <c r="AG52" s="805"/>
      <c r="AH52" s="805"/>
      <c r="AI52" s="805"/>
      <c r="AJ52" s="805"/>
      <c r="AK52" s="805"/>
      <c r="AL52" s="805"/>
      <c r="AM52" s="805"/>
      <c r="AQ52" s="124"/>
      <c r="AR52" s="124"/>
      <c r="AS52" s="124"/>
    </row>
    <row r="53" spans="1:45" ht="9.75" customHeight="1">
      <c r="A53" s="786" t="s">
        <v>140</v>
      </c>
      <c r="B53" s="787"/>
      <c r="C53" s="787"/>
      <c r="D53" s="787"/>
      <c r="E53" s="788"/>
      <c r="F53" s="789">
        <f>内訳3!I134</f>
        <v>0</v>
      </c>
      <c r="G53" s="789"/>
      <c r="H53" s="789"/>
      <c r="I53" s="789"/>
      <c r="J53" s="789"/>
      <c r="K53" s="805" t="str">
        <f t="shared" ref="K53:K54" si="1">IF(F53&gt;0,"経費内訳のとおり","")</f>
        <v/>
      </c>
      <c r="L53" s="805"/>
      <c r="M53" s="805"/>
      <c r="N53" s="805"/>
      <c r="O53" s="805"/>
      <c r="P53" s="805"/>
      <c r="Q53" s="805"/>
      <c r="R53" s="805"/>
      <c r="S53" s="805"/>
      <c r="T53" s="805"/>
      <c r="U53" s="805"/>
      <c r="V53" s="805"/>
      <c r="W53" s="805"/>
      <c r="X53" s="805"/>
      <c r="Y53" s="805"/>
      <c r="Z53" s="805"/>
      <c r="AA53" s="805"/>
      <c r="AB53" s="805"/>
      <c r="AC53" s="805"/>
      <c r="AD53" s="805"/>
      <c r="AE53" s="805"/>
      <c r="AF53" s="805"/>
      <c r="AG53" s="805"/>
      <c r="AH53" s="805"/>
      <c r="AI53" s="805"/>
      <c r="AJ53" s="805"/>
      <c r="AK53" s="805"/>
      <c r="AL53" s="805"/>
      <c r="AM53" s="805"/>
      <c r="AQ53" s="124"/>
      <c r="AR53" s="124"/>
      <c r="AS53" s="124"/>
    </row>
    <row r="54" spans="1:45" ht="9.75" customHeight="1" thickBot="1">
      <c r="A54" s="821" t="s">
        <v>141</v>
      </c>
      <c r="B54" s="822"/>
      <c r="C54" s="822"/>
      <c r="D54" s="822"/>
      <c r="E54" s="823"/>
      <c r="F54" s="824">
        <f>内訳3!I135</f>
        <v>0</v>
      </c>
      <c r="G54" s="824"/>
      <c r="H54" s="824"/>
      <c r="I54" s="824"/>
      <c r="J54" s="824"/>
      <c r="K54" s="880" t="str">
        <f t="shared" si="1"/>
        <v/>
      </c>
      <c r="L54" s="880"/>
      <c r="M54" s="880"/>
      <c r="N54" s="880"/>
      <c r="O54" s="880"/>
      <c r="P54" s="880"/>
      <c r="Q54" s="880"/>
      <c r="R54" s="880"/>
      <c r="S54" s="880"/>
      <c r="T54" s="880"/>
      <c r="U54" s="880"/>
      <c r="V54" s="880"/>
      <c r="W54" s="880"/>
      <c r="X54" s="880"/>
      <c r="Y54" s="880"/>
      <c r="Z54" s="880"/>
      <c r="AA54" s="880"/>
      <c r="AB54" s="880"/>
      <c r="AC54" s="880"/>
      <c r="AD54" s="880"/>
      <c r="AE54" s="880"/>
      <c r="AF54" s="880"/>
      <c r="AG54" s="880"/>
      <c r="AH54" s="880"/>
      <c r="AI54" s="880"/>
      <c r="AJ54" s="880"/>
      <c r="AK54" s="880"/>
      <c r="AL54" s="880"/>
      <c r="AM54" s="880"/>
      <c r="AN54" s="13"/>
      <c r="AR54" s="124"/>
      <c r="AS54" s="124"/>
    </row>
    <row r="55" spans="1:45" ht="15" customHeight="1" thickTop="1">
      <c r="A55" s="790" t="s">
        <v>98</v>
      </c>
      <c r="B55" s="791"/>
      <c r="C55" s="791"/>
      <c r="D55" s="791"/>
      <c r="E55" s="792"/>
      <c r="F55" s="793">
        <f>SUM(F50:J54)</f>
        <v>0</v>
      </c>
      <c r="G55" s="794"/>
      <c r="H55" s="794"/>
      <c r="I55" s="794"/>
      <c r="J55" s="794"/>
      <c r="K55" s="804"/>
      <c r="L55" s="804"/>
      <c r="M55" s="804"/>
      <c r="N55" s="804"/>
      <c r="O55" s="804"/>
      <c r="P55" s="804"/>
      <c r="Q55" s="804"/>
      <c r="R55" s="804"/>
      <c r="S55" s="804"/>
      <c r="T55" s="804"/>
      <c r="U55" s="804"/>
      <c r="V55" s="804"/>
      <c r="W55" s="804"/>
      <c r="X55" s="804"/>
      <c r="Y55" s="804"/>
      <c r="Z55" s="804"/>
      <c r="AA55" s="804"/>
      <c r="AB55" s="804"/>
      <c r="AC55" s="804"/>
      <c r="AD55" s="804"/>
      <c r="AE55" s="804"/>
      <c r="AF55" s="804"/>
      <c r="AG55" s="804"/>
      <c r="AH55" s="804"/>
      <c r="AI55" s="804"/>
      <c r="AJ55" s="804"/>
      <c r="AK55" s="804"/>
      <c r="AL55" s="804"/>
      <c r="AM55" s="804"/>
      <c r="AR55" s="124"/>
      <c r="AS55" s="124"/>
    </row>
    <row r="56" spans="1:45" ht="4.5" customHeight="1">
      <c r="A56" s="46"/>
      <c r="B56" s="46"/>
      <c r="C56" s="46"/>
      <c r="D56" s="46"/>
      <c r="E56" s="46"/>
      <c r="F56" s="46"/>
      <c r="G56" s="46"/>
      <c r="H56" s="46"/>
      <c r="I56" s="46"/>
      <c r="J56" s="46"/>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13"/>
      <c r="AL56" s="13"/>
      <c r="AM56" s="13"/>
      <c r="AR56" s="124"/>
      <c r="AS56" s="124"/>
    </row>
    <row r="57" spans="1:45" ht="3.75" customHeight="1">
      <c r="A57" s="48"/>
      <c r="B57" s="49"/>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1"/>
      <c r="AL57" s="51"/>
      <c r="AM57" s="52"/>
      <c r="AR57" s="124"/>
      <c r="AS57" s="124"/>
    </row>
    <row r="58" spans="1:45" s="299" customFormat="1" ht="9" customHeight="1">
      <c r="A58" s="777" t="s">
        <v>448</v>
      </c>
      <c r="B58" s="778"/>
      <c r="C58" s="778"/>
      <c r="D58" s="778"/>
      <c r="E58" s="778"/>
      <c r="F58" s="778"/>
      <c r="G58" s="778"/>
      <c r="H58" s="778"/>
      <c r="I58" s="778"/>
      <c r="J58" s="778"/>
      <c r="K58" s="778"/>
      <c r="L58" s="778"/>
      <c r="M58" s="778"/>
      <c r="N58" s="778"/>
      <c r="O58" s="778"/>
      <c r="P58" s="778"/>
      <c r="Q58" s="778"/>
      <c r="R58" s="778"/>
      <c r="S58" s="778"/>
      <c r="T58" s="778"/>
      <c r="U58" s="778"/>
      <c r="V58" s="778"/>
      <c r="W58" s="778"/>
      <c r="X58" s="778"/>
      <c r="Y58" s="778"/>
      <c r="Z58" s="778"/>
      <c r="AA58" s="778"/>
      <c r="AB58" s="778"/>
      <c r="AC58" s="778"/>
      <c r="AD58" s="778"/>
      <c r="AE58" s="778"/>
      <c r="AF58" s="778"/>
      <c r="AG58" s="778"/>
      <c r="AH58" s="778"/>
      <c r="AI58" s="778"/>
      <c r="AJ58" s="778"/>
      <c r="AK58" s="778"/>
      <c r="AL58" s="778"/>
      <c r="AM58" s="779"/>
    </row>
    <row r="59" spans="1:45" s="299" customFormat="1" ht="9" customHeight="1">
      <c r="A59" s="780"/>
      <c r="B59" s="778"/>
      <c r="C59" s="778"/>
      <c r="D59" s="778"/>
      <c r="E59" s="778"/>
      <c r="F59" s="778"/>
      <c r="G59" s="778"/>
      <c r="H59" s="778"/>
      <c r="I59" s="778"/>
      <c r="J59" s="778"/>
      <c r="K59" s="778"/>
      <c r="L59" s="778"/>
      <c r="M59" s="778"/>
      <c r="N59" s="778"/>
      <c r="O59" s="778"/>
      <c r="P59" s="778"/>
      <c r="Q59" s="778"/>
      <c r="R59" s="778"/>
      <c r="S59" s="778"/>
      <c r="T59" s="778"/>
      <c r="U59" s="778"/>
      <c r="V59" s="778"/>
      <c r="W59" s="778"/>
      <c r="X59" s="778"/>
      <c r="Y59" s="778"/>
      <c r="Z59" s="778"/>
      <c r="AA59" s="778"/>
      <c r="AB59" s="778"/>
      <c r="AC59" s="778"/>
      <c r="AD59" s="778"/>
      <c r="AE59" s="778"/>
      <c r="AF59" s="778"/>
      <c r="AG59" s="778"/>
      <c r="AH59" s="778"/>
      <c r="AI59" s="778"/>
      <c r="AJ59" s="778"/>
      <c r="AK59" s="778"/>
      <c r="AL59" s="778"/>
      <c r="AM59" s="779"/>
    </row>
    <row r="60" spans="1:45" s="299" customFormat="1" ht="9" customHeight="1">
      <c r="A60" s="780"/>
      <c r="B60" s="778"/>
      <c r="C60" s="778"/>
      <c r="D60" s="778"/>
      <c r="E60" s="778"/>
      <c r="F60" s="778"/>
      <c r="G60" s="778"/>
      <c r="H60" s="778"/>
      <c r="I60" s="778"/>
      <c r="J60" s="778"/>
      <c r="K60" s="778"/>
      <c r="L60" s="778"/>
      <c r="M60" s="778"/>
      <c r="N60" s="778"/>
      <c r="O60" s="778"/>
      <c r="P60" s="778"/>
      <c r="Q60" s="778"/>
      <c r="R60" s="778"/>
      <c r="S60" s="778"/>
      <c r="T60" s="778"/>
      <c r="U60" s="778"/>
      <c r="V60" s="778"/>
      <c r="W60" s="778"/>
      <c r="X60" s="778"/>
      <c r="Y60" s="778"/>
      <c r="Z60" s="778"/>
      <c r="AA60" s="778"/>
      <c r="AB60" s="778"/>
      <c r="AC60" s="778"/>
      <c r="AD60" s="778"/>
      <c r="AE60" s="778"/>
      <c r="AF60" s="778"/>
      <c r="AG60" s="778"/>
      <c r="AH60" s="778"/>
      <c r="AI60" s="778"/>
      <c r="AJ60" s="778"/>
      <c r="AK60" s="778"/>
      <c r="AL60" s="778"/>
      <c r="AM60" s="779"/>
    </row>
    <row r="61" spans="1:45" s="299" customFormat="1" ht="9" customHeight="1">
      <c r="A61" s="780"/>
      <c r="B61" s="778"/>
      <c r="C61" s="778"/>
      <c r="D61" s="778"/>
      <c r="E61" s="778"/>
      <c r="F61" s="778"/>
      <c r="G61" s="778"/>
      <c r="H61" s="778"/>
      <c r="I61" s="778"/>
      <c r="J61" s="778"/>
      <c r="K61" s="778"/>
      <c r="L61" s="778"/>
      <c r="M61" s="778"/>
      <c r="N61" s="778"/>
      <c r="O61" s="778"/>
      <c r="P61" s="778"/>
      <c r="Q61" s="778"/>
      <c r="R61" s="778"/>
      <c r="S61" s="778"/>
      <c r="T61" s="778"/>
      <c r="U61" s="778"/>
      <c r="V61" s="778"/>
      <c r="W61" s="778"/>
      <c r="X61" s="778"/>
      <c r="Y61" s="778"/>
      <c r="Z61" s="778"/>
      <c r="AA61" s="778"/>
      <c r="AB61" s="778"/>
      <c r="AC61" s="778"/>
      <c r="AD61" s="778"/>
      <c r="AE61" s="778"/>
      <c r="AF61" s="778"/>
      <c r="AG61" s="778"/>
      <c r="AH61" s="778"/>
      <c r="AI61" s="778"/>
      <c r="AJ61" s="778"/>
      <c r="AK61" s="778"/>
      <c r="AL61" s="778"/>
      <c r="AM61" s="779"/>
    </row>
    <row r="62" spans="1:45" s="299" customFormat="1" ht="9" customHeight="1">
      <c r="A62" s="780"/>
      <c r="B62" s="778"/>
      <c r="C62" s="778"/>
      <c r="D62" s="778"/>
      <c r="E62" s="778"/>
      <c r="F62" s="778"/>
      <c r="G62" s="778"/>
      <c r="H62" s="778"/>
      <c r="I62" s="778"/>
      <c r="J62" s="778"/>
      <c r="K62" s="778"/>
      <c r="L62" s="778"/>
      <c r="M62" s="778"/>
      <c r="N62" s="778"/>
      <c r="O62" s="778"/>
      <c r="P62" s="778"/>
      <c r="Q62" s="778"/>
      <c r="R62" s="778"/>
      <c r="S62" s="778"/>
      <c r="T62" s="778"/>
      <c r="U62" s="778"/>
      <c r="V62" s="778"/>
      <c r="W62" s="778"/>
      <c r="X62" s="778"/>
      <c r="Y62" s="778"/>
      <c r="Z62" s="778"/>
      <c r="AA62" s="778"/>
      <c r="AB62" s="778"/>
      <c r="AC62" s="778"/>
      <c r="AD62" s="778"/>
      <c r="AE62" s="778"/>
      <c r="AF62" s="778"/>
      <c r="AG62" s="778"/>
      <c r="AH62" s="778"/>
      <c r="AI62" s="778"/>
      <c r="AJ62" s="778"/>
      <c r="AK62" s="778"/>
      <c r="AL62" s="778"/>
      <c r="AM62" s="779"/>
    </row>
    <row r="63" spans="1:45" s="299" customFormat="1" ht="9" customHeight="1">
      <c r="A63" s="780"/>
      <c r="B63" s="778"/>
      <c r="C63" s="778"/>
      <c r="D63" s="778"/>
      <c r="E63" s="778"/>
      <c r="F63" s="778"/>
      <c r="G63" s="778"/>
      <c r="H63" s="778"/>
      <c r="I63" s="778"/>
      <c r="J63" s="778"/>
      <c r="K63" s="778"/>
      <c r="L63" s="778"/>
      <c r="M63" s="778"/>
      <c r="N63" s="778"/>
      <c r="O63" s="778"/>
      <c r="P63" s="778"/>
      <c r="Q63" s="778"/>
      <c r="R63" s="778"/>
      <c r="S63" s="778"/>
      <c r="T63" s="778"/>
      <c r="U63" s="778"/>
      <c r="V63" s="778"/>
      <c r="W63" s="778"/>
      <c r="X63" s="778"/>
      <c r="Y63" s="778"/>
      <c r="Z63" s="778"/>
      <c r="AA63" s="778"/>
      <c r="AB63" s="778"/>
      <c r="AC63" s="778"/>
      <c r="AD63" s="778"/>
      <c r="AE63" s="778"/>
      <c r="AF63" s="778"/>
      <c r="AG63" s="778"/>
      <c r="AH63" s="778"/>
      <c r="AI63" s="778"/>
      <c r="AJ63" s="778"/>
      <c r="AK63" s="778"/>
      <c r="AL63" s="778"/>
      <c r="AM63" s="779"/>
    </row>
    <row r="64" spans="1:45" s="299" customFormat="1" ht="9" customHeight="1">
      <c r="A64" s="780"/>
      <c r="B64" s="778"/>
      <c r="C64" s="778"/>
      <c r="D64" s="778"/>
      <c r="E64" s="778"/>
      <c r="F64" s="778"/>
      <c r="G64" s="778"/>
      <c r="H64" s="778"/>
      <c r="I64" s="778"/>
      <c r="J64" s="778"/>
      <c r="K64" s="778"/>
      <c r="L64" s="778"/>
      <c r="M64" s="778"/>
      <c r="N64" s="778"/>
      <c r="O64" s="778"/>
      <c r="P64" s="778"/>
      <c r="Q64" s="778"/>
      <c r="R64" s="778"/>
      <c r="S64" s="778"/>
      <c r="T64" s="778"/>
      <c r="U64" s="778"/>
      <c r="V64" s="778"/>
      <c r="W64" s="778"/>
      <c r="X64" s="778"/>
      <c r="Y64" s="778"/>
      <c r="Z64" s="778"/>
      <c r="AA64" s="778"/>
      <c r="AB64" s="778"/>
      <c r="AC64" s="778"/>
      <c r="AD64" s="778"/>
      <c r="AE64" s="778"/>
      <c r="AF64" s="778"/>
      <c r="AG64" s="778"/>
      <c r="AH64" s="778"/>
      <c r="AI64" s="778"/>
      <c r="AJ64" s="778"/>
      <c r="AK64" s="778"/>
      <c r="AL64" s="778"/>
      <c r="AM64" s="779"/>
    </row>
    <row r="65" spans="1:39" s="299" customFormat="1" ht="9" customHeight="1">
      <c r="A65" s="780"/>
      <c r="B65" s="778"/>
      <c r="C65" s="778"/>
      <c r="D65" s="778"/>
      <c r="E65" s="778"/>
      <c r="F65" s="778"/>
      <c r="G65" s="778"/>
      <c r="H65" s="778"/>
      <c r="I65" s="778"/>
      <c r="J65" s="778"/>
      <c r="K65" s="778"/>
      <c r="L65" s="778"/>
      <c r="M65" s="778"/>
      <c r="N65" s="778"/>
      <c r="O65" s="778"/>
      <c r="P65" s="778"/>
      <c r="Q65" s="778"/>
      <c r="R65" s="778"/>
      <c r="S65" s="778"/>
      <c r="T65" s="778"/>
      <c r="U65" s="778"/>
      <c r="V65" s="778"/>
      <c r="W65" s="778"/>
      <c r="X65" s="778"/>
      <c r="Y65" s="778"/>
      <c r="Z65" s="778"/>
      <c r="AA65" s="778"/>
      <c r="AB65" s="778"/>
      <c r="AC65" s="778"/>
      <c r="AD65" s="778"/>
      <c r="AE65" s="778"/>
      <c r="AF65" s="778"/>
      <c r="AG65" s="778"/>
      <c r="AH65" s="778"/>
      <c r="AI65" s="778"/>
      <c r="AJ65" s="778"/>
      <c r="AK65" s="778"/>
      <c r="AL65" s="778"/>
      <c r="AM65" s="779"/>
    </row>
    <row r="66" spans="1:39" s="299" customFormat="1" ht="9" customHeight="1">
      <c r="A66" s="780"/>
      <c r="B66" s="778"/>
      <c r="C66" s="778"/>
      <c r="D66" s="778"/>
      <c r="E66" s="778"/>
      <c r="F66" s="778"/>
      <c r="G66" s="778"/>
      <c r="H66" s="778"/>
      <c r="I66" s="778"/>
      <c r="J66" s="778"/>
      <c r="K66" s="778"/>
      <c r="L66" s="778"/>
      <c r="M66" s="778"/>
      <c r="N66" s="778"/>
      <c r="O66" s="778"/>
      <c r="P66" s="778"/>
      <c r="Q66" s="778"/>
      <c r="R66" s="778"/>
      <c r="S66" s="778"/>
      <c r="T66" s="778"/>
      <c r="U66" s="778"/>
      <c r="V66" s="778"/>
      <c r="W66" s="778"/>
      <c r="X66" s="778"/>
      <c r="Y66" s="778"/>
      <c r="Z66" s="778"/>
      <c r="AA66" s="778"/>
      <c r="AB66" s="778"/>
      <c r="AC66" s="778"/>
      <c r="AD66" s="778"/>
      <c r="AE66" s="778"/>
      <c r="AF66" s="778"/>
      <c r="AG66" s="778"/>
      <c r="AH66" s="778"/>
      <c r="AI66" s="778"/>
      <c r="AJ66" s="778"/>
      <c r="AK66" s="778"/>
      <c r="AL66" s="778"/>
      <c r="AM66" s="779"/>
    </row>
    <row r="67" spans="1:39" s="299" customFormat="1" ht="9" customHeight="1">
      <c r="A67" s="780"/>
      <c r="B67" s="778"/>
      <c r="C67" s="778"/>
      <c r="D67" s="778"/>
      <c r="E67" s="778"/>
      <c r="F67" s="778"/>
      <c r="G67" s="778"/>
      <c r="H67" s="778"/>
      <c r="I67" s="778"/>
      <c r="J67" s="778"/>
      <c r="K67" s="778"/>
      <c r="L67" s="778"/>
      <c r="M67" s="778"/>
      <c r="N67" s="778"/>
      <c r="O67" s="778"/>
      <c r="P67" s="778"/>
      <c r="Q67" s="778"/>
      <c r="R67" s="778"/>
      <c r="S67" s="778"/>
      <c r="T67" s="778"/>
      <c r="U67" s="778"/>
      <c r="V67" s="778"/>
      <c r="W67" s="778"/>
      <c r="X67" s="778"/>
      <c r="Y67" s="778"/>
      <c r="Z67" s="778"/>
      <c r="AA67" s="778"/>
      <c r="AB67" s="778"/>
      <c r="AC67" s="778"/>
      <c r="AD67" s="778"/>
      <c r="AE67" s="778"/>
      <c r="AF67" s="778"/>
      <c r="AG67" s="778"/>
      <c r="AH67" s="778"/>
      <c r="AI67" s="778"/>
      <c r="AJ67" s="778"/>
      <c r="AK67" s="778"/>
      <c r="AL67" s="778"/>
      <c r="AM67" s="779"/>
    </row>
    <row r="68" spans="1:39" s="299" customFormat="1" ht="9" customHeight="1">
      <c r="A68" s="780"/>
      <c r="B68" s="778"/>
      <c r="C68" s="778"/>
      <c r="D68" s="778"/>
      <c r="E68" s="778"/>
      <c r="F68" s="778"/>
      <c r="G68" s="778"/>
      <c r="H68" s="778"/>
      <c r="I68" s="778"/>
      <c r="J68" s="778"/>
      <c r="K68" s="778"/>
      <c r="L68" s="778"/>
      <c r="M68" s="778"/>
      <c r="N68" s="778"/>
      <c r="O68" s="778"/>
      <c r="P68" s="778"/>
      <c r="Q68" s="778"/>
      <c r="R68" s="778"/>
      <c r="S68" s="778"/>
      <c r="T68" s="778"/>
      <c r="U68" s="778"/>
      <c r="V68" s="778"/>
      <c r="W68" s="778"/>
      <c r="X68" s="778"/>
      <c r="Y68" s="778"/>
      <c r="Z68" s="778"/>
      <c r="AA68" s="778"/>
      <c r="AB68" s="778"/>
      <c r="AC68" s="778"/>
      <c r="AD68" s="778"/>
      <c r="AE68" s="778"/>
      <c r="AF68" s="778"/>
      <c r="AG68" s="778"/>
      <c r="AH68" s="778"/>
      <c r="AI68" s="778"/>
      <c r="AJ68" s="778"/>
      <c r="AK68" s="778"/>
      <c r="AL68" s="778"/>
      <c r="AM68" s="779"/>
    </row>
    <row r="69" spans="1:39" s="299" customFormat="1" ht="9" customHeight="1">
      <c r="A69" s="780"/>
      <c r="B69" s="778"/>
      <c r="C69" s="778"/>
      <c r="D69" s="778"/>
      <c r="E69" s="778"/>
      <c r="F69" s="778"/>
      <c r="G69" s="778"/>
      <c r="H69" s="778"/>
      <c r="I69" s="778"/>
      <c r="J69" s="778"/>
      <c r="K69" s="778"/>
      <c r="L69" s="778"/>
      <c r="M69" s="778"/>
      <c r="N69" s="778"/>
      <c r="O69" s="778"/>
      <c r="P69" s="778"/>
      <c r="Q69" s="778"/>
      <c r="R69" s="778"/>
      <c r="S69" s="778"/>
      <c r="T69" s="778"/>
      <c r="U69" s="778"/>
      <c r="V69" s="778"/>
      <c r="W69" s="778"/>
      <c r="X69" s="778"/>
      <c r="Y69" s="778"/>
      <c r="Z69" s="778"/>
      <c r="AA69" s="778"/>
      <c r="AB69" s="778"/>
      <c r="AC69" s="778"/>
      <c r="AD69" s="778"/>
      <c r="AE69" s="778"/>
      <c r="AF69" s="778"/>
      <c r="AG69" s="778"/>
      <c r="AH69" s="778"/>
      <c r="AI69" s="778"/>
      <c r="AJ69" s="778"/>
      <c r="AK69" s="778"/>
      <c r="AL69" s="778"/>
      <c r="AM69" s="779"/>
    </row>
    <row r="70" spans="1:39" s="300" customFormat="1" ht="9" customHeight="1">
      <c r="A70" s="781"/>
      <c r="B70" s="782"/>
      <c r="C70" s="782"/>
      <c r="D70" s="782"/>
      <c r="E70" s="782"/>
      <c r="F70" s="782"/>
      <c r="G70" s="782"/>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c r="AH70" s="782"/>
      <c r="AI70" s="782"/>
      <c r="AJ70" s="782"/>
      <c r="AK70" s="782"/>
      <c r="AL70" s="782"/>
      <c r="AM70" s="783"/>
    </row>
    <row r="75" spans="1:39" s="119" customFormat="1" ht="5">
      <c r="B75" s="119" t="s">
        <v>105</v>
      </c>
      <c r="C75" s="119" t="s">
        <v>106</v>
      </c>
      <c r="D75" s="119" t="s">
        <v>115</v>
      </c>
      <c r="E75" s="119" t="s">
        <v>116</v>
      </c>
    </row>
    <row r="76" spans="1:39" s="119" customFormat="1" ht="5">
      <c r="A76" s="119" t="s">
        <v>117</v>
      </c>
      <c r="B76" s="120">
        <v>537</v>
      </c>
      <c r="C76" s="120">
        <v>268</v>
      </c>
      <c r="D76" s="120">
        <v>537</v>
      </c>
      <c r="E76" s="120">
        <v>268</v>
      </c>
      <c r="F76" s="119" t="s">
        <v>118</v>
      </c>
      <c r="G76" s="120"/>
    </row>
    <row r="77" spans="1:39" s="119" customFormat="1" ht="5">
      <c r="A77" s="119" t="s">
        <v>119</v>
      </c>
      <c r="B77" s="120">
        <v>684</v>
      </c>
      <c r="C77" s="120">
        <v>342</v>
      </c>
      <c r="D77" s="120">
        <v>684</v>
      </c>
      <c r="E77" s="120">
        <v>342</v>
      </c>
      <c r="F77" s="119" t="s">
        <v>118</v>
      </c>
      <c r="G77" s="120"/>
    </row>
    <row r="78" spans="1:39" s="119" customFormat="1" ht="5">
      <c r="A78" s="119" t="s">
        <v>120</v>
      </c>
      <c r="B78" s="120">
        <v>889</v>
      </c>
      <c r="C78" s="120">
        <v>445</v>
      </c>
      <c r="D78" s="120">
        <v>889</v>
      </c>
      <c r="E78" s="120">
        <v>445</v>
      </c>
      <c r="F78" s="119" t="s">
        <v>118</v>
      </c>
      <c r="G78" s="120"/>
    </row>
    <row r="79" spans="1:39" s="119" customFormat="1" ht="5">
      <c r="A79" s="119" t="s">
        <v>121</v>
      </c>
      <c r="B79" s="120">
        <v>231</v>
      </c>
      <c r="C79" s="120">
        <v>115</v>
      </c>
      <c r="D79" s="120">
        <v>231</v>
      </c>
      <c r="E79" s="120">
        <v>115</v>
      </c>
      <c r="F79" s="119" t="s">
        <v>118</v>
      </c>
      <c r="G79" s="120"/>
    </row>
    <row r="80" spans="1:39" s="119" customFormat="1" ht="5">
      <c r="A80" s="119" t="s">
        <v>14</v>
      </c>
      <c r="B80" s="120">
        <v>226</v>
      </c>
      <c r="C80" s="120">
        <v>113</v>
      </c>
      <c r="D80" s="120">
        <v>226</v>
      </c>
      <c r="E80" s="120">
        <v>113</v>
      </c>
      <c r="F80" s="119" t="s">
        <v>118</v>
      </c>
      <c r="G80" s="120"/>
    </row>
    <row r="81" spans="1:7" s="119" customFormat="1" ht="5">
      <c r="A81" s="119" t="s">
        <v>122</v>
      </c>
      <c r="B81" s="120">
        <v>564</v>
      </c>
      <c r="C81" s="120">
        <v>282</v>
      </c>
      <c r="D81" s="120">
        <v>564</v>
      </c>
      <c r="E81" s="120">
        <v>282</v>
      </c>
      <c r="F81" s="119" t="s">
        <v>118</v>
      </c>
      <c r="G81" s="120"/>
    </row>
    <row r="82" spans="1:7" s="119" customFormat="1" ht="5">
      <c r="A82" s="119" t="s">
        <v>123</v>
      </c>
      <c r="B82" s="120">
        <v>710</v>
      </c>
      <c r="C82" s="120">
        <v>355</v>
      </c>
      <c r="D82" s="120">
        <v>710</v>
      </c>
      <c r="E82" s="120">
        <v>355</v>
      </c>
      <c r="F82" s="119" t="s">
        <v>118</v>
      </c>
      <c r="G82" s="120"/>
    </row>
    <row r="83" spans="1:7" s="119" customFormat="1" ht="5">
      <c r="A83" s="119" t="s">
        <v>124</v>
      </c>
      <c r="B83" s="120">
        <v>1133</v>
      </c>
      <c r="C83" s="120">
        <v>567</v>
      </c>
      <c r="D83" s="120">
        <v>1133</v>
      </c>
      <c r="E83" s="120">
        <v>567</v>
      </c>
      <c r="F83" s="119" t="s">
        <v>118</v>
      </c>
      <c r="G83" s="120"/>
    </row>
    <row r="84" spans="1:7" s="119" customFormat="1" ht="5">
      <c r="A84" s="119" t="s">
        <v>47</v>
      </c>
      <c r="B84" s="120">
        <f t="shared" ref="B84:C85" si="2">D84*$AG$5</f>
        <v>0</v>
      </c>
      <c r="C84" s="120">
        <f t="shared" si="2"/>
        <v>0</v>
      </c>
      <c r="D84" s="120">
        <v>27</v>
      </c>
      <c r="E84" s="120">
        <v>13</v>
      </c>
      <c r="F84" s="119" t="s">
        <v>125</v>
      </c>
      <c r="G84" s="120"/>
    </row>
    <row r="85" spans="1:7" s="119" customFormat="1" ht="5">
      <c r="A85" s="119" t="s">
        <v>126</v>
      </c>
      <c r="B85" s="120">
        <f t="shared" si="2"/>
        <v>0</v>
      </c>
      <c r="C85" s="120">
        <f t="shared" si="2"/>
        <v>0</v>
      </c>
      <c r="D85" s="120">
        <v>27</v>
      </c>
      <c r="E85" s="120">
        <v>13</v>
      </c>
      <c r="F85" s="119" t="s">
        <v>125</v>
      </c>
      <c r="G85" s="120"/>
    </row>
    <row r="86" spans="1:7" s="119" customFormat="1" ht="5">
      <c r="A86" s="119" t="s">
        <v>15</v>
      </c>
      <c r="B86" s="120">
        <v>320</v>
      </c>
      <c r="C86" s="120">
        <v>160</v>
      </c>
      <c r="D86" s="120">
        <v>320</v>
      </c>
      <c r="E86" s="120">
        <v>160</v>
      </c>
      <c r="F86" s="119" t="s">
        <v>118</v>
      </c>
      <c r="G86" s="120"/>
    </row>
    <row r="87" spans="1:7" s="119" customFormat="1" ht="5">
      <c r="A87" s="119" t="s">
        <v>16</v>
      </c>
      <c r="B87" s="120">
        <v>339</v>
      </c>
      <c r="C87" s="120">
        <v>169</v>
      </c>
      <c r="D87" s="120">
        <v>339</v>
      </c>
      <c r="E87" s="120">
        <v>169</v>
      </c>
      <c r="F87" s="119" t="s">
        <v>118</v>
      </c>
      <c r="G87" s="120"/>
    </row>
    <row r="88" spans="1:7" s="119" customFormat="1" ht="5">
      <c r="A88" s="119" t="s">
        <v>17</v>
      </c>
      <c r="B88" s="120">
        <v>311</v>
      </c>
      <c r="C88" s="120">
        <v>156</v>
      </c>
      <c r="D88" s="120">
        <v>311</v>
      </c>
      <c r="E88" s="120">
        <v>156</v>
      </c>
      <c r="F88" s="119" t="s">
        <v>118</v>
      </c>
      <c r="G88" s="120"/>
    </row>
    <row r="89" spans="1:7" s="119" customFormat="1" ht="5">
      <c r="A89" s="119" t="s">
        <v>18</v>
      </c>
      <c r="B89" s="120">
        <v>137</v>
      </c>
      <c r="C89" s="120">
        <v>68</v>
      </c>
      <c r="D89" s="120">
        <v>137</v>
      </c>
      <c r="E89" s="120">
        <v>68</v>
      </c>
      <c r="F89" s="119" t="s">
        <v>118</v>
      </c>
      <c r="G89" s="120"/>
    </row>
    <row r="90" spans="1:7" s="119" customFormat="1" ht="5">
      <c r="A90" s="119" t="s">
        <v>19</v>
      </c>
      <c r="B90" s="120">
        <v>508</v>
      </c>
      <c r="C90" s="120">
        <v>254</v>
      </c>
      <c r="D90" s="120">
        <v>508</v>
      </c>
      <c r="E90" s="120">
        <v>254</v>
      </c>
      <c r="F90" s="119" t="s">
        <v>118</v>
      </c>
      <c r="G90" s="120"/>
    </row>
    <row r="91" spans="1:7" s="119" customFormat="1" ht="5">
      <c r="A91" s="119" t="s">
        <v>20</v>
      </c>
      <c r="B91" s="120">
        <v>204</v>
      </c>
      <c r="C91" s="120">
        <v>102</v>
      </c>
      <c r="D91" s="120">
        <v>204</v>
      </c>
      <c r="E91" s="120">
        <v>102</v>
      </c>
      <c r="F91" s="119" t="s">
        <v>118</v>
      </c>
      <c r="G91" s="120"/>
    </row>
    <row r="92" spans="1:7" s="119" customFormat="1" ht="5">
      <c r="A92" s="119" t="s">
        <v>21</v>
      </c>
      <c r="B92" s="120">
        <v>148</v>
      </c>
      <c r="C92" s="120">
        <v>74</v>
      </c>
      <c r="D92" s="120">
        <v>148</v>
      </c>
      <c r="E92" s="120">
        <v>74</v>
      </c>
      <c r="F92" s="119" t="s">
        <v>118</v>
      </c>
      <c r="G92" s="120"/>
    </row>
    <row r="93" spans="1:7" s="119" customFormat="1" ht="5">
      <c r="A93" s="119" t="s">
        <v>22</v>
      </c>
      <c r="B93" s="120"/>
      <c r="C93" s="120">
        <v>282</v>
      </c>
      <c r="D93" s="120"/>
      <c r="E93" s="120">
        <v>282</v>
      </c>
      <c r="F93" s="119" t="s">
        <v>118</v>
      </c>
      <c r="G93" s="120"/>
    </row>
    <row r="94" spans="1:7" s="119" customFormat="1" ht="5">
      <c r="A94" s="119" t="s">
        <v>127</v>
      </c>
      <c r="B94" s="120">
        <v>33</v>
      </c>
      <c r="C94" s="120">
        <v>16</v>
      </c>
      <c r="D94" s="120">
        <v>33</v>
      </c>
      <c r="E94" s="120">
        <v>16</v>
      </c>
      <c r="F94" s="119" t="s">
        <v>118</v>
      </c>
      <c r="G94" s="120"/>
    </row>
    <row r="95" spans="1:7" s="119" customFormat="1" ht="5">
      <c r="A95" s="119" t="s">
        <v>23</v>
      </c>
      <c r="B95" s="120">
        <v>475</v>
      </c>
      <c r="C95" s="120">
        <v>237</v>
      </c>
      <c r="D95" s="120">
        <v>475</v>
      </c>
      <c r="E95" s="120">
        <v>237</v>
      </c>
      <c r="F95" s="119" t="s">
        <v>118</v>
      </c>
      <c r="G95" s="120"/>
    </row>
    <row r="96" spans="1:7" s="119" customFormat="1" ht="5">
      <c r="A96" s="119" t="s">
        <v>24</v>
      </c>
      <c r="B96" s="120">
        <v>638</v>
      </c>
      <c r="C96" s="120">
        <v>319</v>
      </c>
      <c r="D96" s="120">
        <v>638</v>
      </c>
      <c r="E96" s="120">
        <v>319</v>
      </c>
      <c r="F96" s="119" t="s">
        <v>118</v>
      </c>
      <c r="G96" s="120"/>
    </row>
    <row r="97" spans="1:7" s="119" customFormat="1" ht="5">
      <c r="A97" s="119" t="s">
        <v>25</v>
      </c>
      <c r="B97" s="120">
        <f>D97*$AG$5</f>
        <v>0</v>
      </c>
      <c r="C97" s="120">
        <f>E97*$AG$5</f>
        <v>0</v>
      </c>
      <c r="D97" s="120">
        <v>38</v>
      </c>
      <c r="E97" s="120">
        <v>19</v>
      </c>
      <c r="F97" s="119" t="s">
        <v>125</v>
      </c>
      <c r="G97" s="120"/>
    </row>
    <row r="98" spans="1:7" s="119" customFormat="1" ht="5">
      <c r="A98" s="119" t="s">
        <v>26</v>
      </c>
      <c r="B98" s="120">
        <f>D98*$AG$5</f>
        <v>0</v>
      </c>
      <c r="C98" s="120">
        <f t="shared" ref="C98:C110" si="3">E98*$AG$5</f>
        <v>0</v>
      </c>
      <c r="D98" s="120">
        <v>40</v>
      </c>
      <c r="E98" s="120">
        <v>20</v>
      </c>
      <c r="F98" s="119" t="s">
        <v>125</v>
      </c>
      <c r="G98" s="120"/>
    </row>
    <row r="99" spans="1:7" s="119" customFormat="1" ht="5">
      <c r="A99" s="119" t="s">
        <v>27</v>
      </c>
      <c r="B99" s="120">
        <f t="shared" ref="B99:B110" si="4">D99*$AG$5</f>
        <v>0</v>
      </c>
      <c r="C99" s="120">
        <f t="shared" si="3"/>
        <v>0</v>
      </c>
      <c r="D99" s="120">
        <v>38</v>
      </c>
      <c r="E99" s="120">
        <v>19</v>
      </c>
      <c r="F99" s="119" t="s">
        <v>125</v>
      </c>
      <c r="G99" s="120"/>
    </row>
    <row r="100" spans="1:7" s="119" customFormat="1" ht="5">
      <c r="A100" s="119" t="s">
        <v>28</v>
      </c>
      <c r="B100" s="120">
        <f t="shared" si="4"/>
        <v>0</v>
      </c>
      <c r="C100" s="120">
        <f t="shared" si="3"/>
        <v>0</v>
      </c>
      <c r="D100" s="120">
        <v>48</v>
      </c>
      <c r="E100" s="120">
        <v>24</v>
      </c>
      <c r="F100" s="119" t="s">
        <v>125</v>
      </c>
      <c r="G100" s="120"/>
    </row>
    <row r="101" spans="1:7" s="119" customFormat="1" ht="5">
      <c r="A101" s="119" t="s">
        <v>29</v>
      </c>
      <c r="B101" s="120">
        <f t="shared" si="4"/>
        <v>0</v>
      </c>
      <c r="C101" s="120">
        <f t="shared" si="3"/>
        <v>0</v>
      </c>
      <c r="D101" s="120">
        <v>43</v>
      </c>
      <c r="E101" s="120">
        <v>21</v>
      </c>
      <c r="F101" s="119" t="s">
        <v>125</v>
      </c>
      <c r="G101" s="120"/>
    </row>
    <row r="102" spans="1:7" s="119" customFormat="1" ht="5">
      <c r="A102" s="119" t="s">
        <v>30</v>
      </c>
      <c r="B102" s="120">
        <f t="shared" si="4"/>
        <v>0</v>
      </c>
      <c r="C102" s="120">
        <f t="shared" si="3"/>
        <v>0</v>
      </c>
      <c r="D102" s="120">
        <v>36</v>
      </c>
      <c r="E102" s="120">
        <v>18</v>
      </c>
      <c r="F102" s="119" t="s">
        <v>125</v>
      </c>
      <c r="G102" s="120"/>
    </row>
    <row r="103" spans="1:7" s="119" customFormat="1" ht="5">
      <c r="A103" s="119" t="s">
        <v>128</v>
      </c>
      <c r="B103" s="120">
        <f t="shared" si="4"/>
        <v>0</v>
      </c>
      <c r="C103" s="120">
        <f t="shared" si="3"/>
        <v>0</v>
      </c>
      <c r="D103" s="120">
        <v>37</v>
      </c>
      <c r="E103" s="120">
        <v>19</v>
      </c>
      <c r="F103" s="119" t="s">
        <v>125</v>
      </c>
      <c r="G103" s="120"/>
    </row>
    <row r="104" spans="1:7" s="119" customFormat="1" ht="5">
      <c r="A104" s="119" t="s">
        <v>129</v>
      </c>
      <c r="B104" s="120">
        <f t="shared" si="4"/>
        <v>0</v>
      </c>
      <c r="C104" s="120">
        <f t="shared" si="3"/>
        <v>0</v>
      </c>
      <c r="D104" s="120">
        <v>35</v>
      </c>
      <c r="E104" s="120">
        <v>18</v>
      </c>
      <c r="F104" s="119" t="s">
        <v>125</v>
      </c>
      <c r="G104" s="120"/>
    </row>
    <row r="105" spans="1:7" s="119" customFormat="1" ht="5">
      <c r="A105" s="119" t="s">
        <v>130</v>
      </c>
      <c r="B105" s="120">
        <f t="shared" si="4"/>
        <v>0</v>
      </c>
      <c r="C105" s="120">
        <f t="shared" si="3"/>
        <v>0</v>
      </c>
      <c r="D105" s="120">
        <v>37</v>
      </c>
      <c r="E105" s="120">
        <v>19</v>
      </c>
      <c r="F105" s="119" t="s">
        <v>125</v>
      </c>
      <c r="G105" s="120"/>
    </row>
    <row r="106" spans="1:7" s="119" customFormat="1" ht="5">
      <c r="A106" s="119" t="s">
        <v>131</v>
      </c>
      <c r="B106" s="120">
        <f t="shared" si="4"/>
        <v>0</v>
      </c>
      <c r="C106" s="120">
        <f t="shared" si="3"/>
        <v>0</v>
      </c>
      <c r="D106" s="120">
        <v>35</v>
      </c>
      <c r="E106" s="120">
        <v>18</v>
      </c>
      <c r="F106" s="119" t="s">
        <v>125</v>
      </c>
      <c r="G106" s="120"/>
    </row>
    <row r="107" spans="1:7" s="119" customFormat="1" ht="5">
      <c r="A107" s="119" t="s">
        <v>132</v>
      </c>
      <c r="B107" s="120">
        <f t="shared" si="4"/>
        <v>0</v>
      </c>
      <c r="C107" s="120">
        <f t="shared" si="3"/>
        <v>0</v>
      </c>
      <c r="D107" s="120">
        <v>37</v>
      </c>
      <c r="E107" s="120">
        <v>19</v>
      </c>
      <c r="F107" s="119" t="s">
        <v>125</v>
      </c>
      <c r="G107" s="120"/>
    </row>
    <row r="108" spans="1:7" s="119" customFormat="1" ht="5">
      <c r="A108" s="119" t="s">
        <v>133</v>
      </c>
      <c r="B108" s="120">
        <f t="shared" si="4"/>
        <v>0</v>
      </c>
      <c r="C108" s="120">
        <f t="shared" si="3"/>
        <v>0</v>
      </c>
      <c r="D108" s="120">
        <v>35</v>
      </c>
      <c r="E108" s="120">
        <v>18</v>
      </c>
      <c r="F108" s="119" t="s">
        <v>125</v>
      </c>
      <c r="G108" s="120"/>
    </row>
    <row r="109" spans="1:7" s="119" customFormat="1" ht="5">
      <c r="A109" s="119" t="s">
        <v>134</v>
      </c>
      <c r="B109" s="120">
        <f t="shared" si="4"/>
        <v>0</v>
      </c>
      <c r="C109" s="120">
        <f t="shared" si="3"/>
        <v>0</v>
      </c>
      <c r="D109" s="120">
        <v>37</v>
      </c>
      <c r="E109" s="120">
        <v>19</v>
      </c>
      <c r="F109" s="119" t="s">
        <v>125</v>
      </c>
      <c r="G109" s="120"/>
    </row>
    <row r="110" spans="1:7" s="119" customFormat="1" ht="5">
      <c r="A110" s="119" t="s">
        <v>135</v>
      </c>
      <c r="B110" s="120">
        <f t="shared" si="4"/>
        <v>0</v>
      </c>
      <c r="C110" s="120">
        <f t="shared" si="3"/>
        <v>0</v>
      </c>
      <c r="D110" s="120">
        <v>35</v>
      </c>
      <c r="E110" s="120">
        <v>18</v>
      </c>
      <c r="F110" s="119" t="s">
        <v>125</v>
      </c>
      <c r="G110" s="120"/>
    </row>
    <row r="111" spans="1:7" s="119" customFormat="1" ht="5"/>
    <row r="112" spans="1:7" s="119" customFormat="1" ht="5">
      <c r="A112" s="119" t="s">
        <v>107</v>
      </c>
      <c r="B112" s="119" t="s">
        <v>136</v>
      </c>
    </row>
    <row r="113" spans="1:7" s="119" customFormat="1" ht="5">
      <c r="A113" s="119" t="s">
        <v>108</v>
      </c>
      <c r="B113" s="119">
        <v>0</v>
      </c>
      <c r="C113" s="119" t="b">
        <v>0</v>
      </c>
      <c r="D113" s="119" t="b">
        <v>0</v>
      </c>
      <c r="E113" s="119" t="b">
        <v>0</v>
      </c>
      <c r="F113" s="119">
        <v>0</v>
      </c>
      <c r="G113" s="119">
        <v>0</v>
      </c>
    </row>
    <row r="114" spans="1:7" s="119" customFormat="1" ht="5">
      <c r="A114" s="119" t="s">
        <v>109</v>
      </c>
    </row>
    <row r="115" spans="1:7" s="119" customFormat="1" ht="5">
      <c r="A115" s="119" t="s">
        <v>110</v>
      </c>
    </row>
    <row r="116" spans="1:7" s="119" customFormat="1" ht="5">
      <c r="A116" s="119" t="s">
        <v>111</v>
      </c>
    </row>
    <row r="117" spans="1:7" s="119" customFormat="1" ht="5">
      <c r="A117" s="119" t="s">
        <v>112</v>
      </c>
    </row>
    <row r="118" spans="1:7" s="119" customFormat="1" ht="5">
      <c r="A118" s="119" t="s">
        <v>113</v>
      </c>
    </row>
    <row r="119" spans="1:7" s="119" customFormat="1" ht="5">
      <c r="A119" s="119" t="s">
        <v>114</v>
      </c>
    </row>
  </sheetData>
  <sheetProtection formatCells="0" formatColumns="0" formatRows="0" insertColumns="0" insertRows="0" autoFilter="0"/>
  <mergeCells count="131">
    <mergeCell ref="A58:AM70"/>
    <mergeCell ref="A54:E54"/>
    <mergeCell ref="F54:J54"/>
    <mergeCell ref="K54:AM54"/>
    <mergeCell ref="A55:E55"/>
    <mergeCell ref="F55:J55"/>
    <mergeCell ref="K55:AM55"/>
    <mergeCell ref="A52:E52"/>
    <mergeCell ref="F52:J52"/>
    <mergeCell ref="K52:AM52"/>
    <mergeCell ref="A53:E53"/>
    <mergeCell ref="F53:J53"/>
    <mergeCell ref="K53:AM53"/>
    <mergeCell ref="A50:E50"/>
    <mergeCell ref="F50:J50"/>
    <mergeCell ref="K50:AM50"/>
    <mergeCell ref="A51:E51"/>
    <mergeCell ref="F51:J51"/>
    <mergeCell ref="K51:AM51"/>
    <mergeCell ref="H45:J45"/>
    <mergeCell ref="K45:AE45"/>
    <mergeCell ref="C46:AM47"/>
    <mergeCell ref="A48:E48"/>
    <mergeCell ref="A49:E49"/>
    <mergeCell ref="F49:J49"/>
    <mergeCell ref="K49:AM49"/>
    <mergeCell ref="W44:Z44"/>
    <mergeCell ref="AA44:AC44"/>
    <mergeCell ref="AD44:AE44"/>
    <mergeCell ref="AF44:AH44"/>
    <mergeCell ref="AI44:AK44"/>
    <mergeCell ref="AL44:AM44"/>
    <mergeCell ref="G44:I44"/>
    <mergeCell ref="J44:L44"/>
    <mergeCell ref="M44:N44"/>
    <mergeCell ref="O44:Q44"/>
    <mergeCell ref="R44:T44"/>
    <mergeCell ref="U44:V44"/>
    <mergeCell ref="A37:E37"/>
    <mergeCell ref="F37:J37"/>
    <mergeCell ref="K37:AM37"/>
    <mergeCell ref="A38:E38"/>
    <mergeCell ref="F38:J38"/>
    <mergeCell ref="K38:AM38"/>
    <mergeCell ref="A35:E35"/>
    <mergeCell ref="F35:J35"/>
    <mergeCell ref="K35:AM35"/>
    <mergeCell ref="A36:E36"/>
    <mergeCell ref="F36:J36"/>
    <mergeCell ref="K36:AM36"/>
    <mergeCell ref="A33:E33"/>
    <mergeCell ref="F33:J33"/>
    <mergeCell ref="K33:AM33"/>
    <mergeCell ref="A34:E34"/>
    <mergeCell ref="F34:J34"/>
    <mergeCell ref="K34:AM34"/>
    <mergeCell ref="A31:E31"/>
    <mergeCell ref="F31:J31"/>
    <mergeCell ref="K31:AM31"/>
    <mergeCell ref="A32:E32"/>
    <mergeCell ref="F32:J32"/>
    <mergeCell ref="K32:AM32"/>
    <mergeCell ref="A29:E29"/>
    <mergeCell ref="F29:J29"/>
    <mergeCell ref="K29:AM29"/>
    <mergeCell ref="A30:E30"/>
    <mergeCell ref="F30:J30"/>
    <mergeCell ref="K30:AM30"/>
    <mergeCell ref="A27:E27"/>
    <mergeCell ref="F27:J27"/>
    <mergeCell ref="K27:AM27"/>
    <mergeCell ref="A28:E28"/>
    <mergeCell ref="F28:J28"/>
    <mergeCell ref="K28:AM28"/>
    <mergeCell ref="A25:E25"/>
    <mergeCell ref="F25:J25"/>
    <mergeCell ref="K25:AM25"/>
    <mergeCell ref="A26:E26"/>
    <mergeCell ref="F26:J26"/>
    <mergeCell ref="K26:AM26"/>
    <mergeCell ref="A23:E23"/>
    <mergeCell ref="F23:J23"/>
    <mergeCell ref="K23:AM23"/>
    <mergeCell ref="A24:E24"/>
    <mergeCell ref="F24:J24"/>
    <mergeCell ref="K24:AM24"/>
    <mergeCell ref="A22:E22"/>
    <mergeCell ref="F22:J22"/>
    <mergeCell ref="K22:AM22"/>
    <mergeCell ref="AG13:AI13"/>
    <mergeCell ref="AJ13:AK13"/>
    <mergeCell ref="AL13:AM13"/>
    <mergeCell ref="H14:J14"/>
    <mergeCell ref="K14:AE14"/>
    <mergeCell ref="C15:AM19"/>
    <mergeCell ref="S13:U13"/>
    <mergeCell ref="V13:W13"/>
    <mergeCell ref="X13:Y13"/>
    <mergeCell ref="Z13:AB13"/>
    <mergeCell ref="AC13:AD13"/>
    <mergeCell ref="AE13:AF13"/>
    <mergeCell ref="A10:H11"/>
    <mergeCell ref="E13:G13"/>
    <mergeCell ref="H13:I13"/>
    <mergeCell ref="J13:K13"/>
    <mergeCell ref="L13:N13"/>
    <mergeCell ref="O13:P13"/>
    <mergeCell ref="Q13:R13"/>
    <mergeCell ref="A20:E20"/>
    <mergeCell ref="A21:E21"/>
    <mergeCell ref="F21:J21"/>
    <mergeCell ref="K21:AM21"/>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7"/>
  <dataValidations count="5">
    <dataValidation imeMode="halfAlpha" allowBlank="1" showInputMessage="1" showErrorMessage="1" sqref="J39:N43 AD39:AH43 S39:X43 AM39:AM43" xr:uid="{93D5450B-80E7-49E4-9685-994DA7887261}"/>
    <dataValidation type="list" allowBlank="1" showInputMessage="1" showErrorMessage="1" sqref="H14:J14" xr:uid="{A489A31C-BC88-4F17-B754-BC50BCF5FB59}">
      <formula1>$A$112:$A$117</formula1>
    </dataValidation>
    <dataValidation type="list" allowBlank="1" showInputMessage="1" showErrorMessage="1" sqref="H45:J45" xr:uid="{8CEB2C30-CCF4-402A-A4B6-40DFD7AC4420}">
      <formula1>$A$118:$A$119</formula1>
    </dataValidation>
    <dataValidation type="list" allowBlank="1" showInputMessage="1" showErrorMessage="1" sqref="L5:AB5" xr:uid="{F216AB5F-349F-4E7B-89B5-D95708A98D6D}">
      <formula1>$A$76:$A$110</formula1>
    </dataValidation>
    <dataValidation type="list" allowBlank="1" showInputMessage="1" showErrorMessage="1" sqref="I10:I11 A2" xr:uid="{70E2E3D1-88CD-4721-B24F-BE14541AD82A}">
      <formula1>"□,☑"</formula1>
    </dataValidation>
  </dataValidations>
  <printOptions horizontalCentered="1"/>
  <pageMargins left="0.55118110236220474" right="0.39370078740157483" top="0.59055118110236227" bottom="0.19685039370078741" header="0.51181102362204722" footer="0.35433070866141736"/>
  <pageSetup paperSize="9" orientation="portrait"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F63CB-C3DC-4983-B13C-E6094A32916A}">
  <sheetPr>
    <tabColor theme="6" tint="0.79998168889431442"/>
    <pageSetUpPr fitToPage="1"/>
  </sheetPr>
  <dimension ref="A1:AS139"/>
  <sheetViews>
    <sheetView view="pageBreakPreview" zoomScale="85" zoomScaleNormal="85" zoomScaleSheetLayoutView="85" workbookViewId="0"/>
  </sheetViews>
  <sheetFormatPr defaultColWidth="9" defaultRowHeight="13"/>
  <cols>
    <col min="1" max="3" width="5" style="174" customWidth="1"/>
    <col min="4" max="4" width="11.453125" style="184" customWidth="1"/>
    <col min="5" max="6" width="11.453125" style="186" customWidth="1"/>
    <col min="7" max="7" width="11.453125" style="183" customWidth="1"/>
    <col min="8" max="8" width="11.453125" style="181" customWidth="1"/>
    <col min="9" max="9" width="11.453125" style="189" customWidth="1"/>
    <col min="10" max="10" width="3.453125" style="174" bestFit="1" customWidth="1"/>
    <col min="11" max="11" width="11.453125" style="181" customWidth="1"/>
    <col min="12" max="12" width="11.453125" style="174" customWidth="1"/>
    <col min="13" max="16384" width="9" style="174"/>
  </cols>
  <sheetData>
    <row r="1" spans="1:9">
      <c r="A1" s="174" t="s">
        <v>283</v>
      </c>
    </row>
    <row r="3" spans="1:9">
      <c r="A3" s="194" t="s">
        <v>234</v>
      </c>
      <c r="B3" s="187" t="str">
        <f ca="1">MID(個票3!M1,3,99)</f>
        <v>3</v>
      </c>
      <c r="E3" s="174"/>
    </row>
    <row r="4" spans="1:9">
      <c r="A4" s="194" t="s">
        <v>257</v>
      </c>
      <c r="B4" s="202"/>
      <c r="C4" s="202"/>
      <c r="D4" s="195"/>
      <c r="E4" s="898">
        <f>個票3!L4</f>
        <v>0</v>
      </c>
      <c r="F4" s="899"/>
      <c r="G4" s="899"/>
      <c r="H4" s="900"/>
    </row>
    <row r="5" spans="1:9">
      <c r="A5" s="194" t="s">
        <v>79</v>
      </c>
      <c r="B5" s="202"/>
      <c r="C5" s="202"/>
      <c r="D5" s="195"/>
      <c r="E5" s="898">
        <f>個票3!L5</f>
        <v>0</v>
      </c>
      <c r="F5" s="899"/>
      <c r="G5" s="899"/>
      <c r="H5" s="900"/>
    </row>
    <row r="7" spans="1:9">
      <c r="A7" s="177" t="s">
        <v>258</v>
      </c>
      <c r="B7" s="177"/>
      <c r="C7" s="177"/>
      <c r="D7" s="174"/>
      <c r="E7" s="174"/>
      <c r="F7" s="174"/>
      <c r="G7" s="174"/>
      <c r="H7" s="174"/>
      <c r="I7" s="174"/>
    </row>
    <row r="8" spans="1:9" ht="13.5" thickBot="1">
      <c r="A8" s="174" t="s">
        <v>461</v>
      </c>
      <c r="D8" s="174"/>
      <c r="E8" s="174"/>
      <c r="F8" s="174"/>
      <c r="G8" s="174"/>
      <c r="H8" s="174"/>
      <c r="I8" s="174"/>
    </row>
    <row r="9" spans="1:9">
      <c r="A9" s="885" t="s">
        <v>379</v>
      </c>
      <c r="B9" s="885"/>
      <c r="C9" s="885"/>
      <c r="D9" s="886"/>
      <c r="E9" s="887" t="s">
        <v>380</v>
      </c>
      <c r="F9" s="888"/>
      <c r="G9" s="233" t="s">
        <v>381</v>
      </c>
      <c r="H9" s="234" t="s">
        <v>382</v>
      </c>
      <c r="I9" s="174"/>
    </row>
    <row r="10" spans="1:9">
      <c r="A10" s="889" t="s">
        <v>383</v>
      </c>
      <c r="B10" s="890"/>
      <c r="C10" s="892" t="s">
        <v>325</v>
      </c>
      <c r="D10" s="893"/>
      <c r="E10" s="237"/>
      <c r="F10" s="295" t="s">
        <v>326</v>
      </c>
      <c r="G10" s="239"/>
      <c r="H10" s="240"/>
      <c r="I10" s="174"/>
    </row>
    <row r="11" spans="1:9">
      <c r="A11" s="891"/>
      <c r="B11" s="891"/>
      <c r="C11" s="883" t="s">
        <v>327</v>
      </c>
      <c r="D11" s="884"/>
      <c r="E11" s="237"/>
      <c r="F11" s="295" t="s">
        <v>326</v>
      </c>
      <c r="G11" s="239"/>
      <c r="H11" s="240"/>
      <c r="I11" s="174"/>
    </row>
    <row r="12" spans="1:9">
      <c r="A12" s="894" t="s">
        <v>384</v>
      </c>
      <c r="B12" s="891"/>
      <c r="C12" s="883" t="s">
        <v>325</v>
      </c>
      <c r="D12" s="884"/>
      <c r="E12" s="237"/>
      <c r="F12" s="295" t="s">
        <v>326</v>
      </c>
      <c r="G12" s="239"/>
      <c r="H12" s="240"/>
      <c r="I12" s="174"/>
    </row>
    <row r="13" spans="1:9" ht="13.5" thickBot="1">
      <c r="A13" s="891"/>
      <c r="B13" s="891"/>
      <c r="C13" s="883" t="s">
        <v>327</v>
      </c>
      <c r="D13" s="884"/>
      <c r="E13" s="238"/>
      <c r="F13" s="236" t="s">
        <v>326</v>
      </c>
      <c r="G13" s="241"/>
      <c r="H13" s="242"/>
      <c r="I13" s="174"/>
    </row>
    <row r="14" spans="1:9" ht="13.5" thickBot="1">
      <c r="D14" s="174"/>
      <c r="E14" s="174"/>
      <c r="F14" s="174"/>
      <c r="G14" s="174"/>
      <c r="H14" s="174"/>
      <c r="I14" s="174"/>
    </row>
    <row r="15" spans="1:9">
      <c r="A15" s="885" t="s">
        <v>379</v>
      </c>
      <c r="B15" s="885"/>
      <c r="C15" s="885"/>
      <c r="D15" s="886"/>
      <c r="E15" s="887" t="s">
        <v>385</v>
      </c>
      <c r="F15" s="888"/>
      <c r="G15" s="233" t="s">
        <v>386</v>
      </c>
      <c r="H15" s="234" t="s">
        <v>387</v>
      </c>
      <c r="I15" s="174"/>
    </row>
    <row r="16" spans="1:9">
      <c r="A16" s="889" t="s">
        <v>383</v>
      </c>
      <c r="B16" s="890"/>
      <c r="C16" s="892" t="s">
        <v>325</v>
      </c>
      <c r="D16" s="893"/>
      <c r="E16" s="237"/>
      <c r="F16" s="295" t="s">
        <v>326</v>
      </c>
      <c r="G16" s="239"/>
      <c r="H16" s="240"/>
      <c r="I16" s="174"/>
    </row>
    <row r="17" spans="1:45">
      <c r="A17" s="891"/>
      <c r="B17" s="891"/>
      <c r="C17" s="883" t="s">
        <v>327</v>
      </c>
      <c r="D17" s="884"/>
      <c r="E17" s="237"/>
      <c r="F17" s="295" t="s">
        <v>326</v>
      </c>
      <c r="G17" s="239"/>
      <c r="H17" s="240"/>
      <c r="I17" s="174"/>
    </row>
    <row r="18" spans="1:45">
      <c r="A18" s="894" t="s">
        <v>384</v>
      </c>
      <c r="B18" s="891"/>
      <c r="C18" s="883" t="s">
        <v>325</v>
      </c>
      <c r="D18" s="884"/>
      <c r="E18" s="237"/>
      <c r="F18" s="295" t="s">
        <v>326</v>
      </c>
      <c r="G18" s="239"/>
      <c r="H18" s="240"/>
      <c r="I18" s="174"/>
    </row>
    <row r="19" spans="1:45" ht="13.5" thickBot="1">
      <c r="A19" s="891"/>
      <c r="B19" s="891"/>
      <c r="C19" s="883" t="s">
        <v>327</v>
      </c>
      <c r="D19" s="884"/>
      <c r="E19" s="238"/>
      <c r="F19" s="236" t="s">
        <v>326</v>
      </c>
      <c r="G19" s="241"/>
      <c r="H19" s="242"/>
      <c r="I19" s="174"/>
    </row>
    <row r="20" spans="1:45" ht="13.5" thickBot="1">
      <c r="D20" s="174"/>
      <c r="E20" s="174"/>
      <c r="F20" s="174"/>
      <c r="G20" s="174"/>
      <c r="H20" s="174"/>
      <c r="I20" s="174"/>
    </row>
    <row r="21" spans="1:45">
      <c r="A21" s="885" t="s">
        <v>379</v>
      </c>
      <c r="B21" s="885"/>
      <c r="C21" s="885"/>
      <c r="D21" s="886"/>
      <c r="E21" s="887" t="s">
        <v>388</v>
      </c>
      <c r="F21" s="888"/>
      <c r="G21" s="233" t="s">
        <v>389</v>
      </c>
      <c r="H21" s="234" t="s">
        <v>390</v>
      </c>
      <c r="I21" s="174"/>
    </row>
    <row r="22" spans="1:45">
      <c r="A22" s="889" t="s">
        <v>383</v>
      </c>
      <c r="B22" s="890"/>
      <c r="C22" s="892" t="s">
        <v>325</v>
      </c>
      <c r="D22" s="893"/>
      <c r="E22" s="237"/>
      <c r="F22" s="295" t="s">
        <v>326</v>
      </c>
      <c r="G22" s="239"/>
      <c r="H22" s="240"/>
      <c r="I22" s="174"/>
    </row>
    <row r="23" spans="1:45">
      <c r="A23" s="891"/>
      <c r="B23" s="891"/>
      <c r="C23" s="883" t="s">
        <v>327</v>
      </c>
      <c r="D23" s="884"/>
      <c r="E23" s="237"/>
      <c r="F23" s="295" t="s">
        <v>326</v>
      </c>
      <c r="G23" s="239"/>
      <c r="H23" s="240"/>
      <c r="I23" s="174"/>
    </row>
    <row r="24" spans="1:45">
      <c r="A24" s="894" t="s">
        <v>384</v>
      </c>
      <c r="B24" s="891"/>
      <c r="C24" s="883" t="s">
        <v>325</v>
      </c>
      <c r="D24" s="884"/>
      <c r="E24" s="237"/>
      <c r="F24" s="295" t="s">
        <v>326</v>
      </c>
      <c r="G24" s="239"/>
      <c r="H24" s="240"/>
      <c r="I24" s="174"/>
    </row>
    <row r="25" spans="1:45" ht="13.5" thickBot="1">
      <c r="A25" s="891"/>
      <c r="B25" s="891"/>
      <c r="C25" s="883" t="s">
        <v>327</v>
      </c>
      <c r="D25" s="884"/>
      <c r="E25" s="238"/>
      <c r="F25" s="236" t="s">
        <v>326</v>
      </c>
      <c r="G25" s="241"/>
      <c r="H25" s="242"/>
      <c r="I25" s="174"/>
    </row>
    <row r="27" spans="1:45" ht="15" customHeight="1">
      <c r="A27" s="177" t="s">
        <v>259</v>
      </c>
      <c r="B27" s="177"/>
      <c r="C27" s="177"/>
    </row>
    <row r="28" spans="1:45" ht="15" customHeight="1">
      <c r="A28" s="174" t="s">
        <v>260</v>
      </c>
    </row>
    <row r="29" spans="1:45" ht="15" customHeight="1">
      <c r="A29" s="174" t="s">
        <v>252</v>
      </c>
    </row>
    <row r="30" spans="1:45" ht="15" customHeight="1">
      <c r="A30" s="216" t="s">
        <v>290</v>
      </c>
    </row>
    <row r="31" spans="1:45" ht="15" customHeight="1">
      <c r="A31" s="174" t="s">
        <v>444</v>
      </c>
      <c r="AS31" s="223"/>
    </row>
    <row r="32" spans="1:45" ht="15" customHeight="1">
      <c r="A32" s="903" t="s">
        <v>42</v>
      </c>
      <c r="B32" s="904"/>
      <c r="C32" s="905"/>
      <c r="D32" s="185" t="s">
        <v>237</v>
      </c>
      <c r="E32" s="185" t="s">
        <v>241</v>
      </c>
      <c r="F32" s="187" t="s">
        <v>185</v>
      </c>
      <c r="G32" s="187" t="s">
        <v>242</v>
      </c>
      <c r="H32" s="188" t="s">
        <v>243</v>
      </c>
      <c r="I32" s="188" t="s">
        <v>238</v>
      </c>
      <c r="J32" s="200"/>
      <c r="K32" s="183"/>
      <c r="L32" s="200"/>
    </row>
    <row r="33" spans="1:12" ht="15" customHeight="1">
      <c r="A33" s="906" t="s">
        <v>269</v>
      </c>
      <c r="B33" s="907"/>
      <c r="C33" s="908"/>
      <c r="D33" s="212" t="s">
        <v>266</v>
      </c>
      <c r="E33" s="209">
        <v>44907</v>
      </c>
      <c r="F33" s="210" t="s">
        <v>244</v>
      </c>
      <c r="G33" s="211">
        <v>2.5</v>
      </c>
      <c r="H33" s="208">
        <v>1000</v>
      </c>
      <c r="I33" s="208">
        <f>G33*H33</f>
        <v>2500</v>
      </c>
      <c r="J33" s="200"/>
      <c r="K33" s="183"/>
      <c r="L33" s="200"/>
    </row>
    <row r="34" spans="1:12" ht="15" customHeight="1">
      <c r="A34" s="906" t="s">
        <v>269</v>
      </c>
      <c r="B34" s="907"/>
      <c r="C34" s="908"/>
      <c r="D34" s="212" t="s">
        <v>267</v>
      </c>
      <c r="E34" s="209">
        <v>44907</v>
      </c>
      <c r="F34" s="210" t="s">
        <v>244</v>
      </c>
      <c r="G34" s="211"/>
      <c r="H34" s="208">
        <v>5000</v>
      </c>
      <c r="I34" s="208">
        <v>5000</v>
      </c>
      <c r="J34" s="200"/>
      <c r="K34" s="183"/>
      <c r="L34" s="200"/>
    </row>
    <row r="35" spans="1:12" ht="15" customHeight="1">
      <c r="A35" s="200"/>
      <c r="B35" s="200"/>
      <c r="C35" s="200"/>
      <c r="H35" s="183"/>
      <c r="I35" s="183"/>
      <c r="J35" s="200"/>
      <c r="K35" s="183"/>
      <c r="L35" s="200"/>
    </row>
    <row r="36" spans="1:12" ht="15" customHeight="1">
      <c r="A36" s="909" t="s">
        <v>42</v>
      </c>
      <c r="B36" s="909"/>
      <c r="C36" s="909"/>
      <c r="D36" s="185" t="s">
        <v>237</v>
      </c>
      <c r="E36" s="185" t="s">
        <v>241</v>
      </c>
      <c r="F36" s="187" t="s">
        <v>185</v>
      </c>
      <c r="G36" s="187" t="s">
        <v>242</v>
      </c>
      <c r="H36" s="188" t="s">
        <v>243</v>
      </c>
      <c r="I36" s="188" t="s">
        <v>238</v>
      </c>
      <c r="J36" s="200"/>
      <c r="K36" s="183"/>
      <c r="L36" s="200"/>
    </row>
    <row r="37" spans="1:12" ht="15" customHeight="1">
      <c r="A37" s="897"/>
      <c r="B37" s="897"/>
      <c r="C37" s="897"/>
      <c r="D37" s="197"/>
      <c r="E37" s="196"/>
      <c r="F37" s="197"/>
      <c r="G37" s="198"/>
      <c r="H37" s="199"/>
      <c r="I37" s="199"/>
      <c r="J37" s="200"/>
      <c r="K37" s="183"/>
      <c r="L37" s="200"/>
    </row>
    <row r="38" spans="1:12" ht="15" customHeight="1">
      <c r="A38" s="897"/>
      <c r="B38" s="897"/>
      <c r="C38" s="897"/>
      <c r="D38" s="197"/>
      <c r="E38" s="196"/>
      <c r="F38" s="197"/>
      <c r="G38" s="198"/>
      <c r="H38" s="199"/>
      <c r="I38" s="199"/>
      <c r="J38" s="200"/>
      <c r="K38" s="183"/>
      <c r="L38" s="200"/>
    </row>
    <row r="39" spans="1:12" ht="15" customHeight="1">
      <c r="A39" s="897"/>
      <c r="B39" s="897"/>
      <c r="C39" s="897"/>
      <c r="D39" s="197"/>
      <c r="E39" s="196"/>
      <c r="F39" s="197"/>
      <c r="G39" s="198"/>
      <c r="H39" s="199"/>
      <c r="I39" s="199"/>
      <c r="J39" s="200"/>
      <c r="K39" s="183"/>
      <c r="L39" s="200"/>
    </row>
    <row r="40" spans="1:12" ht="15" customHeight="1">
      <c r="A40" s="897"/>
      <c r="B40" s="897"/>
      <c r="C40" s="897"/>
      <c r="D40" s="197"/>
      <c r="E40" s="196"/>
      <c r="F40" s="197"/>
      <c r="G40" s="198"/>
      <c r="H40" s="199"/>
      <c r="I40" s="199"/>
      <c r="J40" s="200"/>
      <c r="K40" s="183"/>
      <c r="L40" s="200"/>
    </row>
    <row r="41" spans="1:12" ht="15" customHeight="1">
      <c r="A41" s="897"/>
      <c r="B41" s="897"/>
      <c r="C41" s="897"/>
      <c r="D41" s="197"/>
      <c r="E41" s="196"/>
      <c r="F41" s="197"/>
      <c r="G41" s="198"/>
      <c r="H41" s="199"/>
      <c r="I41" s="199"/>
      <c r="J41" s="200"/>
      <c r="K41" s="183"/>
      <c r="L41" s="200"/>
    </row>
    <row r="42" spans="1:12" ht="15" customHeight="1">
      <c r="A42" s="897"/>
      <c r="B42" s="897"/>
      <c r="C42" s="897"/>
      <c r="D42" s="197"/>
      <c r="E42" s="196"/>
      <c r="F42" s="197"/>
      <c r="G42" s="198"/>
      <c r="H42" s="199"/>
      <c r="I42" s="199"/>
      <c r="J42" s="200"/>
      <c r="K42" s="183"/>
      <c r="L42" s="200"/>
    </row>
    <row r="43" spans="1:12" ht="15" customHeight="1">
      <c r="A43" s="897"/>
      <c r="B43" s="897"/>
      <c r="C43" s="897"/>
      <c r="D43" s="197"/>
      <c r="E43" s="196"/>
      <c r="F43" s="197"/>
      <c r="G43" s="198"/>
      <c r="H43" s="199"/>
      <c r="I43" s="199"/>
      <c r="J43" s="200"/>
      <c r="K43" s="183"/>
      <c r="L43" s="200"/>
    </row>
    <row r="44" spans="1:12" ht="15" customHeight="1">
      <c r="A44" s="897"/>
      <c r="B44" s="897"/>
      <c r="C44" s="897"/>
      <c r="D44" s="197"/>
      <c r="E44" s="196"/>
      <c r="F44" s="197"/>
      <c r="G44" s="198"/>
      <c r="H44" s="199"/>
      <c r="I44" s="199"/>
      <c r="J44" s="200"/>
      <c r="K44" s="183"/>
      <c r="L44" s="200"/>
    </row>
    <row r="45" spans="1:12" ht="15" customHeight="1">
      <c r="A45" s="897"/>
      <c r="B45" s="897"/>
      <c r="C45" s="897"/>
      <c r="D45" s="197"/>
      <c r="E45" s="196"/>
      <c r="F45" s="197"/>
      <c r="G45" s="198"/>
      <c r="H45" s="199"/>
      <c r="I45" s="199"/>
      <c r="J45" s="200"/>
      <c r="K45" s="183"/>
      <c r="L45" s="200"/>
    </row>
    <row r="46" spans="1:12" ht="15" customHeight="1">
      <c r="A46" s="897"/>
      <c r="B46" s="897"/>
      <c r="C46" s="897"/>
      <c r="D46" s="197"/>
      <c r="E46" s="196"/>
      <c r="F46" s="197"/>
      <c r="G46" s="198"/>
      <c r="H46" s="199"/>
      <c r="I46" s="199"/>
      <c r="J46" s="200"/>
      <c r="K46" s="183"/>
      <c r="L46" s="200"/>
    </row>
    <row r="47" spans="1:12" ht="15" customHeight="1">
      <c r="A47" s="897"/>
      <c r="B47" s="897"/>
      <c r="C47" s="897"/>
      <c r="D47" s="197"/>
      <c r="E47" s="196"/>
      <c r="F47" s="197"/>
      <c r="G47" s="198"/>
      <c r="H47" s="199"/>
      <c r="I47" s="199"/>
      <c r="J47" s="200"/>
      <c r="K47" s="183"/>
      <c r="L47" s="200"/>
    </row>
    <row r="48" spans="1:12" ht="15" customHeight="1">
      <c r="A48" s="897"/>
      <c r="B48" s="897"/>
      <c r="C48" s="897"/>
      <c r="D48" s="197"/>
      <c r="E48" s="196"/>
      <c r="F48" s="197"/>
      <c r="G48" s="198"/>
      <c r="H48" s="199"/>
      <c r="I48" s="199"/>
      <c r="J48" s="200"/>
      <c r="K48" s="183"/>
      <c r="L48" s="200"/>
    </row>
    <row r="49" spans="1:12" ht="15" customHeight="1">
      <c r="A49" s="897"/>
      <c r="B49" s="897"/>
      <c r="C49" s="897"/>
      <c r="D49" s="197"/>
      <c r="E49" s="196"/>
      <c r="F49" s="197"/>
      <c r="G49" s="198"/>
      <c r="H49" s="199"/>
      <c r="I49" s="199"/>
      <c r="J49" s="200"/>
      <c r="K49" s="183"/>
      <c r="L49" s="200"/>
    </row>
    <row r="50" spans="1:12" ht="15" customHeight="1">
      <c r="A50" s="897"/>
      <c r="B50" s="897"/>
      <c r="C50" s="897"/>
      <c r="D50" s="197"/>
      <c r="E50" s="196"/>
      <c r="F50" s="197"/>
      <c r="G50" s="198"/>
      <c r="H50" s="199"/>
      <c r="I50" s="199"/>
      <c r="J50" s="200"/>
      <c r="K50" s="183"/>
      <c r="L50" s="200"/>
    </row>
    <row r="51" spans="1:12" ht="15" customHeight="1">
      <c r="A51" s="897"/>
      <c r="B51" s="897"/>
      <c r="C51" s="897"/>
      <c r="D51" s="197"/>
      <c r="E51" s="196"/>
      <c r="F51" s="197"/>
      <c r="G51" s="198"/>
      <c r="H51" s="199"/>
      <c r="I51" s="199"/>
      <c r="J51" s="200"/>
      <c r="K51" s="183"/>
      <c r="L51" s="200"/>
    </row>
    <row r="52" spans="1:12" ht="15" customHeight="1">
      <c r="A52" s="897"/>
      <c r="B52" s="897"/>
      <c r="C52" s="897"/>
      <c r="D52" s="197"/>
      <c r="E52" s="196"/>
      <c r="F52" s="197"/>
      <c r="G52" s="198"/>
      <c r="H52" s="199"/>
      <c r="I52" s="199"/>
      <c r="J52" s="200"/>
      <c r="K52" s="183"/>
      <c r="L52" s="200"/>
    </row>
    <row r="53" spans="1:12" ht="15" customHeight="1">
      <c r="A53" s="897"/>
      <c r="B53" s="897"/>
      <c r="C53" s="897"/>
      <c r="D53" s="197"/>
      <c r="E53" s="196"/>
      <c r="F53" s="197"/>
      <c r="G53" s="198"/>
      <c r="H53" s="199"/>
      <c r="I53" s="199"/>
      <c r="J53" s="200"/>
      <c r="K53" s="183"/>
      <c r="L53" s="200"/>
    </row>
    <row r="54" spans="1:12" ht="15" customHeight="1">
      <c r="A54" s="897"/>
      <c r="B54" s="897"/>
      <c r="C54" s="897"/>
      <c r="D54" s="197"/>
      <c r="E54" s="196"/>
      <c r="F54" s="197"/>
      <c r="G54" s="198"/>
      <c r="H54" s="199"/>
      <c r="I54" s="199"/>
      <c r="J54" s="200"/>
      <c r="K54" s="183"/>
      <c r="L54" s="200"/>
    </row>
    <row r="55" spans="1:12" ht="15" customHeight="1">
      <c r="A55" s="897"/>
      <c r="B55" s="897"/>
      <c r="C55" s="897"/>
      <c r="D55" s="197"/>
      <c r="E55" s="196"/>
      <c r="F55" s="197"/>
      <c r="G55" s="198"/>
      <c r="H55" s="199"/>
      <c r="I55" s="199"/>
      <c r="J55" s="200"/>
      <c r="K55" s="183"/>
      <c r="L55" s="200"/>
    </row>
    <row r="56" spans="1:12" ht="15" customHeight="1">
      <c r="A56" s="897"/>
      <c r="B56" s="897"/>
      <c r="C56" s="897"/>
      <c r="D56" s="197"/>
      <c r="E56" s="196"/>
      <c r="F56" s="197"/>
      <c r="G56" s="198"/>
      <c r="H56" s="199"/>
      <c r="I56" s="199"/>
      <c r="J56" s="200"/>
      <c r="K56" s="183"/>
      <c r="L56" s="200"/>
    </row>
    <row r="57" spans="1:12" ht="15" customHeight="1">
      <c r="A57" s="897"/>
      <c r="B57" s="897"/>
      <c r="C57" s="897"/>
      <c r="D57" s="197"/>
      <c r="E57" s="196"/>
      <c r="F57" s="197"/>
      <c r="G57" s="198"/>
      <c r="H57" s="199"/>
      <c r="I57" s="199"/>
      <c r="J57" s="200"/>
      <c r="K57" s="183"/>
      <c r="L57" s="200"/>
    </row>
    <row r="58" spans="1:12" ht="15" customHeight="1">
      <c r="A58" s="897"/>
      <c r="B58" s="897"/>
      <c r="C58" s="897"/>
      <c r="D58" s="197"/>
      <c r="E58" s="196"/>
      <c r="F58" s="197"/>
      <c r="G58" s="198"/>
      <c r="H58" s="199"/>
      <c r="I58" s="199"/>
      <c r="J58" s="200"/>
      <c r="K58" s="183"/>
      <c r="L58" s="200"/>
    </row>
    <row r="59" spans="1:12" ht="15" customHeight="1">
      <c r="A59" s="897"/>
      <c r="B59" s="897"/>
      <c r="C59" s="897"/>
      <c r="D59" s="197"/>
      <c r="E59" s="196"/>
      <c r="F59" s="197"/>
      <c r="G59" s="198"/>
      <c r="H59" s="199"/>
      <c r="I59" s="199"/>
      <c r="J59" s="200"/>
      <c r="K59" s="183"/>
      <c r="L59" s="200"/>
    </row>
    <row r="60" spans="1:12">
      <c r="A60" s="200"/>
      <c r="B60" s="200"/>
      <c r="C60" s="200"/>
      <c r="E60" s="184"/>
      <c r="G60" s="186"/>
      <c r="H60" s="201" t="s">
        <v>240</v>
      </c>
      <c r="I60" s="183">
        <f>SUM(I37:I59)</f>
        <v>0</v>
      </c>
      <c r="J60" s="200"/>
      <c r="K60" s="183"/>
      <c r="L60" s="200"/>
    </row>
    <row r="61" spans="1:12">
      <c r="G61" s="183" t="s">
        <v>264</v>
      </c>
    </row>
    <row r="62" spans="1:12">
      <c r="D62" s="174"/>
      <c r="G62" s="895" t="s">
        <v>269</v>
      </c>
      <c r="H62" s="896"/>
      <c r="I62" s="206">
        <f>SUMIFS(I$37:I$59,A$37:A$59,G62)</f>
        <v>0</v>
      </c>
      <c r="J62" s="200"/>
    </row>
    <row r="63" spans="1:12">
      <c r="G63" s="895" t="s">
        <v>275</v>
      </c>
      <c r="H63" s="896"/>
      <c r="I63" s="206">
        <f>SUMIFS(I$37:I$59,A$37:A$59,G63)</f>
        <v>0</v>
      </c>
    </row>
    <row r="64" spans="1:12">
      <c r="G64" s="895" t="s">
        <v>274</v>
      </c>
      <c r="H64" s="896"/>
      <c r="I64" s="206">
        <f>SUMIFS(I$37:I$59,A$37:A$59,G64)</f>
        <v>0</v>
      </c>
    </row>
    <row r="65" spans="1:12">
      <c r="G65" s="895" t="s">
        <v>272</v>
      </c>
      <c r="H65" s="896"/>
      <c r="I65" s="206">
        <f>SUMIFS(I$37:I$59,A$37:A$59,G65)</f>
        <v>0</v>
      </c>
    </row>
    <row r="66" spans="1:12">
      <c r="A66" s="200"/>
      <c r="B66" s="200"/>
      <c r="C66" s="200"/>
      <c r="E66" s="184"/>
      <c r="G66" s="186"/>
      <c r="H66" s="201" t="s">
        <v>240</v>
      </c>
      <c r="I66" s="183">
        <f>SUM(I62:I65)</f>
        <v>0</v>
      </c>
      <c r="J66" s="200"/>
      <c r="K66" s="183"/>
      <c r="L66" s="200"/>
    </row>
    <row r="67" spans="1:12">
      <c r="A67" s="200"/>
      <c r="B67" s="200"/>
      <c r="C67" s="200"/>
      <c r="E67" s="184"/>
      <c r="G67" s="186"/>
      <c r="H67" s="201"/>
      <c r="I67" s="183"/>
      <c r="J67" s="200"/>
      <c r="K67" s="183"/>
      <c r="L67" s="200"/>
    </row>
    <row r="68" spans="1:12" ht="15" customHeight="1">
      <c r="A68" s="177" t="s">
        <v>261</v>
      </c>
      <c r="B68" s="177"/>
      <c r="C68" s="177"/>
      <c r="D68" s="177"/>
      <c r="E68" s="177"/>
      <c r="F68" s="174"/>
      <c r="G68" s="174"/>
      <c r="I68" s="174"/>
      <c r="J68" s="181"/>
      <c r="K68" s="174"/>
    </row>
    <row r="69" spans="1:12" ht="15" customHeight="1">
      <c r="A69" s="174" t="s">
        <v>295</v>
      </c>
      <c r="D69" s="174"/>
      <c r="E69" s="174"/>
      <c r="F69" s="174"/>
      <c r="G69" s="174"/>
      <c r="I69" s="174"/>
      <c r="J69" s="181"/>
      <c r="K69" s="174"/>
    </row>
    <row r="70" spans="1:12" ht="15" customHeight="1">
      <c r="A70" s="174" t="s">
        <v>440</v>
      </c>
      <c r="D70" s="174"/>
      <c r="E70" s="174"/>
      <c r="F70" s="174"/>
      <c r="G70" s="174"/>
      <c r="I70" s="174"/>
      <c r="J70" s="181"/>
      <c r="K70" s="174"/>
    </row>
    <row r="71" spans="1:12" ht="15" customHeight="1">
      <c r="A71" s="289" t="s">
        <v>441</v>
      </c>
      <c r="D71" s="174"/>
      <c r="E71" s="174"/>
      <c r="F71" s="174"/>
      <c r="G71" s="174"/>
      <c r="I71" s="174"/>
      <c r="J71" s="181"/>
      <c r="K71" s="174"/>
    </row>
    <row r="72" spans="1:12" ht="15" customHeight="1">
      <c r="A72" s="289"/>
      <c r="D72" s="174"/>
      <c r="E72" s="174"/>
      <c r="F72" s="174"/>
      <c r="G72" s="174"/>
      <c r="I72" s="174"/>
      <c r="J72" s="181"/>
      <c r="K72" s="174"/>
    </row>
    <row r="73" spans="1:12" ht="15" customHeight="1">
      <c r="A73" s="216" t="s">
        <v>462</v>
      </c>
      <c r="D73" s="174"/>
      <c r="E73" s="174"/>
      <c r="F73" s="174"/>
      <c r="G73" s="174"/>
      <c r="I73" s="174"/>
      <c r="J73" s="181"/>
      <c r="K73" s="174"/>
    </row>
    <row r="74" spans="1:12" ht="15" customHeight="1">
      <c r="A74" s="290" t="s">
        <v>447</v>
      </c>
      <c r="D74" s="174"/>
      <c r="E74" s="174"/>
      <c r="F74" s="174"/>
      <c r="G74" s="174"/>
      <c r="I74" s="174"/>
      <c r="J74" s="181"/>
      <c r="K74" s="174"/>
    </row>
    <row r="75" spans="1:12" ht="15" customHeight="1">
      <c r="A75" s="290" t="s">
        <v>443</v>
      </c>
      <c r="D75" s="174"/>
      <c r="E75" s="174"/>
      <c r="F75" s="174"/>
      <c r="G75" s="174"/>
      <c r="I75" s="174"/>
      <c r="J75" s="181"/>
      <c r="K75" s="174"/>
    </row>
    <row r="76" spans="1:12" ht="15" customHeight="1">
      <c r="A76" s="290" t="s">
        <v>446</v>
      </c>
      <c r="D76" s="174"/>
      <c r="E76" s="174"/>
      <c r="F76" s="174"/>
      <c r="G76" s="174"/>
      <c r="I76" s="174"/>
      <c r="J76" s="181"/>
      <c r="K76" s="174"/>
    </row>
    <row r="77" spans="1:12" ht="15" customHeight="1">
      <c r="A77" s="290" t="s">
        <v>442</v>
      </c>
      <c r="D77" s="174"/>
      <c r="E77" s="174"/>
      <c r="F77" s="174"/>
      <c r="G77" s="174"/>
      <c r="I77" s="174"/>
      <c r="J77" s="181"/>
      <c r="K77" s="174"/>
    </row>
    <row r="78" spans="1:12" ht="15" customHeight="1">
      <c r="A78" s="290" t="s">
        <v>490</v>
      </c>
      <c r="B78" s="344" t="s">
        <v>491</v>
      </c>
      <c r="D78" s="174" t="s">
        <v>492</v>
      </c>
      <c r="E78" s="174"/>
      <c r="F78" s="174"/>
      <c r="G78" s="174"/>
      <c r="I78" s="174"/>
      <c r="J78" s="181"/>
      <c r="K78" s="174"/>
    </row>
    <row r="79" spans="1:12" ht="15" customHeight="1">
      <c r="A79" s="290"/>
      <c r="D79" s="174"/>
      <c r="E79" s="174"/>
      <c r="F79" s="174"/>
      <c r="G79" s="174"/>
      <c r="I79" s="174"/>
      <c r="J79" s="181"/>
      <c r="K79" s="174"/>
    </row>
    <row r="80" spans="1:12" ht="15" customHeight="1">
      <c r="A80" s="289"/>
      <c r="D80" s="174"/>
      <c r="E80" s="174"/>
      <c r="F80" s="174"/>
      <c r="G80" s="174"/>
      <c r="I80" s="174"/>
      <c r="J80" s="181"/>
      <c r="K80" s="174"/>
    </row>
    <row r="81" spans="1:11" ht="15" customHeight="1">
      <c r="A81" s="174" t="s">
        <v>444</v>
      </c>
      <c r="D81" s="174"/>
      <c r="E81" s="174"/>
      <c r="F81" s="174"/>
      <c r="G81" s="174"/>
      <c r="I81" s="174"/>
      <c r="J81" s="181"/>
      <c r="K81" s="174"/>
    </row>
    <row r="82" spans="1:11" ht="15" customHeight="1">
      <c r="A82" s="178" t="s">
        <v>234</v>
      </c>
      <c r="B82" s="180"/>
      <c r="C82" s="179" t="s">
        <v>235</v>
      </c>
      <c r="D82" s="902" t="s">
        <v>42</v>
      </c>
      <c r="E82" s="902"/>
      <c r="F82" s="902" t="s">
        <v>237</v>
      </c>
      <c r="G82" s="902"/>
      <c r="H82" s="902"/>
      <c r="I82" s="182" t="s">
        <v>238</v>
      </c>
    </row>
    <row r="83" spans="1:11" ht="15" customHeight="1">
      <c r="A83" s="203" t="s">
        <v>263</v>
      </c>
      <c r="B83" s="204" t="s">
        <v>236</v>
      </c>
      <c r="C83" s="207">
        <v>1</v>
      </c>
      <c r="D83" s="910" t="s">
        <v>262</v>
      </c>
      <c r="E83" s="910"/>
      <c r="F83" s="911" t="s">
        <v>246</v>
      </c>
      <c r="G83" s="911"/>
      <c r="H83" s="911"/>
      <c r="I83" s="208"/>
    </row>
    <row r="84" spans="1:11" ht="15" customHeight="1">
      <c r="A84" s="203" t="s">
        <v>263</v>
      </c>
      <c r="B84" s="204" t="s">
        <v>236</v>
      </c>
      <c r="C84" s="207">
        <v>2</v>
      </c>
      <c r="D84" s="910" t="s">
        <v>262</v>
      </c>
      <c r="E84" s="910"/>
      <c r="F84" s="911" t="s">
        <v>247</v>
      </c>
      <c r="G84" s="911"/>
      <c r="H84" s="911"/>
      <c r="I84" s="208"/>
    </row>
    <row r="85" spans="1:11" ht="15" customHeight="1">
      <c r="A85" s="203" t="s">
        <v>263</v>
      </c>
      <c r="B85" s="204" t="s">
        <v>236</v>
      </c>
      <c r="C85" s="207">
        <v>3</v>
      </c>
      <c r="D85" s="910" t="s">
        <v>158</v>
      </c>
      <c r="E85" s="910"/>
      <c r="F85" s="911" t="s">
        <v>445</v>
      </c>
      <c r="G85" s="911"/>
      <c r="H85" s="911"/>
      <c r="I85" s="208"/>
    </row>
    <row r="87" spans="1:11">
      <c r="A87" s="178" t="s">
        <v>234</v>
      </c>
      <c r="B87" s="180"/>
      <c r="C87" s="179" t="s">
        <v>235</v>
      </c>
      <c r="D87" s="902" t="s">
        <v>42</v>
      </c>
      <c r="E87" s="902"/>
      <c r="F87" s="902" t="s">
        <v>237</v>
      </c>
      <c r="G87" s="902"/>
      <c r="H87" s="902"/>
      <c r="I87" s="182" t="s">
        <v>238</v>
      </c>
    </row>
    <row r="88" spans="1:11">
      <c r="A88" s="203" t="str">
        <f ca="1">$B$3</f>
        <v>3</v>
      </c>
      <c r="B88" s="204" t="s">
        <v>236</v>
      </c>
      <c r="C88" s="205">
        <v>1</v>
      </c>
      <c r="D88" s="897"/>
      <c r="E88" s="897"/>
      <c r="F88" s="901"/>
      <c r="G88" s="901"/>
      <c r="H88" s="901"/>
      <c r="I88" s="199"/>
    </row>
    <row r="89" spans="1:11">
      <c r="A89" s="203" t="str">
        <f ca="1">$B$3</f>
        <v>3</v>
      </c>
      <c r="B89" s="204" t="s">
        <v>236</v>
      </c>
      <c r="C89" s="205">
        <f>C88+1</f>
        <v>2</v>
      </c>
      <c r="D89" s="897"/>
      <c r="E89" s="897"/>
      <c r="F89" s="901"/>
      <c r="G89" s="901"/>
      <c r="H89" s="901"/>
      <c r="I89" s="199"/>
    </row>
    <row r="90" spans="1:11">
      <c r="A90" s="203" t="str">
        <f ca="1">$B$3</f>
        <v>3</v>
      </c>
      <c r="B90" s="204" t="s">
        <v>236</v>
      </c>
      <c r="C90" s="205">
        <f t="shared" ref="C90:C117" si="0">C89+1</f>
        <v>3</v>
      </c>
      <c r="D90" s="897"/>
      <c r="E90" s="897"/>
      <c r="F90" s="901"/>
      <c r="G90" s="901"/>
      <c r="H90" s="901"/>
      <c r="I90" s="199"/>
    </row>
    <row r="91" spans="1:11">
      <c r="A91" s="203" t="str">
        <f t="shared" ref="A91:A117" ca="1" si="1">$B$3</f>
        <v>3</v>
      </c>
      <c r="B91" s="204" t="s">
        <v>236</v>
      </c>
      <c r="C91" s="205">
        <f t="shared" si="0"/>
        <v>4</v>
      </c>
      <c r="D91" s="897"/>
      <c r="E91" s="897"/>
      <c r="F91" s="901"/>
      <c r="G91" s="901"/>
      <c r="H91" s="901"/>
      <c r="I91" s="199"/>
    </row>
    <row r="92" spans="1:11">
      <c r="A92" s="203" t="str">
        <f t="shared" ca="1" si="1"/>
        <v>3</v>
      </c>
      <c r="B92" s="204" t="s">
        <v>236</v>
      </c>
      <c r="C92" s="205">
        <f t="shared" si="0"/>
        <v>5</v>
      </c>
      <c r="D92" s="897"/>
      <c r="E92" s="897"/>
      <c r="F92" s="901"/>
      <c r="G92" s="901"/>
      <c r="H92" s="901"/>
      <c r="I92" s="199"/>
    </row>
    <row r="93" spans="1:11">
      <c r="A93" s="203" t="str">
        <f t="shared" ca="1" si="1"/>
        <v>3</v>
      </c>
      <c r="B93" s="204" t="s">
        <v>236</v>
      </c>
      <c r="C93" s="205">
        <f t="shared" si="0"/>
        <v>6</v>
      </c>
      <c r="D93" s="897"/>
      <c r="E93" s="897"/>
      <c r="F93" s="901"/>
      <c r="G93" s="901"/>
      <c r="H93" s="901"/>
      <c r="I93" s="199"/>
    </row>
    <row r="94" spans="1:11">
      <c r="A94" s="203" t="str">
        <f t="shared" ca="1" si="1"/>
        <v>3</v>
      </c>
      <c r="B94" s="204" t="s">
        <v>236</v>
      </c>
      <c r="C94" s="205">
        <f t="shared" si="0"/>
        <v>7</v>
      </c>
      <c r="D94" s="897"/>
      <c r="E94" s="897"/>
      <c r="F94" s="901"/>
      <c r="G94" s="901"/>
      <c r="H94" s="901"/>
      <c r="I94" s="199"/>
    </row>
    <row r="95" spans="1:11">
      <c r="A95" s="203" t="str">
        <f t="shared" ca="1" si="1"/>
        <v>3</v>
      </c>
      <c r="B95" s="204" t="s">
        <v>236</v>
      </c>
      <c r="C95" s="205">
        <f t="shared" si="0"/>
        <v>8</v>
      </c>
      <c r="D95" s="897"/>
      <c r="E95" s="897"/>
      <c r="F95" s="901"/>
      <c r="G95" s="901"/>
      <c r="H95" s="901"/>
      <c r="I95" s="199"/>
    </row>
    <row r="96" spans="1:11">
      <c r="A96" s="203" t="str">
        <f t="shared" ca="1" si="1"/>
        <v>3</v>
      </c>
      <c r="B96" s="204" t="s">
        <v>236</v>
      </c>
      <c r="C96" s="205">
        <f t="shared" si="0"/>
        <v>9</v>
      </c>
      <c r="D96" s="897"/>
      <c r="E96" s="897"/>
      <c r="F96" s="901"/>
      <c r="G96" s="901"/>
      <c r="H96" s="901"/>
      <c r="I96" s="199"/>
    </row>
    <row r="97" spans="1:9">
      <c r="A97" s="203" t="str">
        <f t="shared" ca="1" si="1"/>
        <v>3</v>
      </c>
      <c r="B97" s="204" t="s">
        <v>236</v>
      </c>
      <c r="C97" s="205">
        <f t="shared" si="0"/>
        <v>10</v>
      </c>
      <c r="D97" s="897"/>
      <c r="E97" s="897"/>
      <c r="F97" s="901"/>
      <c r="G97" s="901"/>
      <c r="H97" s="901"/>
      <c r="I97" s="199"/>
    </row>
    <row r="98" spans="1:9">
      <c r="A98" s="203" t="str">
        <f t="shared" ca="1" si="1"/>
        <v>3</v>
      </c>
      <c r="B98" s="204" t="s">
        <v>236</v>
      </c>
      <c r="C98" s="205">
        <f t="shared" si="0"/>
        <v>11</v>
      </c>
      <c r="D98" s="897"/>
      <c r="E98" s="897"/>
      <c r="F98" s="901"/>
      <c r="G98" s="901"/>
      <c r="H98" s="901"/>
      <c r="I98" s="199"/>
    </row>
    <row r="99" spans="1:9">
      <c r="A99" s="203" t="str">
        <f t="shared" ca="1" si="1"/>
        <v>3</v>
      </c>
      <c r="B99" s="204" t="s">
        <v>236</v>
      </c>
      <c r="C99" s="205">
        <f t="shared" si="0"/>
        <v>12</v>
      </c>
      <c r="D99" s="897"/>
      <c r="E99" s="897"/>
      <c r="F99" s="901"/>
      <c r="G99" s="901"/>
      <c r="H99" s="901"/>
      <c r="I99" s="199"/>
    </row>
    <row r="100" spans="1:9">
      <c r="A100" s="203" t="str">
        <f t="shared" ca="1" si="1"/>
        <v>3</v>
      </c>
      <c r="B100" s="204" t="s">
        <v>236</v>
      </c>
      <c r="C100" s="205">
        <f t="shared" si="0"/>
        <v>13</v>
      </c>
      <c r="D100" s="897"/>
      <c r="E100" s="897"/>
      <c r="F100" s="901"/>
      <c r="G100" s="901"/>
      <c r="H100" s="901"/>
      <c r="I100" s="199"/>
    </row>
    <row r="101" spans="1:9">
      <c r="A101" s="203" t="str">
        <f t="shared" ca="1" si="1"/>
        <v>3</v>
      </c>
      <c r="B101" s="204" t="s">
        <v>236</v>
      </c>
      <c r="C101" s="205">
        <f t="shared" si="0"/>
        <v>14</v>
      </c>
      <c r="D101" s="897"/>
      <c r="E101" s="897"/>
      <c r="F101" s="901"/>
      <c r="G101" s="901"/>
      <c r="H101" s="901"/>
      <c r="I101" s="199"/>
    </row>
    <row r="102" spans="1:9">
      <c r="A102" s="203" t="str">
        <f t="shared" ca="1" si="1"/>
        <v>3</v>
      </c>
      <c r="B102" s="204" t="s">
        <v>236</v>
      </c>
      <c r="C102" s="205">
        <f t="shared" si="0"/>
        <v>15</v>
      </c>
      <c r="D102" s="897"/>
      <c r="E102" s="897"/>
      <c r="F102" s="901"/>
      <c r="G102" s="901"/>
      <c r="H102" s="901"/>
      <c r="I102" s="199"/>
    </row>
    <row r="103" spans="1:9">
      <c r="A103" s="203" t="str">
        <f t="shared" ca="1" si="1"/>
        <v>3</v>
      </c>
      <c r="B103" s="204" t="s">
        <v>236</v>
      </c>
      <c r="C103" s="205">
        <f t="shared" si="0"/>
        <v>16</v>
      </c>
      <c r="D103" s="897"/>
      <c r="E103" s="897"/>
      <c r="F103" s="901"/>
      <c r="G103" s="901"/>
      <c r="H103" s="901"/>
      <c r="I103" s="199"/>
    </row>
    <row r="104" spans="1:9">
      <c r="A104" s="203" t="str">
        <f t="shared" ca="1" si="1"/>
        <v>3</v>
      </c>
      <c r="B104" s="204" t="s">
        <v>236</v>
      </c>
      <c r="C104" s="205">
        <f t="shared" si="0"/>
        <v>17</v>
      </c>
      <c r="D104" s="897"/>
      <c r="E104" s="897"/>
      <c r="F104" s="901"/>
      <c r="G104" s="901"/>
      <c r="H104" s="901"/>
      <c r="I104" s="199"/>
    </row>
    <row r="105" spans="1:9">
      <c r="A105" s="203" t="str">
        <f t="shared" ca="1" si="1"/>
        <v>3</v>
      </c>
      <c r="B105" s="204" t="s">
        <v>236</v>
      </c>
      <c r="C105" s="205">
        <f t="shared" si="0"/>
        <v>18</v>
      </c>
      <c r="D105" s="897"/>
      <c r="E105" s="897"/>
      <c r="F105" s="901"/>
      <c r="G105" s="901"/>
      <c r="H105" s="901"/>
      <c r="I105" s="199"/>
    </row>
    <row r="106" spans="1:9">
      <c r="A106" s="203" t="str">
        <f t="shared" ca="1" si="1"/>
        <v>3</v>
      </c>
      <c r="B106" s="204" t="s">
        <v>236</v>
      </c>
      <c r="C106" s="205">
        <f t="shared" si="0"/>
        <v>19</v>
      </c>
      <c r="D106" s="897"/>
      <c r="E106" s="897"/>
      <c r="F106" s="901"/>
      <c r="G106" s="901"/>
      <c r="H106" s="901"/>
      <c r="I106" s="199"/>
    </row>
    <row r="107" spans="1:9">
      <c r="A107" s="203" t="str">
        <f t="shared" ca="1" si="1"/>
        <v>3</v>
      </c>
      <c r="B107" s="204" t="s">
        <v>236</v>
      </c>
      <c r="C107" s="205">
        <f t="shared" si="0"/>
        <v>20</v>
      </c>
      <c r="D107" s="897"/>
      <c r="E107" s="897"/>
      <c r="F107" s="901"/>
      <c r="G107" s="901"/>
      <c r="H107" s="901"/>
      <c r="I107" s="199"/>
    </row>
    <row r="108" spans="1:9">
      <c r="A108" s="203" t="str">
        <f t="shared" ca="1" si="1"/>
        <v>3</v>
      </c>
      <c r="B108" s="204" t="s">
        <v>236</v>
      </c>
      <c r="C108" s="205">
        <f t="shared" si="0"/>
        <v>21</v>
      </c>
      <c r="D108" s="897"/>
      <c r="E108" s="897"/>
      <c r="F108" s="901"/>
      <c r="G108" s="901"/>
      <c r="H108" s="901"/>
      <c r="I108" s="199"/>
    </row>
    <row r="109" spans="1:9">
      <c r="A109" s="203" t="str">
        <f t="shared" ca="1" si="1"/>
        <v>3</v>
      </c>
      <c r="B109" s="204" t="s">
        <v>236</v>
      </c>
      <c r="C109" s="205">
        <f t="shared" si="0"/>
        <v>22</v>
      </c>
      <c r="D109" s="897"/>
      <c r="E109" s="897"/>
      <c r="F109" s="901"/>
      <c r="G109" s="901"/>
      <c r="H109" s="901"/>
      <c r="I109" s="199"/>
    </row>
    <row r="110" spans="1:9">
      <c r="A110" s="203" t="str">
        <f t="shared" ca="1" si="1"/>
        <v>3</v>
      </c>
      <c r="B110" s="204" t="s">
        <v>236</v>
      </c>
      <c r="C110" s="205">
        <f t="shared" si="0"/>
        <v>23</v>
      </c>
      <c r="D110" s="897"/>
      <c r="E110" s="897"/>
      <c r="F110" s="901"/>
      <c r="G110" s="901"/>
      <c r="H110" s="901"/>
      <c r="I110" s="199"/>
    </row>
    <row r="111" spans="1:9">
      <c r="A111" s="203" t="str">
        <f t="shared" ca="1" si="1"/>
        <v>3</v>
      </c>
      <c r="B111" s="204" t="s">
        <v>236</v>
      </c>
      <c r="C111" s="205">
        <f t="shared" si="0"/>
        <v>24</v>
      </c>
      <c r="D111" s="897"/>
      <c r="E111" s="897"/>
      <c r="F111" s="901"/>
      <c r="G111" s="901"/>
      <c r="H111" s="901"/>
      <c r="I111" s="199"/>
    </row>
    <row r="112" spans="1:9">
      <c r="A112" s="203" t="str">
        <f t="shared" ca="1" si="1"/>
        <v>3</v>
      </c>
      <c r="B112" s="204" t="s">
        <v>236</v>
      </c>
      <c r="C112" s="205">
        <f t="shared" si="0"/>
        <v>25</v>
      </c>
      <c r="D112" s="897"/>
      <c r="E112" s="897"/>
      <c r="F112" s="901"/>
      <c r="G112" s="901"/>
      <c r="H112" s="901"/>
      <c r="I112" s="199"/>
    </row>
    <row r="113" spans="1:10">
      <c r="A113" s="203" t="str">
        <f t="shared" ca="1" si="1"/>
        <v>3</v>
      </c>
      <c r="B113" s="204" t="s">
        <v>236</v>
      </c>
      <c r="C113" s="205">
        <f t="shared" si="0"/>
        <v>26</v>
      </c>
      <c r="D113" s="897"/>
      <c r="E113" s="897"/>
      <c r="F113" s="901"/>
      <c r="G113" s="901"/>
      <c r="H113" s="901"/>
      <c r="I113" s="199"/>
    </row>
    <row r="114" spans="1:10">
      <c r="A114" s="203" t="str">
        <f t="shared" ca="1" si="1"/>
        <v>3</v>
      </c>
      <c r="B114" s="204" t="s">
        <v>236</v>
      </c>
      <c r="C114" s="205">
        <f t="shared" si="0"/>
        <v>27</v>
      </c>
      <c r="D114" s="897"/>
      <c r="E114" s="897"/>
      <c r="F114" s="901"/>
      <c r="G114" s="901"/>
      <c r="H114" s="901"/>
      <c r="I114" s="199"/>
    </row>
    <row r="115" spans="1:10">
      <c r="A115" s="203" t="str">
        <f t="shared" ca="1" si="1"/>
        <v>3</v>
      </c>
      <c r="B115" s="204" t="s">
        <v>236</v>
      </c>
      <c r="C115" s="205">
        <f t="shared" si="0"/>
        <v>28</v>
      </c>
      <c r="D115" s="897"/>
      <c r="E115" s="897"/>
      <c r="F115" s="901"/>
      <c r="G115" s="901"/>
      <c r="H115" s="901"/>
      <c r="I115" s="199"/>
    </row>
    <row r="116" spans="1:10">
      <c r="A116" s="203" t="str">
        <f t="shared" ca="1" si="1"/>
        <v>3</v>
      </c>
      <c r="B116" s="204" t="s">
        <v>236</v>
      </c>
      <c r="C116" s="205">
        <f t="shared" si="0"/>
        <v>29</v>
      </c>
      <c r="D116" s="897"/>
      <c r="E116" s="897"/>
      <c r="F116" s="901"/>
      <c r="G116" s="901"/>
      <c r="H116" s="901"/>
      <c r="I116" s="199"/>
    </row>
    <row r="117" spans="1:10">
      <c r="A117" s="203" t="str">
        <f t="shared" ca="1" si="1"/>
        <v>3</v>
      </c>
      <c r="B117" s="204" t="s">
        <v>236</v>
      </c>
      <c r="C117" s="205">
        <f t="shared" si="0"/>
        <v>30</v>
      </c>
      <c r="D117" s="897"/>
      <c r="E117" s="897"/>
      <c r="F117" s="901"/>
      <c r="G117" s="901"/>
      <c r="H117" s="901"/>
      <c r="I117" s="199"/>
    </row>
    <row r="118" spans="1:10">
      <c r="H118" s="201" t="s">
        <v>240</v>
      </c>
      <c r="I118" s="183">
        <f>SUM(I88:I117)</f>
        <v>0</v>
      </c>
      <c r="J118" s="200"/>
    </row>
    <row r="119" spans="1:10">
      <c r="G119" s="183" t="s">
        <v>264</v>
      </c>
    </row>
    <row r="120" spans="1:10">
      <c r="D120" s="174"/>
      <c r="G120" s="895" t="s">
        <v>262</v>
      </c>
      <c r="H120" s="896"/>
      <c r="I120" s="206">
        <f t="shared" ref="I120:I135" si="2">SUMIFS(I$88:I$117,D$88:D$117,G120)</f>
        <v>0</v>
      </c>
      <c r="J120" s="200"/>
    </row>
    <row r="121" spans="1:10">
      <c r="G121" s="895" t="s">
        <v>158</v>
      </c>
      <c r="H121" s="896"/>
      <c r="I121" s="206">
        <f t="shared" si="2"/>
        <v>0</v>
      </c>
    </row>
    <row r="122" spans="1:10">
      <c r="G122" s="895" t="s">
        <v>157</v>
      </c>
      <c r="H122" s="896"/>
      <c r="I122" s="206">
        <f t="shared" si="2"/>
        <v>0</v>
      </c>
    </row>
    <row r="123" spans="1:10">
      <c r="G123" s="895" t="s">
        <v>154</v>
      </c>
      <c r="H123" s="896"/>
      <c r="I123" s="206">
        <f t="shared" si="2"/>
        <v>0</v>
      </c>
    </row>
    <row r="124" spans="1:10">
      <c r="D124" s="174"/>
      <c r="G124" s="895" t="s">
        <v>152</v>
      </c>
      <c r="H124" s="896"/>
      <c r="I124" s="206">
        <f t="shared" si="2"/>
        <v>0</v>
      </c>
    </row>
    <row r="125" spans="1:10">
      <c r="D125" s="174"/>
      <c r="G125" s="895" t="s">
        <v>153</v>
      </c>
      <c r="H125" s="896"/>
      <c r="I125" s="206">
        <f t="shared" si="2"/>
        <v>0</v>
      </c>
    </row>
    <row r="126" spans="1:10">
      <c r="D126" s="174"/>
      <c r="G126" s="895" t="s">
        <v>155</v>
      </c>
      <c r="H126" s="896"/>
      <c r="I126" s="206">
        <f t="shared" si="2"/>
        <v>0</v>
      </c>
    </row>
    <row r="127" spans="1:10">
      <c r="D127" s="174"/>
      <c r="G127" s="895" t="s">
        <v>160</v>
      </c>
      <c r="H127" s="896"/>
      <c r="I127" s="206">
        <f t="shared" si="2"/>
        <v>0</v>
      </c>
    </row>
    <row r="128" spans="1:10">
      <c r="D128" s="174"/>
      <c r="G128" s="895" t="s">
        <v>161</v>
      </c>
      <c r="H128" s="896"/>
      <c r="I128" s="206">
        <f t="shared" si="2"/>
        <v>0</v>
      </c>
    </row>
    <row r="129" spans="4:9">
      <c r="D129" s="174"/>
      <c r="G129" s="895" t="s">
        <v>159</v>
      </c>
      <c r="H129" s="896"/>
      <c r="I129" s="206">
        <f t="shared" si="2"/>
        <v>0</v>
      </c>
    </row>
    <row r="130" spans="4:9">
      <c r="D130" s="174"/>
      <c r="G130" s="895" t="s">
        <v>162</v>
      </c>
      <c r="H130" s="896"/>
      <c r="I130" s="206">
        <f t="shared" si="2"/>
        <v>0</v>
      </c>
    </row>
    <row r="131" spans="4:9">
      <c r="D131" s="174"/>
      <c r="G131" s="895" t="s">
        <v>163</v>
      </c>
      <c r="H131" s="896"/>
      <c r="I131" s="206">
        <f t="shared" si="2"/>
        <v>0</v>
      </c>
    </row>
    <row r="132" spans="4:9">
      <c r="D132" s="174"/>
      <c r="G132" s="895" t="s">
        <v>156</v>
      </c>
      <c r="H132" s="896"/>
      <c r="I132" s="206">
        <f t="shared" si="2"/>
        <v>0</v>
      </c>
    </row>
    <row r="133" spans="4:9">
      <c r="D133" s="174"/>
      <c r="G133" s="895" t="s">
        <v>276</v>
      </c>
      <c r="H133" s="896"/>
      <c r="I133" s="206">
        <f t="shared" si="2"/>
        <v>0</v>
      </c>
    </row>
    <row r="134" spans="4:9">
      <c r="D134" s="174"/>
      <c r="G134" s="895" t="s">
        <v>277</v>
      </c>
      <c r="H134" s="896"/>
      <c r="I134" s="206">
        <f t="shared" si="2"/>
        <v>0</v>
      </c>
    </row>
    <row r="135" spans="4:9">
      <c r="D135" s="174"/>
      <c r="G135" s="895" t="s">
        <v>278</v>
      </c>
      <c r="H135" s="896"/>
      <c r="I135" s="206">
        <f t="shared" si="2"/>
        <v>0</v>
      </c>
    </row>
    <row r="136" spans="4:9">
      <c r="D136" s="174"/>
      <c r="H136" s="201" t="s">
        <v>240</v>
      </c>
      <c r="I136" s="183">
        <f>SUM(I120:I135)</f>
        <v>0</v>
      </c>
    </row>
    <row r="137" spans="4:9">
      <c r="D137" s="174"/>
    </row>
    <row r="138" spans="4:9">
      <c r="D138" s="174"/>
    </row>
    <row r="139" spans="4:9">
      <c r="D139" s="174"/>
    </row>
  </sheetData>
  <protectedRanges>
    <protectedRange sqref="A9:D13 A15:D19 A21:D25" name="範囲1"/>
    <protectedRange sqref="E21:H25 E15:H19 E9:H13" name="範囲1_1"/>
  </protectedRanges>
  <mergeCells count="143">
    <mergeCell ref="G130:H130"/>
    <mergeCell ref="G131:H131"/>
    <mergeCell ref="G132:H132"/>
    <mergeCell ref="G133:H133"/>
    <mergeCell ref="G134:H134"/>
    <mergeCell ref="G135:H135"/>
    <mergeCell ref="G124:H124"/>
    <mergeCell ref="G125:H125"/>
    <mergeCell ref="G126:H126"/>
    <mergeCell ref="G127:H127"/>
    <mergeCell ref="G128:H128"/>
    <mergeCell ref="G129:H129"/>
    <mergeCell ref="D117:E117"/>
    <mergeCell ref="F117:H117"/>
    <mergeCell ref="G120:H120"/>
    <mergeCell ref="G121:H121"/>
    <mergeCell ref="G122:H122"/>
    <mergeCell ref="G123:H123"/>
    <mergeCell ref="D114:E114"/>
    <mergeCell ref="F114:H114"/>
    <mergeCell ref="D115:E115"/>
    <mergeCell ref="F115:H115"/>
    <mergeCell ref="D116:E116"/>
    <mergeCell ref="F116:H116"/>
    <mergeCell ref="D111:E111"/>
    <mergeCell ref="F111:H111"/>
    <mergeCell ref="D112:E112"/>
    <mergeCell ref="F112:H112"/>
    <mergeCell ref="D113:E113"/>
    <mergeCell ref="F113:H113"/>
    <mergeCell ref="D108:E108"/>
    <mergeCell ref="F108:H108"/>
    <mergeCell ref="D109:E109"/>
    <mergeCell ref="F109:H109"/>
    <mergeCell ref="D110:E110"/>
    <mergeCell ref="F110:H110"/>
    <mergeCell ref="D105:E105"/>
    <mergeCell ref="F105:H105"/>
    <mergeCell ref="D106:E106"/>
    <mergeCell ref="F106:H106"/>
    <mergeCell ref="D107:E107"/>
    <mergeCell ref="F107:H107"/>
    <mergeCell ref="D102:E102"/>
    <mergeCell ref="F102:H102"/>
    <mergeCell ref="D103:E103"/>
    <mergeCell ref="F103:H103"/>
    <mergeCell ref="D104:E104"/>
    <mergeCell ref="F104:H104"/>
    <mergeCell ref="D99:E99"/>
    <mergeCell ref="F99:H99"/>
    <mergeCell ref="D100:E100"/>
    <mergeCell ref="F100:H100"/>
    <mergeCell ref="D101:E101"/>
    <mergeCell ref="F101:H101"/>
    <mergeCell ref="D96:E96"/>
    <mergeCell ref="F96:H96"/>
    <mergeCell ref="D97:E97"/>
    <mergeCell ref="F97:H97"/>
    <mergeCell ref="D98:E98"/>
    <mergeCell ref="F98:H98"/>
    <mergeCell ref="D93:E93"/>
    <mergeCell ref="F93:H93"/>
    <mergeCell ref="D94:E94"/>
    <mergeCell ref="F94:H94"/>
    <mergeCell ref="D95:E95"/>
    <mergeCell ref="F95:H95"/>
    <mergeCell ref="D90:E90"/>
    <mergeCell ref="F90:H90"/>
    <mergeCell ref="D91:E91"/>
    <mergeCell ref="F91:H91"/>
    <mergeCell ref="D92:E92"/>
    <mergeCell ref="F92:H92"/>
    <mergeCell ref="D87:E87"/>
    <mergeCell ref="F87:H87"/>
    <mergeCell ref="D88:E88"/>
    <mergeCell ref="F88:H88"/>
    <mergeCell ref="D89:E89"/>
    <mergeCell ref="F89:H89"/>
    <mergeCell ref="D83:E83"/>
    <mergeCell ref="F83:H83"/>
    <mergeCell ref="D84:E84"/>
    <mergeCell ref="F84:H84"/>
    <mergeCell ref="D85:E85"/>
    <mergeCell ref="F85:H85"/>
    <mergeCell ref="G62:H62"/>
    <mergeCell ref="G63:H63"/>
    <mergeCell ref="G64:H64"/>
    <mergeCell ref="G65:H65"/>
    <mergeCell ref="D82:E82"/>
    <mergeCell ref="F82:H82"/>
    <mergeCell ref="A54:C54"/>
    <mergeCell ref="A55:C55"/>
    <mergeCell ref="A56:C56"/>
    <mergeCell ref="A57:C57"/>
    <mergeCell ref="A58:C58"/>
    <mergeCell ref="A59:C59"/>
    <mergeCell ref="A48:C48"/>
    <mergeCell ref="A49:C49"/>
    <mergeCell ref="A50:C50"/>
    <mergeCell ref="A51:C51"/>
    <mergeCell ref="A52:C52"/>
    <mergeCell ref="A53:C53"/>
    <mergeCell ref="A42:C42"/>
    <mergeCell ref="A43:C43"/>
    <mergeCell ref="A44:C44"/>
    <mergeCell ref="A45:C45"/>
    <mergeCell ref="A46:C46"/>
    <mergeCell ref="A47:C47"/>
    <mergeCell ref="A36:C36"/>
    <mergeCell ref="A37:C37"/>
    <mergeCell ref="A38:C38"/>
    <mergeCell ref="A39:C39"/>
    <mergeCell ref="A40:C40"/>
    <mergeCell ref="A41:C41"/>
    <mergeCell ref="A24:B25"/>
    <mergeCell ref="C24:D24"/>
    <mergeCell ref="C25:D25"/>
    <mergeCell ref="A32:C32"/>
    <mergeCell ref="A33:C33"/>
    <mergeCell ref="A34:C34"/>
    <mergeCell ref="A21:D21"/>
    <mergeCell ref="E21:F21"/>
    <mergeCell ref="A22:B23"/>
    <mergeCell ref="C22:D22"/>
    <mergeCell ref="C23:D23"/>
    <mergeCell ref="A12:B13"/>
    <mergeCell ref="C12:D12"/>
    <mergeCell ref="C13:D13"/>
    <mergeCell ref="A15:D15"/>
    <mergeCell ref="E15:F15"/>
    <mergeCell ref="A16:B17"/>
    <mergeCell ref="C16:D16"/>
    <mergeCell ref="C17:D17"/>
    <mergeCell ref="E4:H4"/>
    <mergeCell ref="E5:H5"/>
    <mergeCell ref="A9:D9"/>
    <mergeCell ref="E9:F9"/>
    <mergeCell ref="A10:B11"/>
    <mergeCell ref="C10:D10"/>
    <mergeCell ref="C11:D11"/>
    <mergeCell ref="A18:B19"/>
    <mergeCell ref="C18:D18"/>
    <mergeCell ref="C19:D19"/>
  </mergeCells>
  <phoneticPr fontId="7"/>
  <conditionalFormatting sqref="D32:D34">
    <cfRule type="duplicateValues" dxfId="35" priority="2"/>
  </conditionalFormatting>
  <conditionalFormatting sqref="D36">
    <cfRule type="duplicateValues" dxfId="34" priority="1"/>
  </conditionalFormatting>
  <dataValidations count="2">
    <dataValidation type="list" allowBlank="1" showInputMessage="1" showErrorMessage="1" sqref="D83:E85 D88:E117" xr:uid="{8B2CCB3B-5E5B-41FE-BCDB-C848B8FEF999}">
      <formula1>$G$120:$G$135</formula1>
    </dataValidation>
    <dataValidation type="list" allowBlank="1" showInputMessage="1" showErrorMessage="1" sqref="A33:C34 A37:C59" xr:uid="{70C6552C-67AD-43EC-861F-3FB6B7DEE740}">
      <formula1>$G$62:$G$65</formula1>
    </dataValidation>
  </dataValidations>
  <hyperlinks>
    <hyperlink ref="B78" location="自費検査1!A1" display="理由書" xr:uid="{8FF5BE85-C943-4145-B17E-2CDD38ABD09F}"/>
  </hyperlinks>
  <pageMargins left="0.70866141732283472" right="0.70866141732283472" top="0.59055118110236227" bottom="0.39370078740157483" header="0.31496062992125984" footer="0.31496062992125984"/>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tint="0.39997558519241921"/>
    <pageSetUpPr fitToPage="1"/>
  </sheetPr>
  <dimension ref="A1:AZ65"/>
  <sheetViews>
    <sheetView view="pageBreakPreview" topLeftCell="A7" zoomScale="130" zoomScaleNormal="120" zoomScaleSheetLayoutView="130" workbookViewId="0">
      <selection activeCell="R5" sqref="R5"/>
    </sheetView>
  </sheetViews>
  <sheetFormatPr defaultColWidth="2.26953125" defaultRowHeight="12"/>
  <cols>
    <col min="1" max="1" width="2.6328125" style="81" customWidth="1"/>
    <col min="2" max="41" width="2.26953125" style="81"/>
    <col min="42" max="42" width="12.90625" style="81" customWidth="1"/>
    <col min="43" max="43" width="13.26953125" style="81" customWidth="1"/>
    <col min="44" max="44" width="11.6328125" style="81" bestFit="1" customWidth="1"/>
    <col min="45" max="45" width="9.453125" style="81" bestFit="1" customWidth="1"/>
    <col min="46" max="46" width="6.453125" style="81" bestFit="1" customWidth="1"/>
    <col min="47" max="47" width="9.453125" style="81" bestFit="1" customWidth="1"/>
    <col min="48" max="48" width="7.453125" style="81" bestFit="1" customWidth="1"/>
    <col min="49" max="51" width="11.6328125" style="81" bestFit="1" customWidth="1"/>
    <col min="52" max="52" width="5.453125" style="81" bestFit="1" customWidth="1"/>
    <col min="53" max="16384" width="2.26953125" style="81"/>
  </cols>
  <sheetData>
    <row r="1" spans="1:52" ht="13.5" customHeight="1">
      <c r="A1" s="78" t="s">
        <v>224</v>
      </c>
      <c r="B1" s="79"/>
      <c r="C1" s="80"/>
      <c r="D1" s="80"/>
    </row>
    <row r="2" spans="1:52" ht="8.25" customHeight="1">
      <c r="A2" s="78"/>
      <c r="B2" s="79"/>
      <c r="C2" s="80"/>
      <c r="D2" s="80"/>
    </row>
    <row r="3" spans="1:52" ht="18" customHeight="1">
      <c r="B3" s="146"/>
      <c r="C3" s="146"/>
      <c r="D3" s="146"/>
      <c r="E3" s="146" t="s">
        <v>169</v>
      </c>
      <c r="F3" s="146"/>
      <c r="G3" s="339">
        <v>5</v>
      </c>
      <c r="H3" s="146" t="s">
        <v>168</v>
      </c>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P3" s="217" t="s">
        <v>143</v>
      </c>
      <c r="AQ3" s="218" t="s">
        <v>359</v>
      </c>
      <c r="AR3" s="218" t="s">
        <v>360</v>
      </c>
      <c r="AS3" s="218" t="s">
        <v>144</v>
      </c>
      <c r="AT3" s="218" t="s">
        <v>145</v>
      </c>
      <c r="AU3" s="217" t="s">
        <v>147</v>
      </c>
      <c r="AV3" s="217" t="s">
        <v>146</v>
      </c>
      <c r="AW3" s="217" t="s">
        <v>149</v>
      </c>
      <c r="AX3" s="217" t="s">
        <v>148</v>
      </c>
      <c r="AY3" s="217" t="s">
        <v>82</v>
      </c>
      <c r="AZ3" s="217"/>
    </row>
    <row r="4" spans="1:52" ht="18" customHeight="1">
      <c r="A4" s="145"/>
      <c r="B4" s="145"/>
      <c r="C4" s="145"/>
      <c r="D4" s="145"/>
      <c r="E4" s="145"/>
      <c r="F4" s="145"/>
      <c r="I4" s="145"/>
      <c r="J4" s="146" t="s">
        <v>496</v>
      </c>
      <c r="L4" s="146"/>
      <c r="N4" s="146"/>
      <c r="O4" s="146"/>
      <c r="P4" s="146"/>
      <c r="Q4" s="146"/>
      <c r="R4" s="146"/>
      <c r="S4" s="146"/>
      <c r="T4" s="146"/>
      <c r="U4" s="146"/>
      <c r="V4" s="146"/>
      <c r="W4" s="146"/>
      <c r="X4" s="146"/>
      <c r="Y4" s="146"/>
      <c r="Z4" s="146"/>
      <c r="AA4" s="146"/>
      <c r="AB4" s="145"/>
      <c r="AC4" s="145"/>
      <c r="AD4" s="145"/>
      <c r="AE4" s="145"/>
      <c r="AF4" s="145"/>
      <c r="AG4" s="145"/>
      <c r="AH4" s="145"/>
      <c r="AI4" s="145"/>
      <c r="AJ4" s="145"/>
      <c r="AK4" s="145"/>
      <c r="AL4" s="145"/>
      <c r="AM4" s="146"/>
      <c r="AP4" s="217" t="str">
        <f>総括表!$AB$6</f>
        <v>令和　年　月　日</v>
      </c>
      <c r="AQ4" s="218">
        <f>総括表!$L$12</f>
        <v>0</v>
      </c>
      <c r="AR4" s="217" t="str">
        <f>総括表!$S$16&amp;"　"&amp;総括表!$AG$16</f>
        <v>　</v>
      </c>
      <c r="AS4" s="218" t="str">
        <f>総括表!$P$13&amp;"-"&amp;総括表!$T$13</f>
        <v>-</v>
      </c>
      <c r="AT4" s="218" t="str">
        <f>総括表!$L$14&amp;" "&amp;総括表!$L$15</f>
        <v xml:space="preserve"> </v>
      </c>
      <c r="AU4" s="217">
        <f>総括表!$S$20</f>
        <v>0</v>
      </c>
      <c r="AV4" s="217">
        <f>総括表!$AG$20</f>
        <v>0</v>
      </c>
      <c r="AW4" s="217">
        <f>総括表!$S$19</f>
        <v>0</v>
      </c>
      <c r="AX4" s="217">
        <f>総括表!$AG$19</f>
        <v>0</v>
      </c>
      <c r="AY4" s="217">
        <f ca="1">総括表!$T$61</f>
        <v>0</v>
      </c>
      <c r="AZ4" s="217"/>
    </row>
    <row r="5" spans="1:52" ht="8.25" customHeight="1">
      <c r="A5" s="135"/>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row>
    <row r="6" spans="1:52" ht="13.5" customHeight="1">
      <c r="B6" s="79"/>
      <c r="C6" s="80"/>
      <c r="D6" s="80"/>
      <c r="AB6" s="539" t="s">
        <v>164</v>
      </c>
      <c r="AC6" s="539"/>
      <c r="AD6" s="539"/>
      <c r="AE6" s="539"/>
      <c r="AF6" s="539"/>
      <c r="AG6" s="539"/>
      <c r="AH6" s="539"/>
      <c r="AI6" s="539"/>
      <c r="AJ6" s="539"/>
      <c r="AK6" s="539"/>
      <c r="AL6" s="539"/>
      <c r="AM6" s="135"/>
    </row>
    <row r="7" spans="1:52" ht="18" customHeight="1">
      <c r="A7" s="146" t="s">
        <v>170</v>
      </c>
      <c r="B7" s="146"/>
      <c r="C7" s="146"/>
      <c r="D7" s="146"/>
      <c r="E7" s="146"/>
      <c r="F7" s="146"/>
      <c r="G7" s="146"/>
    </row>
    <row r="8" spans="1:52" ht="8.25" customHeight="1">
      <c r="B8" s="79"/>
      <c r="C8" s="80"/>
      <c r="D8" s="80"/>
    </row>
    <row r="9" spans="1:52">
      <c r="A9" s="81" t="s">
        <v>11</v>
      </c>
      <c r="B9" s="79"/>
      <c r="C9" s="80"/>
      <c r="D9" s="80"/>
    </row>
    <row r="10" spans="1:52" ht="11.25" customHeight="1">
      <c r="B10" s="79"/>
      <c r="C10" s="80"/>
      <c r="D10" s="80"/>
    </row>
    <row r="11" spans="1:52" ht="13.5" customHeight="1">
      <c r="A11" s="536" t="s">
        <v>60</v>
      </c>
      <c r="B11" s="82" t="s">
        <v>1</v>
      </c>
      <c r="C11" s="83"/>
      <c r="D11" s="83"/>
      <c r="E11" s="84"/>
      <c r="F11" s="84"/>
      <c r="G11" s="84"/>
      <c r="H11" s="84"/>
      <c r="I11" s="84"/>
      <c r="J11" s="84"/>
      <c r="K11" s="85"/>
      <c r="L11" s="550"/>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1"/>
      <c r="AK11" s="551"/>
      <c r="AL11" s="551"/>
      <c r="AM11" s="552"/>
    </row>
    <row r="12" spans="1:52" ht="21" customHeight="1">
      <c r="A12" s="537"/>
      <c r="B12" s="86" t="s">
        <v>2</v>
      </c>
      <c r="C12" s="87"/>
      <c r="D12" s="87"/>
      <c r="E12" s="88"/>
      <c r="F12" s="88"/>
      <c r="G12" s="88"/>
      <c r="H12" s="88"/>
      <c r="I12" s="88"/>
      <c r="J12" s="88"/>
      <c r="K12" s="89"/>
      <c r="L12" s="547"/>
      <c r="M12" s="548"/>
      <c r="N12" s="548"/>
      <c r="O12" s="548"/>
      <c r="P12" s="548"/>
      <c r="Q12" s="548"/>
      <c r="R12" s="548"/>
      <c r="S12" s="548"/>
      <c r="T12" s="548"/>
      <c r="U12" s="548"/>
      <c r="V12" s="548"/>
      <c r="W12" s="548"/>
      <c r="X12" s="548"/>
      <c r="Y12" s="548"/>
      <c r="Z12" s="548"/>
      <c r="AA12" s="548"/>
      <c r="AB12" s="548"/>
      <c r="AC12" s="548"/>
      <c r="AD12" s="548"/>
      <c r="AE12" s="548"/>
      <c r="AF12" s="548"/>
      <c r="AG12" s="548"/>
      <c r="AH12" s="548"/>
      <c r="AI12" s="548"/>
      <c r="AJ12" s="548"/>
      <c r="AK12" s="548"/>
      <c r="AL12" s="548"/>
      <c r="AM12" s="549"/>
    </row>
    <row r="13" spans="1:52">
      <c r="A13" s="537"/>
      <c r="B13" s="528" t="s">
        <v>61</v>
      </c>
      <c r="C13" s="529"/>
      <c r="D13" s="529"/>
      <c r="E13" s="529"/>
      <c r="F13" s="529"/>
      <c r="G13" s="529"/>
      <c r="H13" s="529"/>
      <c r="I13" s="529"/>
      <c r="J13" s="529"/>
      <c r="K13" s="530"/>
      <c r="L13" s="340" t="s">
        <v>3</v>
      </c>
      <c r="M13" s="340"/>
      <c r="N13" s="90"/>
      <c r="O13" s="90"/>
      <c r="P13" s="540"/>
      <c r="Q13" s="540"/>
      <c r="R13" s="540"/>
      <c r="S13" s="90" t="s">
        <v>4</v>
      </c>
      <c r="T13" s="540"/>
      <c r="U13" s="540"/>
      <c r="V13" s="540"/>
      <c r="W13" s="90" t="s">
        <v>5</v>
      </c>
      <c r="X13" s="90"/>
      <c r="Y13" s="90"/>
      <c r="Z13" s="90"/>
      <c r="AA13" s="90"/>
      <c r="AB13" s="90"/>
      <c r="AC13" s="90"/>
      <c r="AD13" s="90"/>
      <c r="AE13" s="90"/>
      <c r="AF13" s="90"/>
      <c r="AG13" s="90"/>
      <c r="AH13" s="90"/>
      <c r="AI13" s="90"/>
      <c r="AJ13" s="90"/>
      <c r="AK13" s="90"/>
      <c r="AL13" s="90"/>
      <c r="AM13" s="91"/>
    </row>
    <row r="14" spans="1:52" ht="13.5" customHeight="1">
      <c r="A14" s="537"/>
      <c r="B14" s="526"/>
      <c r="C14" s="527"/>
      <c r="D14" s="527"/>
      <c r="E14" s="527"/>
      <c r="F14" s="527"/>
      <c r="G14" s="527"/>
      <c r="H14" s="527"/>
      <c r="I14" s="527"/>
      <c r="J14" s="527"/>
      <c r="K14" s="531"/>
      <c r="L14" s="541"/>
      <c r="M14" s="542"/>
      <c r="N14" s="542"/>
      <c r="O14" s="542"/>
      <c r="P14" s="542"/>
      <c r="Q14" s="542"/>
      <c r="R14" s="542"/>
      <c r="S14" s="542"/>
      <c r="T14" s="542"/>
      <c r="U14" s="542"/>
      <c r="V14" s="542"/>
      <c r="W14" s="542"/>
      <c r="X14" s="542"/>
      <c r="Y14" s="542"/>
      <c r="Z14" s="542"/>
      <c r="AA14" s="542"/>
      <c r="AB14" s="542"/>
      <c r="AC14" s="542"/>
      <c r="AD14" s="542"/>
      <c r="AE14" s="542"/>
      <c r="AF14" s="542"/>
      <c r="AG14" s="542"/>
      <c r="AH14" s="542"/>
      <c r="AI14" s="542"/>
      <c r="AJ14" s="542"/>
      <c r="AK14" s="542"/>
      <c r="AL14" s="542"/>
      <c r="AM14" s="543"/>
    </row>
    <row r="15" spans="1:52" ht="13.5" customHeight="1">
      <c r="A15" s="537"/>
      <c r="B15" s="511"/>
      <c r="C15" s="512"/>
      <c r="D15" s="512"/>
      <c r="E15" s="512"/>
      <c r="F15" s="512"/>
      <c r="G15" s="512"/>
      <c r="H15" s="512"/>
      <c r="I15" s="512"/>
      <c r="J15" s="512"/>
      <c r="K15" s="532"/>
      <c r="L15" s="544"/>
      <c r="M15" s="545"/>
      <c r="N15" s="545"/>
      <c r="O15" s="545"/>
      <c r="P15" s="545"/>
      <c r="Q15" s="545"/>
      <c r="R15" s="545"/>
      <c r="S15" s="545"/>
      <c r="T15" s="545"/>
      <c r="U15" s="545"/>
      <c r="V15" s="545"/>
      <c r="W15" s="545"/>
      <c r="X15" s="545"/>
      <c r="Y15" s="545"/>
      <c r="Z15" s="545"/>
      <c r="AA15" s="545"/>
      <c r="AB15" s="545"/>
      <c r="AC15" s="545"/>
      <c r="AD15" s="545"/>
      <c r="AE15" s="545"/>
      <c r="AF15" s="545"/>
      <c r="AG15" s="545"/>
      <c r="AH15" s="545"/>
      <c r="AI15" s="545"/>
      <c r="AJ15" s="545"/>
      <c r="AK15" s="545"/>
      <c r="AL15" s="545"/>
      <c r="AM15" s="546"/>
    </row>
    <row r="16" spans="1:52" ht="18" customHeight="1">
      <c r="A16" s="537"/>
      <c r="B16" s="92" t="s">
        <v>8</v>
      </c>
      <c r="C16" s="134"/>
      <c r="D16" s="134"/>
      <c r="E16" s="93"/>
      <c r="F16" s="93"/>
      <c r="G16" s="93"/>
      <c r="H16" s="93"/>
      <c r="I16" s="93"/>
      <c r="J16" s="93"/>
      <c r="K16" s="93"/>
      <c r="L16" s="92" t="s">
        <v>9</v>
      </c>
      <c r="M16" s="93"/>
      <c r="N16" s="93"/>
      <c r="O16" s="93"/>
      <c r="P16" s="93"/>
      <c r="Q16" s="93"/>
      <c r="R16" s="94"/>
      <c r="S16" s="533"/>
      <c r="T16" s="534"/>
      <c r="U16" s="534"/>
      <c r="V16" s="534"/>
      <c r="W16" s="534"/>
      <c r="X16" s="534"/>
      <c r="Y16" s="535"/>
      <c r="Z16" s="92" t="s">
        <v>10</v>
      </c>
      <c r="AA16" s="93"/>
      <c r="AB16" s="93"/>
      <c r="AC16" s="93"/>
      <c r="AD16" s="93"/>
      <c r="AE16" s="93"/>
      <c r="AF16" s="94"/>
      <c r="AG16" s="533"/>
      <c r="AH16" s="534"/>
      <c r="AI16" s="534"/>
      <c r="AJ16" s="534"/>
      <c r="AK16" s="534"/>
      <c r="AL16" s="534"/>
      <c r="AM16" s="535"/>
    </row>
    <row r="17" spans="1:39" ht="18.75" customHeight="1">
      <c r="A17" s="537"/>
      <c r="B17" s="92" t="s">
        <v>230</v>
      </c>
      <c r="C17" s="175"/>
      <c r="D17" s="175"/>
      <c r="E17" s="93"/>
      <c r="F17" s="93"/>
      <c r="G17" s="93"/>
      <c r="H17" s="93"/>
      <c r="I17" s="93"/>
      <c r="J17" s="93"/>
      <c r="K17" s="93"/>
      <c r="L17" s="92" t="s">
        <v>9</v>
      </c>
      <c r="M17" s="93"/>
      <c r="N17" s="93"/>
      <c r="O17" s="93"/>
      <c r="P17" s="93"/>
      <c r="Q17" s="93"/>
      <c r="R17" s="94"/>
      <c r="S17" s="533"/>
      <c r="T17" s="534"/>
      <c r="U17" s="534"/>
      <c r="V17" s="534"/>
      <c r="W17" s="534"/>
      <c r="X17" s="534"/>
      <c r="Y17" s="535"/>
      <c r="Z17" s="92" t="s">
        <v>10</v>
      </c>
      <c r="AA17" s="93"/>
      <c r="AB17" s="93"/>
      <c r="AC17" s="93"/>
      <c r="AD17" s="93"/>
      <c r="AE17" s="93"/>
      <c r="AF17" s="94"/>
      <c r="AG17" s="533"/>
      <c r="AH17" s="534"/>
      <c r="AI17" s="534"/>
      <c r="AJ17" s="534"/>
      <c r="AK17" s="534"/>
      <c r="AL17" s="534"/>
      <c r="AM17" s="535"/>
    </row>
    <row r="18" spans="1:39" ht="18" customHeight="1">
      <c r="A18" s="537"/>
      <c r="B18" s="92" t="s">
        <v>232</v>
      </c>
      <c r="C18" s="175"/>
      <c r="D18" s="175"/>
      <c r="E18" s="93"/>
      <c r="F18" s="93"/>
      <c r="G18" s="93"/>
      <c r="H18" s="93"/>
      <c r="I18" s="93"/>
      <c r="J18" s="93"/>
      <c r="K18" s="93"/>
      <c r="L18" s="92" t="s">
        <v>7</v>
      </c>
      <c r="M18" s="93"/>
      <c r="N18" s="93"/>
      <c r="O18" s="93"/>
      <c r="P18" s="93"/>
      <c r="Q18" s="93"/>
      <c r="R18" s="94"/>
      <c r="S18" s="533"/>
      <c r="T18" s="534"/>
      <c r="U18" s="534"/>
      <c r="V18" s="534"/>
      <c r="W18" s="534"/>
      <c r="X18" s="534"/>
      <c r="Y18" s="535"/>
      <c r="Z18" s="92" t="s">
        <v>62</v>
      </c>
      <c r="AA18" s="93"/>
      <c r="AB18" s="93"/>
      <c r="AC18" s="93"/>
      <c r="AD18" s="93"/>
      <c r="AE18" s="93"/>
      <c r="AF18" s="94"/>
      <c r="AG18" s="533"/>
      <c r="AH18" s="534"/>
      <c r="AI18" s="534"/>
      <c r="AJ18" s="534"/>
      <c r="AK18" s="534"/>
      <c r="AL18" s="534"/>
      <c r="AM18" s="535"/>
    </row>
    <row r="19" spans="1:39" ht="18.75" customHeight="1">
      <c r="A19" s="537"/>
      <c r="B19" s="92" t="s">
        <v>231</v>
      </c>
      <c r="C19" s="134"/>
      <c r="D19" s="134"/>
      <c r="E19" s="93"/>
      <c r="F19" s="93"/>
      <c r="G19" s="93"/>
      <c r="H19" s="93"/>
      <c r="I19" s="93"/>
      <c r="J19" s="93"/>
      <c r="K19" s="93"/>
      <c r="L19" s="92" t="s">
        <v>9</v>
      </c>
      <c r="M19" s="93"/>
      <c r="N19" s="93"/>
      <c r="O19" s="93"/>
      <c r="P19" s="93"/>
      <c r="Q19" s="93"/>
      <c r="R19" s="94"/>
      <c r="S19" s="533"/>
      <c r="T19" s="534"/>
      <c r="U19" s="534"/>
      <c r="V19" s="534"/>
      <c r="W19" s="534"/>
      <c r="X19" s="534"/>
      <c r="Y19" s="535"/>
      <c r="Z19" s="92" t="s">
        <v>10</v>
      </c>
      <c r="AA19" s="93"/>
      <c r="AB19" s="93"/>
      <c r="AC19" s="93"/>
      <c r="AD19" s="93"/>
      <c r="AE19" s="93"/>
      <c r="AF19" s="94"/>
      <c r="AG19" s="533"/>
      <c r="AH19" s="534"/>
      <c r="AI19" s="534"/>
      <c r="AJ19" s="534"/>
      <c r="AK19" s="534"/>
      <c r="AL19" s="534"/>
      <c r="AM19" s="535"/>
    </row>
    <row r="20" spans="1:39" ht="18" customHeight="1">
      <c r="A20" s="538"/>
      <c r="B20" s="92" t="s">
        <v>233</v>
      </c>
      <c r="C20" s="134"/>
      <c r="D20" s="134"/>
      <c r="E20" s="93"/>
      <c r="F20" s="93"/>
      <c r="G20" s="93"/>
      <c r="H20" s="93"/>
      <c r="I20" s="93"/>
      <c r="J20" s="93"/>
      <c r="K20" s="93"/>
      <c r="L20" s="92" t="s">
        <v>7</v>
      </c>
      <c r="M20" s="93"/>
      <c r="N20" s="93"/>
      <c r="O20" s="93"/>
      <c r="P20" s="93"/>
      <c r="Q20" s="93"/>
      <c r="R20" s="94"/>
      <c r="S20" s="533"/>
      <c r="T20" s="534"/>
      <c r="U20" s="534"/>
      <c r="V20" s="534"/>
      <c r="W20" s="534"/>
      <c r="X20" s="534"/>
      <c r="Y20" s="535"/>
      <c r="Z20" s="92" t="s">
        <v>62</v>
      </c>
      <c r="AA20" s="93"/>
      <c r="AB20" s="93"/>
      <c r="AC20" s="93"/>
      <c r="AD20" s="93"/>
      <c r="AE20" s="93"/>
      <c r="AF20" s="94"/>
      <c r="AG20" s="533"/>
      <c r="AH20" s="534"/>
      <c r="AI20" s="534"/>
      <c r="AJ20" s="534"/>
      <c r="AK20" s="534"/>
      <c r="AL20" s="534"/>
      <c r="AM20" s="535"/>
    </row>
    <row r="21" spans="1:39" ht="18" customHeight="1">
      <c r="A21" s="92" t="s">
        <v>46</v>
      </c>
      <c r="B21" s="93"/>
      <c r="C21" s="93"/>
      <c r="D21" s="93"/>
      <c r="E21" s="93"/>
      <c r="F21" s="93"/>
      <c r="G21" s="95"/>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4"/>
    </row>
    <row r="22" spans="1:39" ht="18.75" customHeight="1">
      <c r="A22" s="480" t="s">
        <v>36</v>
      </c>
      <c r="B22" s="481"/>
      <c r="C22" s="481"/>
      <c r="D22" s="481"/>
      <c r="E22" s="481"/>
      <c r="F22" s="481"/>
      <c r="G22" s="481"/>
      <c r="H22" s="481"/>
      <c r="I22" s="481"/>
      <c r="J22" s="481"/>
      <c r="K22" s="481"/>
      <c r="L22" s="481"/>
      <c r="M22" s="481"/>
      <c r="N22" s="481"/>
      <c r="O22" s="481"/>
      <c r="P22" s="481"/>
      <c r="Q22" s="481"/>
      <c r="R22" s="481"/>
      <c r="S22" s="482"/>
      <c r="T22" s="560" t="s">
        <v>88</v>
      </c>
      <c r="U22" s="561"/>
      <c r="V22" s="561"/>
      <c r="W22" s="561"/>
      <c r="X22" s="561"/>
      <c r="Y22" s="561"/>
      <c r="Z22" s="561"/>
      <c r="AA22" s="561"/>
      <c r="AB22" s="561"/>
      <c r="AC22" s="561"/>
      <c r="AD22" s="561"/>
      <c r="AE22" s="561"/>
      <c r="AF22" s="561"/>
      <c r="AG22" s="561"/>
      <c r="AH22" s="561"/>
      <c r="AI22" s="561"/>
      <c r="AJ22" s="561"/>
      <c r="AK22" s="561"/>
      <c r="AL22" s="561"/>
      <c r="AM22" s="562"/>
    </row>
    <row r="23" spans="1:39" ht="18.75" customHeight="1">
      <c r="A23" s="483"/>
      <c r="B23" s="484"/>
      <c r="C23" s="484"/>
      <c r="D23" s="484"/>
      <c r="E23" s="484"/>
      <c r="F23" s="484"/>
      <c r="G23" s="484"/>
      <c r="H23" s="484"/>
      <c r="I23" s="484"/>
      <c r="J23" s="484"/>
      <c r="K23" s="484"/>
      <c r="L23" s="484"/>
      <c r="M23" s="484"/>
      <c r="N23" s="484"/>
      <c r="O23" s="484"/>
      <c r="P23" s="484"/>
      <c r="Q23" s="484"/>
      <c r="R23" s="484"/>
      <c r="S23" s="485"/>
      <c r="T23" s="560" t="s">
        <v>89</v>
      </c>
      <c r="U23" s="561"/>
      <c r="V23" s="561"/>
      <c r="W23" s="561"/>
      <c r="X23" s="561"/>
      <c r="Y23" s="561"/>
      <c r="Z23" s="561"/>
      <c r="AA23" s="561"/>
      <c r="AB23" s="561"/>
      <c r="AC23" s="562"/>
      <c r="AD23" s="560" t="s">
        <v>90</v>
      </c>
      <c r="AE23" s="561"/>
      <c r="AF23" s="561"/>
      <c r="AG23" s="561"/>
      <c r="AH23" s="561"/>
      <c r="AI23" s="561"/>
      <c r="AJ23" s="561"/>
      <c r="AK23" s="561"/>
      <c r="AL23" s="561"/>
      <c r="AM23" s="562"/>
    </row>
    <row r="24" spans="1:39" ht="12.75" customHeight="1">
      <c r="A24" s="486"/>
      <c r="B24" s="487"/>
      <c r="C24" s="487"/>
      <c r="D24" s="487"/>
      <c r="E24" s="487"/>
      <c r="F24" s="487"/>
      <c r="G24" s="487"/>
      <c r="H24" s="487"/>
      <c r="I24" s="487"/>
      <c r="J24" s="487"/>
      <c r="K24" s="487"/>
      <c r="L24" s="487"/>
      <c r="M24" s="487"/>
      <c r="N24" s="487"/>
      <c r="O24" s="487"/>
      <c r="P24" s="487"/>
      <c r="Q24" s="487"/>
      <c r="R24" s="487"/>
      <c r="S24" s="488"/>
      <c r="T24" s="553" t="s">
        <v>67</v>
      </c>
      <c r="U24" s="554"/>
      <c r="V24" s="554"/>
      <c r="W24" s="555"/>
      <c r="X24" s="558" t="s">
        <v>12</v>
      </c>
      <c r="Y24" s="558"/>
      <c r="Z24" s="558"/>
      <c r="AA24" s="558"/>
      <c r="AB24" s="558"/>
      <c r="AC24" s="559"/>
      <c r="AD24" s="553" t="s">
        <v>67</v>
      </c>
      <c r="AE24" s="554"/>
      <c r="AF24" s="554"/>
      <c r="AG24" s="555"/>
      <c r="AH24" s="556" t="s">
        <v>12</v>
      </c>
      <c r="AI24" s="556"/>
      <c r="AJ24" s="556"/>
      <c r="AK24" s="556"/>
      <c r="AL24" s="556"/>
      <c r="AM24" s="557"/>
    </row>
    <row r="25" spans="1:39" ht="12.75" customHeight="1">
      <c r="A25" s="524" t="s">
        <v>104</v>
      </c>
      <c r="B25" s="82" t="s">
        <v>48</v>
      </c>
      <c r="C25" s="84"/>
      <c r="D25" s="84"/>
      <c r="E25" s="84"/>
      <c r="F25" s="84"/>
      <c r="G25" s="84"/>
      <c r="H25" s="84"/>
      <c r="I25" s="84"/>
      <c r="J25" s="84"/>
      <c r="K25" s="84"/>
      <c r="L25" s="84"/>
      <c r="M25" s="84"/>
      <c r="N25" s="84"/>
      <c r="O25" s="84"/>
      <c r="P25" s="84"/>
      <c r="Q25" s="84"/>
      <c r="R25" s="84"/>
      <c r="S25" s="85"/>
      <c r="T25" s="515">
        <f ca="1">COUNTIFS('申請額一覧 '!$AG$6:$AG$20,B25,'申請額一覧 '!$AL$6:$AL$20,"&gt;0")</f>
        <v>0</v>
      </c>
      <c r="U25" s="516"/>
      <c r="V25" s="517" t="s">
        <v>13</v>
      </c>
      <c r="W25" s="518"/>
      <c r="X25" s="503">
        <f ca="1">SUMIF('申請額一覧 '!$AG$6:$AG$20,B25,'申請額一覧 '!$AL$6:$AL$20)</f>
        <v>0</v>
      </c>
      <c r="Y25" s="504"/>
      <c r="Z25" s="504"/>
      <c r="AA25" s="504"/>
      <c r="AB25" s="96" t="s">
        <v>78</v>
      </c>
      <c r="AC25" s="97"/>
      <c r="AD25" s="515">
        <f ca="1">COUNTIFS('申請額一覧 '!$AG$6:$AG$20,B25,'申請額一覧 '!$AP$6:$AP$20,"&gt;0")</f>
        <v>0</v>
      </c>
      <c r="AE25" s="516"/>
      <c r="AF25" s="517" t="s">
        <v>13</v>
      </c>
      <c r="AG25" s="518"/>
      <c r="AH25" s="503">
        <f ca="1">SUMIF('申請額一覧 '!$AG$6:$AG$20,B25,'申請額一覧 '!$AP$6:$AP$20)</f>
        <v>0</v>
      </c>
      <c r="AI25" s="504"/>
      <c r="AJ25" s="504"/>
      <c r="AK25" s="504"/>
      <c r="AL25" s="96" t="s">
        <v>78</v>
      </c>
      <c r="AM25" s="97"/>
    </row>
    <row r="26" spans="1:39" ht="12.75" customHeight="1">
      <c r="A26" s="524"/>
      <c r="B26" s="98" t="s">
        <v>49</v>
      </c>
      <c r="C26" s="99"/>
      <c r="D26" s="99"/>
      <c r="E26" s="99"/>
      <c r="F26" s="99"/>
      <c r="G26" s="99"/>
      <c r="H26" s="99"/>
      <c r="I26" s="99"/>
      <c r="J26" s="99"/>
      <c r="K26" s="99"/>
      <c r="L26" s="99"/>
      <c r="M26" s="99"/>
      <c r="N26" s="99"/>
      <c r="O26" s="99"/>
      <c r="P26" s="99"/>
      <c r="Q26" s="99"/>
      <c r="R26" s="99"/>
      <c r="S26" s="100"/>
      <c r="T26" s="471">
        <f ca="1">COUNTIFS('申請額一覧 '!$AG$6:$AG$20,B26,'申請額一覧 '!$AL$6:$AL$20,"&gt;0")</f>
        <v>0</v>
      </c>
      <c r="U26" s="472"/>
      <c r="V26" s="473" t="s">
        <v>13</v>
      </c>
      <c r="W26" s="474"/>
      <c r="X26" s="521">
        <f ca="1">SUMIF('申請額一覧 '!$AG$6:$AG$20,B26,'申請額一覧 '!$AL$6:$AL$20)</f>
        <v>0</v>
      </c>
      <c r="Y26" s="522"/>
      <c r="Z26" s="522"/>
      <c r="AA26" s="522"/>
      <c r="AB26" s="101" t="s">
        <v>78</v>
      </c>
      <c r="AC26" s="102"/>
      <c r="AD26" s="471">
        <f ca="1">COUNTIFS('申請額一覧 '!$AG$6:$AG$20,B26,'申請額一覧 '!$AP$6:$AP$20,"&gt;0")</f>
        <v>0</v>
      </c>
      <c r="AE26" s="472"/>
      <c r="AF26" s="473" t="s">
        <v>13</v>
      </c>
      <c r="AG26" s="474"/>
      <c r="AH26" s="469">
        <f ca="1">SUMIF('申請額一覧 '!$AG$6:$AG$20,B26,'申請額一覧 '!$AP$6:$AP$20)</f>
        <v>0</v>
      </c>
      <c r="AI26" s="470"/>
      <c r="AJ26" s="470"/>
      <c r="AK26" s="470"/>
      <c r="AL26" s="101" t="s">
        <v>78</v>
      </c>
      <c r="AM26" s="102"/>
    </row>
    <row r="27" spans="1:39" ht="12.75" customHeight="1">
      <c r="A27" s="524"/>
      <c r="B27" s="98" t="s">
        <v>50</v>
      </c>
      <c r="C27" s="99"/>
      <c r="D27" s="99"/>
      <c r="E27" s="99"/>
      <c r="F27" s="99"/>
      <c r="G27" s="99"/>
      <c r="H27" s="99"/>
      <c r="I27" s="99"/>
      <c r="J27" s="99"/>
      <c r="K27" s="99"/>
      <c r="L27" s="99"/>
      <c r="M27" s="99"/>
      <c r="N27" s="99"/>
      <c r="O27" s="99"/>
      <c r="P27" s="99"/>
      <c r="Q27" s="99"/>
      <c r="R27" s="99"/>
      <c r="S27" s="100"/>
      <c r="T27" s="471">
        <f ca="1">COUNTIFS('申請額一覧 '!$AG$6:$AG$20,B27,'申請額一覧 '!$AL$6:$AL$20,"&gt;0")</f>
        <v>0</v>
      </c>
      <c r="U27" s="472"/>
      <c r="V27" s="473" t="s">
        <v>13</v>
      </c>
      <c r="W27" s="474"/>
      <c r="X27" s="469">
        <f ca="1">SUMIF('申請額一覧 '!$AG$6:$AG$20,B27,'申請額一覧 '!$AL$6:$AL$20)</f>
        <v>0</v>
      </c>
      <c r="Y27" s="470"/>
      <c r="Z27" s="470"/>
      <c r="AA27" s="470"/>
      <c r="AB27" s="101" t="s">
        <v>78</v>
      </c>
      <c r="AC27" s="102"/>
      <c r="AD27" s="471">
        <f ca="1">COUNTIFS('申請額一覧 '!$AG$6:$AG$20,B27,'申請額一覧 '!$AP$6:$AP$20,"&gt;0")</f>
        <v>0</v>
      </c>
      <c r="AE27" s="472"/>
      <c r="AF27" s="473" t="s">
        <v>13</v>
      </c>
      <c r="AG27" s="474"/>
      <c r="AH27" s="469">
        <f ca="1">SUMIF('申請額一覧 '!$AG$6:$AG$20,B27,'申請額一覧 '!$AP$6:$AP$20)</f>
        <v>0</v>
      </c>
      <c r="AI27" s="470"/>
      <c r="AJ27" s="470"/>
      <c r="AK27" s="470"/>
      <c r="AL27" s="101" t="s">
        <v>78</v>
      </c>
      <c r="AM27" s="102"/>
    </row>
    <row r="28" spans="1:39" ht="12.75" customHeight="1">
      <c r="A28" s="524"/>
      <c r="B28" s="103" t="s">
        <v>66</v>
      </c>
      <c r="C28" s="99"/>
      <c r="D28" s="99"/>
      <c r="E28" s="99"/>
      <c r="F28" s="99"/>
      <c r="G28" s="99"/>
      <c r="H28" s="99"/>
      <c r="I28" s="99"/>
      <c r="J28" s="99"/>
      <c r="K28" s="99"/>
      <c r="L28" s="99"/>
      <c r="M28" s="99"/>
      <c r="N28" s="99"/>
      <c r="O28" s="99"/>
      <c r="P28" s="99"/>
      <c r="Q28" s="99"/>
      <c r="R28" s="99"/>
      <c r="S28" s="99"/>
      <c r="T28" s="471">
        <f ca="1">COUNTIFS('申請額一覧 '!$AG$6:$AG$20,B28,'申請額一覧 '!$AL$6:$AL$20,"&gt;0")</f>
        <v>0</v>
      </c>
      <c r="U28" s="472"/>
      <c r="V28" s="473" t="s">
        <v>13</v>
      </c>
      <c r="W28" s="474"/>
      <c r="X28" s="469">
        <f ca="1">SUMIF('申請額一覧 '!$AG$6:$AG$20,B28,'申請額一覧 '!$AL$6:$AL$20)</f>
        <v>0</v>
      </c>
      <c r="Y28" s="470"/>
      <c r="Z28" s="470"/>
      <c r="AA28" s="470"/>
      <c r="AB28" s="104" t="s">
        <v>78</v>
      </c>
      <c r="AC28" s="102"/>
      <c r="AD28" s="471">
        <f ca="1">COUNTIFS('申請額一覧 '!$AG$6:$AG$20,B28,'申請額一覧 '!$AP$6:$AP$20,"&gt;0")</f>
        <v>0</v>
      </c>
      <c r="AE28" s="472"/>
      <c r="AF28" s="473" t="s">
        <v>13</v>
      </c>
      <c r="AG28" s="474"/>
      <c r="AH28" s="469">
        <f ca="1">SUMIF('申請額一覧 '!$AG$6:$AG$20,B28,'申請額一覧 '!$AP$6:$AP$20)</f>
        <v>0</v>
      </c>
      <c r="AI28" s="470"/>
      <c r="AJ28" s="470"/>
      <c r="AK28" s="470"/>
      <c r="AL28" s="104" t="s">
        <v>78</v>
      </c>
      <c r="AM28" s="102"/>
    </row>
    <row r="29" spans="1:39" ht="12.75" customHeight="1">
      <c r="A29" s="524"/>
      <c r="B29" s="98" t="s">
        <v>14</v>
      </c>
      <c r="C29" s="99"/>
      <c r="D29" s="99"/>
      <c r="E29" s="99"/>
      <c r="F29" s="99"/>
      <c r="G29" s="99"/>
      <c r="H29" s="99"/>
      <c r="I29" s="99"/>
      <c r="J29" s="99"/>
      <c r="K29" s="99"/>
      <c r="L29" s="99"/>
      <c r="M29" s="99"/>
      <c r="N29" s="99"/>
      <c r="O29" s="99"/>
      <c r="P29" s="99"/>
      <c r="Q29" s="99"/>
      <c r="R29" s="99"/>
      <c r="S29" s="99"/>
      <c r="T29" s="471">
        <f ca="1">COUNTIFS('申請額一覧 '!$AG$6:$AG$20,B29,'申請額一覧 '!$AL$6:$AL$20,"&gt;0")</f>
        <v>0</v>
      </c>
      <c r="U29" s="472"/>
      <c r="V29" s="473" t="s">
        <v>13</v>
      </c>
      <c r="W29" s="474"/>
      <c r="X29" s="469">
        <f ca="1">SUMIF('申請額一覧 '!$AG$6:$AG$20,B29,'申請額一覧 '!$AL$6:$AL$20)</f>
        <v>0</v>
      </c>
      <c r="Y29" s="470"/>
      <c r="Z29" s="470"/>
      <c r="AA29" s="470"/>
      <c r="AB29" s="104" t="s">
        <v>78</v>
      </c>
      <c r="AC29" s="102"/>
      <c r="AD29" s="471">
        <f ca="1">COUNTIFS('申請額一覧 '!$AG$6:$AG$20,B29,'申請額一覧 '!$AP$6:$AP$20,"&gt;0")</f>
        <v>0</v>
      </c>
      <c r="AE29" s="472"/>
      <c r="AF29" s="473" t="s">
        <v>13</v>
      </c>
      <c r="AG29" s="474"/>
      <c r="AH29" s="469">
        <f ca="1">SUMIF('申請額一覧 '!$AG$6:$AG$20,B29,'申請額一覧 '!$AP$6:$AP$20)</f>
        <v>0</v>
      </c>
      <c r="AI29" s="470"/>
      <c r="AJ29" s="470"/>
      <c r="AK29" s="470"/>
      <c r="AL29" s="104" t="s">
        <v>78</v>
      </c>
      <c r="AM29" s="102"/>
    </row>
    <row r="30" spans="1:39" ht="12.75" customHeight="1">
      <c r="A30" s="524"/>
      <c r="B30" s="98" t="s">
        <v>101</v>
      </c>
      <c r="C30" s="99"/>
      <c r="D30" s="99"/>
      <c r="E30" s="99"/>
      <c r="F30" s="99"/>
      <c r="G30" s="99"/>
      <c r="H30" s="99"/>
      <c r="I30" s="99"/>
      <c r="J30" s="99"/>
      <c r="K30" s="99"/>
      <c r="L30" s="99"/>
      <c r="M30" s="99"/>
      <c r="N30" s="99"/>
      <c r="O30" s="99"/>
      <c r="P30" s="99"/>
      <c r="Q30" s="99"/>
      <c r="R30" s="99"/>
      <c r="S30" s="99"/>
      <c r="T30" s="471">
        <f ca="1">COUNTIFS('申請額一覧 '!$AG$6:$AG$20,B30,'申請額一覧 '!$AL$6:$AL$20,"&gt;0")</f>
        <v>0</v>
      </c>
      <c r="U30" s="472"/>
      <c r="V30" s="473" t="s">
        <v>13</v>
      </c>
      <c r="W30" s="474"/>
      <c r="X30" s="469">
        <f ca="1">SUMIF('申請額一覧 '!$AG$6:$AG$20,B30,'申請額一覧 '!$AL$6:$AL$20)</f>
        <v>0</v>
      </c>
      <c r="Y30" s="470"/>
      <c r="Z30" s="470"/>
      <c r="AA30" s="470"/>
      <c r="AB30" s="101" t="s">
        <v>78</v>
      </c>
      <c r="AC30" s="102"/>
      <c r="AD30" s="471">
        <f ca="1">COUNTIFS('申請額一覧 '!$AG$6:$AG$20,B30,'申請額一覧 '!$AP$6:$AP$20,"&gt;0")</f>
        <v>0</v>
      </c>
      <c r="AE30" s="472"/>
      <c r="AF30" s="473" t="s">
        <v>13</v>
      </c>
      <c r="AG30" s="474"/>
      <c r="AH30" s="469">
        <f ca="1">SUMIF('申請額一覧 '!$AG$6:$AG$20,B30,'申請額一覧 '!$AP$6:$AP$20)</f>
        <v>0</v>
      </c>
      <c r="AI30" s="470"/>
      <c r="AJ30" s="470"/>
      <c r="AK30" s="470"/>
      <c r="AL30" s="101" t="s">
        <v>78</v>
      </c>
      <c r="AM30" s="102"/>
    </row>
    <row r="31" spans="1:39" ht="12.75" customHeight="1">
      <c r="A31" s="524"/>
      <c r="B31" s="98" t="s">
        <v>102</v>
      </c>
      <c r="C31" s="99"/>
      <c r="D31" s="99"/>
      <c r="E31" s="99"/>
      <c r="F31" s="99"/>
      <c r="G31" s="99"/>
      <c r="H31" s="99"/>
      <c r="I31" s="99"/>
      <c r="J31" s="99"/>
      <c r="K31" s="99"/>
      <c r="L31" s="99"/>
      <c r="M31" s="99"/>
      <c r="N31" s="99"/>
      <c r="O31" s="99"/>
      <c r="P31" s="99"/>
      <c r="Q31" s="99"/>
      <c r="R31" s="99"/>
      <c r="S31" s="99"/>
      <c r="T31" s="471">
        <f ca="1">COUNTIFS('申請額一覧 '!$AG$6:$AG$20,B31,'申請額一覧 '!$AL$6:$AL$20,"&gt;0")</f>
        <v>0</v>
      </c>
      <c r="U31" s="472"/>
      <c r="V31" s="473" t="s">
        <v>13</v>
      </c>
      <c r="W31" s="474"/>
      <c r="X31" s="469">
        <f ca="1">SUMIF('申請額一覧 '!$AG$6:$AG$20,B31,'申請額一覧 '!$AL$6:$AL$20)</f>
        <v>0</v>
      </c>
      <c r="Y31" s="470"/>
      <c r="Z31" s="470"/>
      <c r="AA31" s="470"/>
      <c r="AB31" s="101" t="s">
        <v>78</v>
      </c>
      <c r="AC31" s="102"/>
      <c r="AD31" s="471">
        <f ca="1">COUNTIFS('申請額一覧 '!$AG$6:$AG$20,B31,'申請額一覧 '!$AP$6:$AP$20,"&gt;0")</f>
        <v>0</v>
      </c>
      <c r="AE31" s="472"/>
      <c r="AF31" s="473" t="s">
        <v>13</v>
      </c>
      <c r="AG31" s="474"/>
      <c r="AH31" s="469">
        <f ca="1">SUMIF('申請額一覧 '!$AG$6:$AG$20,B31,'申請額一覧 '!$AP$6:$AP$20)</f>
        <v>0</v>
      </c>
      <c r="AI31" s="470"/>
      <c r="AJ31" s="470"/>
      <c r="AK31" s="470"/>
      <c r="AL31" s="101" t="s">
        <v>78</v>
      </c>
      <c r="AM31" s="102"/>
    </row>
    <row r="32" spans="1:39" ht="12.75" customHeight="1">
      <c r="A32" s="525"/>
      <c r="B32" s="105" t="s">
        <v>103</v>
      </c>
      <c r="C32" s="106"/>
      <c r="D32" s="106"/>
      <c r="E32" s="106"/>
      <c r="F32" s="106"/>
      <c r="G32" s="106"/>
      <c r="H32" s="106"/>
      <c r="I32" s="106"/>
      <c r="J32" s="106"/>
      <c r="K32" s="106"/>
      <c r="L32" s="106"/>
      <c r="M32" s="106"/>
      <c r="N32" s="106"/>
      <c r="O32" s="106"/>
      <c r="P32" s="106"/>
      <c r="Q32" s="106"/>
      <c r="R32" s="106"/>
      <c r="S32" s="106"/>
      <c r="T32" s="497">
        <f ca="1">COUNTIFS('申請額一覧 '!$AG$6:$AG$20,B32,'申請額一覧 '!$AL$6:$AL$20,"&gt;0")</f>
        <v>0</v>
      </c>
      <c r="U32" s="498"/>
      <c r="V32" s="499" t="s">
        <v>13</v>
      </c>
      <c r="W32" s="500"/>
      <c r="X32" s="501">
        <f ca="1">SUMIF('申請額一覧 '!$AG$6:$AG$20,B32,'申請額一覧 '!$AL$6:$AL$20)</f>
        <v>0</v>
      </c>
      <c r="Y32" s="502"/>
      <c r="Z32" s="502"/>
      <c r="AA32" s="502"/>
      <c r="AB32" s="107" t="s">
        <v>78</v>
      </c>
      <c r="AC32" s="108"/>
      <c r="AD32" s="493">
        <f ca="1">COUNTIFS('申請額一覧 '!$AG$6:$AG$20,B32,'申請額一覧 '!$AP$6:$AP$20,"&gt;0")</f>
        <v>0</v>
      </c>
      <c r="AE32" s="494"/>
      <c r="AF32" s="495" t="s">
        <v>13</v>
      </c>
      <c r="AG32" s="496"/>
      <c r="AH32" s="501">
        <f ca="1">SUMIF('申請額一覧 '!$AG$6:$AG$20,B32,'申請額一覧 '!$AP$6:$AP$20)</f>
        <v>0</v>
      </c>
      <c r="AI32" s="502"/>
      <c r="AJ32" s="502"/>
      <c r="AK32" s="502"/>
      <c r="AL32" s="107" t="s">
        <v>78</v>
      </c>
      <c r="AM32" s="108"/>
    </row>
    <row r="33" spans="1:39" ht="12.75" customHeight="1">
      <c r="A33" s="475" t="s">
        <v>63</v>
      </c>
      <c r="B33" s="82" t="s">
        <v>34</v>
      </c>
      <c r="C33" s="84"/>
      <c r="D33" s="84"/>
      <c r="E33" s="84"/>
      <c r="F33" s="84"/>
      <c r="G33" s="84"/>
      <c r="H33" s="84"/>
      <c r="I33" s="84"/>
      <c r="J33" s="84"/>
      <c r="K33" s="84"/>
      <c r="L33" s="84"/>
      <c r="M33" s="84"/>
      <c r="N33" s="84"/>
      <c r="O33" s="84"/>
      <c r="P33" s="84"/>
      <c r="Q33" s="84"/>
      <c r="R33" s="84"/>
      <c r="S33" s="84"/>
      <c r="T33" s="515">
        <f ca="1">COUNTIFS('申請額一覧 '!$AG$6:$AG$20,B33,'申請額一覧 '!$AL$6:$AL$20,"&gt;0")</f>
        <v>0</v>
      </c>
      <c r="U33" s="516"/>
      <c r="V33" s="517" t="s">
        <v>13</v>
      </c>
      <c r="W33" s="518"/>
      <c r="X33" s="503">
        <f ca="1">SUMIF('申請額一覧 '!$AG$6:$AG$20,B33,'申請額一覧 '!$AL$6:$AL$20)</f>
        <v>0</v>
      </c>
      <c r="Y33" s="504"/>
      <c r="Z33" s="504"/>
      <c r="AA33" s="504"/>
      <c r="AB33" s="109" t="s">
        <v>78</v>
      </c>
      <c r="AC33" s="97"/>
      <c r="AD33" s="515">
        <f ca="1">COUNTIFS('申請額一覧 '!$AG$6:$AG$20,B33,'申請額一覧 '!$AP$6:$AP$20,"&gt;0")</f>
        <v>0</v>
      </c>
      <c r="AE33" s="516"/>
      <c r="AF33" s="517" t="s">
        <v>13</v>
      </c>
      <c r="AG33" s="518"/>
      <c r="AH33" s="503">
        <f ca="1">SUMIF('申請額一覧 '!$AG$6:$AG$20,B33,'申請額一覧 '!$AP$6:$AP$20)</f>
        <v>0</v>
      </c>
      <c r="AI33" s="504"/>
      <c r="AJ33" s="504"/>
      <c r="AK33" s="504"/>
      <c r="AL33" s="109" t="s">
        <v>78</v>
      </c>
      <c r="AM33" s="97"/>
    </row>
    <row r="34" spans="1:39" ht="12.75" customHeight="1">
      <c r="A34" s="476"/>
      <c r="B34" s="88" t="s">
        <v>33</v>
      </c>
      <c r="C34" s="88"/>
      <c r="D34" s="88"/>
      <c r="E34" s="88"/>
      <c r="F34" s="88"/>
      <c r="G34" s="88"/>
      <c r="H34" s="88"/>
      <c r="I34" s="88"/>
      <c r="J34" s="88"/>
      <c r="K34" s="88"/>
      <c r="L34" s="88"/>
      <c r="M34" s="88"/>
      <c r="N34" s="88"/>
      <c r="O34" s="88"/>
      <c r="P34" s="88"/>
      <c r="Q34" s="88"/>
      <c r="R34" s="88"/>
      <c r="S34" s="88"/>
      <c r="T34" s="526">
        <f ca="1">COUNTIFS('申請額一覧 '!$AG$6:$AG$20,B34,'申請額一覧 '!$AL$6:$AL$20,"&gt;0")</f>
        <v>0</v>
      </c>
      <c r="U34" s="527"/>
      <c r="V34" s="519" t="s">
        <v>13</v>
      </c>
      <c r="W34" s="520"/>
      <c r="X34" s="505">
        <f ca="1">SUMIF('申請額一覧 '!$AG$6:$AG$20,B34,'申請額一覧 '!$AL$6:$AL$20)</f>
        <v>0</v>
      </c>
      <c r="Y34" s="506"/>
      <c r="Z34" s="506"/>
      <c r="AA34" s="506"/>
      <c r="AB34" s="110" t="s">
        <v>78</v>
      </c>
      <c r="AC34" s="111"/>
      <c r="AD34" s="511">
        <f ca="1">COUNTIFS('申請額一覧 '!$AG$6:$AG$20,B34,'申請額一覧 '!$AP$6:$AP$20,"&gt;0")</f>
        <v>0</v>
      </c>
      <c r="AE34" s="512"/>
      <c r="AF34" s="513" t="s">
        <v>13</v>
      </c>
      <c r="AG34" s="514"/>
      <c r="AH34" s="505">
        <f ca="1">SUMIF('申請額一覧 '!$AG$6:$AG$20,B34,'申請額一覧 '!$AP$6:$AP$20)</f>
        <v>0</v>
      </c>
      <c r="AI34" s="506"/>
      <c r="AJ34" s="506"/>
      <c r="AK34" s="506"/>
      <c r="AL34" s="110" t="s">
        <v>78</v>
      </c>
      <c r="AM34" s="111"/>
    </row>
    <row r="35" spans="1:39" ht="12.75" customHeight="1">
      <c r="A35" s="523" t="s">
        <v>31</v>
      </c>
      <c r="B35" s="84" t="s">
        <v>15</v>
      </c>
      <c r="C35" s="84"/>
      <c r="D35" s="84"/>
      <c r="E35" s="84"/>
      <c r="F35" s="84"/>
      <c r="G35" s="84"/>
      <c r="H35" s="84"/>
      <c r="I35" s="84"/>
      <c r="J35" s="84"/>
      <c r="K35" s="84"/>
      <c r="L35" s="84"/>
      <c r="M35" s="84"/>
      <c r="N35" s="84"/>
      <c r="O35" s="84"/>
      <c r="P35" s="84"/>
      <c r="Q35" s="84"/>
      <c r="R35" s="84"/>
      <c r="S35" s="84"/>
      <c r="T35" s="515">
        <f ca="1">COUNTIFS('申請額一覧 '!$AG$6:$AG$20,B35,'申請額一覧 '!$AL$6:$AL$20,"&gt;0")</f>
        <v>0</v>
      </c>
      <c r="U35" s="516"/>
      <c r="V35" s="517" t="s">
        <v>13</v>
      </c>
      <c r="W35" s="518"/>
      <c r="X35" s="521">
        <f ca="1">SUMIF('申請額一覧 '!$AG$6:$AG$20,B35,'申請額一覧 '!$AL$6:$AL$20)</f>
        <v>0</v>
      </c>
      <c r="Y35" s="522"/>
      <c r="Z35" s="522"/>
      <c r="AA35" s="522"/>
      <c r="AB35" s="112" t="s">
        <v>78</v>
      </c>
      <c r="AC35" s="113"/>
      <c r="AD35" s="463">
        <f ca="1">COUNTIFS('申請額一覧 '!$AG$6:$AG$20,B35,'申請額一覧 '!$AP$6:$AP$20,"&gt;0")</f>
        <v>0</v>
      </c>
      <c r="AE35" s="464"/>
      <c r="AF35" s="465" t="s">
        <v>13</v>
      </c>
      <c r="AG35" s="466"/>
      <c r="AH35" s="521">
        <f ca="1">SUMIF('申請額一覧 '!$AG$6:$AG$20,B35,'申請額一覧 '!$AP$6:$AP$20)</f>
        <v>0</v>
      </c>
      <c r="AI35" s="522"/>
      <c r="AJ35" s="522"/>
      <c r="AK35" s="522"/>
      <c r="AL35" s="112" t="s">
        <v>78</v>
      </c>
      <c r="AM35" s="113"/>
    </row>
    <row r="36" spans="1:39" ht="12.75" customHeight="1">
      <c r="A36" s="524"/>
      <c r="B36" s="99" t="s">
        <v>16</v>
      </c>
      <c r="C36" s="99"/>
      <c r="D36" s="99"/>
      <c r="E36" s="99"/>
      <c r="F36" s="99"/>
      <c r="G36" s="99"/>
      <c r="H36" s="99"/>
      <c r="I36" s="99"/>
      <c r="J36" s="99"/>
      <c r="K36" s="99"/>
      <c r="L36" s="99"/>
      <c r="M36" s="99"/>
      <c r="N36" s="99"/>
      <c r="O36" s="99"/>
      <c r="P36" s="99"/>
      <c r="Q36" s="99"/>
      <c r="R36" s="99"/>
      <c r="S36" s="99"/>
      <c r="T36" s="471">
        <f ca="1">COUNTIFS('申請額一覧 '!$AG$6:$AG$20,B36,'申請額一覧 '!$AL$6:$AL$20,"&gt;0")</f>
        <v>0</v>
      </c>
      <c r="U36" s="472"/>
      <c r="V36" s="473" t="s">
        <v>13</v>
      </c>
      <c r="W36" s="474"/>
      <c r="X36" s="469">
        <f ca="1">SUMIF('申請額一覧 '!$AG$6:$AG$20,B36,'申請額一覧 '!$AL$6:$AL$20)</f>
        <v>0</v>
      </c>
      <c r="Y36" s="470"/>
      <c r="Z36" s="470"/>
      <c r="AA36" s="470"/>
      <c r="AB36" s="101" t="s">
        <v>78</v>
      </c>
      <c r="AC36" s="102"/>
      <c r="AD36" s="471">
        <f ca="1">COUNTIFS('申請額一覧 '!$AG$6:$AG$20,B36,'申請額一覧 '!$AP$6:$AP$20,"&gt;0")</f>
        <v>0</v>
      </c>
      <c r="AE36" s="472"/>
      <c r="AF36" s="473" t="s">
        <v>13</v>
      </c>
      <c r="AG36" s="474"/>
      <c r="AH36" s="469">
        <f ca="1">SUMIF('申請額一覧 '!$AG$6:$AG$20,B36,'申請額一覧 '!$AP$6:$AP$20)</f>
        <v>0</v>
      </c>
      <c r="AI36" s="470"/>
      <c r="AJ36" s="470"/>
      <c r="AK36" s="470"/>
      <c r="AL36" s="101" t="s">
        <v>78</v>
      </c>
      <c r="AM36" s="102"/>
    </row>
    <row r="37" spans="1:39" ht="12.75" customHeight="1">
      <c r="A37" s="524"/>
      <c r="B37" s="99" t="s">
        <v>17</v>
      </c>
      <c r="C37" s="99"/>
      <c r="D37" s="99"/>
      <c r="E37" s="99"/>
      <c r="F37" s="99"/>
      <c r="G37" s="99"/>
      <c r="H37" s="99"/>
      <c r="I37" s="99"/>
      <c r="J37" s="99"/>
      <c r="K37" s="99"/>
      <c r="L37" s="99"/>
      <c r="M37" s="99"/>
      <c r="N37" s="99"/>
      <c r="O37" s="99"/>
      <c r="P37" s="99"/>
      <c r="Q37" s="99"/>
      <c r="R37" s="99"/>
      <c r="S37" s="99"/>
      <c r="T37" s="471">
        <f ca="1">COUNTIFS('申請額一覧 '!$AG$6:$AG$20,B37,'申請額一覧 '!$AL$6:$AL$20,"&gt;0")</f>
        <v>0</v>
      </c>
      <c r="U37" s="472"/>
      <c r="V37" s="473" t="s">
        <v>13</v>
      </c>
      <c r="W37" s="474"/>
      <c r="X37" s="469">
        <f ca="1">SUMIF('申請額一覧 '!$AG$6:$AG$20,B37,'申請額一覧 '!$AL$6:$AL$20)</f>
        <v>0</v>
      </c>
      <c r="Y37" s="470"/>
      <c r="Z37" s="470"/>
      <c r="AA37" s="470"/>
      <c r="AB37" s="101" t="s">
        <v>78</v>
      </c>
      <c r="AC37" s="102"/>
      <c r="AD37" s="471">
        <f ca="1">COUNTIFS('申請額一覧 '!$AG$6:$AG$20,B37,'申請額一覧 '!$AP$6:$AP$20,"&gt;0")</f>
        <v>0</v>
      </c>
      <c r="AE37" s="472"/>
      <c r="AF37" s="473" t="s">
        <v>13</v>
      </c>
      <c r="AG37" s="474"/>
      <c r="AH37" s="469">
        <f ca="1">SUMIF('申請額一覧 '!$AG$6:$AG$20,B37,'申請額一覧 '!$AP$6:$AP$20)</f>
        <v>0</v>
      </c>
      <c r="AI37" s="470"/>
      <c r="AJ37" s="470"/>
      <c r="AK37" s="470"/>
      <c r="AL37" s="101" t="s">
        <v>78</v>
      </c>
      <c r="AM37" s="102"/>
    </row>
    <row r="38" spans="1:39" ht="12.75" customHeight="1">
      <c r="A38" s="524"/>
      <c r="B38" s="99" t="s">
        <v>18</v>
      </c>
      <c r="C38" s="99"/>
      <c r="D38" s="99"/>
      <c r="E38" s="99"/>
      <c r="F38" s="99"/>
      <c r="G38" s="99"/>
      <c r="H38" s="99"/>
      <c r="I38" s="99"/>
      <c r="J38" s="99"/>
      <c r="K38" s="99"/>
      <c r="L38" s="99"/>
      <c r="M38" s="99"/>
      <c r="N38" s="99"/>
      <c r="O38" s="99"/>
      <c r="P38" s="99"/>
      <c r="Q38" s="99"/>
      <c r="R38" s="99"/>
      <c r="S38" s="99"/>
      <c r="T38" s="471">
        <f ca="1">COUNTIFS('申請額一覧 '!$AG$6:$AG$20,B38,'申請額一覧 '!$AL$6:$AL$20,"&gt;0")</f>
        <v>0</v>
      </c>
      <c r="U38" s="472"/>
      <c r="V38" s="473" t="s">
        <v>13</v>
      </c>
      <c r="W38" s="474"/>
      <c r="X38" s="469">
        <f ca="1">SUMIF('申請額一覧 '!$AG$6:$AG$20,B38,'申請額一覧 '!$AL$6:$AL$20)</f>
        <v>0</v>
      </c>
      <c r="Y38" s="470"/>
      <c r="Z38" s="470"/>
      <c r="AA38" s="470"/>
      <c r="AB38" s="101" t="s">
        <v>78</v>
      </c>
      <c r="AC38" s="102"/>
      <c r="AD38" s="471">
        <f ca="1">COUNTIFS('申請額一覧 '!$AG$6:$AG$20,B38,'申請額一覧 '!$AP$6:$AP$20,"&gt;0")</f>
        <v>0</v>
      </c>
      <c r="AE38" s="472"/>
      <c r="AF38" s="473" t="s">
        <v>13</v>
      </c>
      <c r="AG38" s="474"/>
      <c r="AH38" s="469">
        <f ca="1">SUMIF('申請額一覧 '!$AG$6:$AG$20,B38,'申請額一覧 '!$AP$6:$AP$20)</f>
        <v>0</v>
      </c>
      <c r="AI38" s="470"/>
      <c r="AJ38" s="470"/>
      <c r="AK38" s="470"/>
      <c r="AL38" s="101" t="s">
        <v>78</v>
      </c>
      <c r="AM38" s="102"/>
    </row>
    <row r="39" spans="1:39" ht="12.75" customHeight="1">
      <c r="A39" s="524"/>
      <c r="B39" s="99" t="s">
        <v>19</v>
      </c>
      <c r="C39" s="99"/>
      <c r="D39" s="99"/>
      <c r="E39" s="99"/>
      <c r="F39" s="99"/>
      <c r="G39" s="99"/>
      <c r="H39" s="99"/>
      <c r="I39" s="99"/>
      <c r="J39" s="99"/>
      <c r="K39" s="99"/>
      <c r="L39" s="99"/>
      <c r="M39" s="99"/>
      <c r="N39" s="99"/>
      <c r="O39" s="99"/>
      <c r="P39" s="99"/>
      <c r="Q39" s="99"/>
      <c r="R39" s="99"/>
      <c r="S39" s="99"/>
      <c r="T39" s="471">
        <f ca="1">COUNTIFS('申請額一覧 '!$AG$6:$AG$20,B39,'申請額一覧 '!$AL$6:$AL$20,"&gt;0")</f>
        <v>0</v>
      </c>
      <c r="U39" s="472"/>
      <c r="V39" s="473" t="s">
        <v>13</v>
      </c>
      <c r="W39" s="474"/>
      <c r="X39" s="469">
        <f ca="1">SUMIF('申請額一覧 '!$AG$6:$AG$20,B39,'申請額一覧 '!$AL$6:$AL$20)</f>
        <v>0</v>
      </c>
      <c r="Y39" s="470"/>
      <c r="Z39" s="470"/>
      <c r="AA39" s="470"/>
      <c r="AB39" s="101" t="s">
        <v>78</v>
      </c>
      <c r="AC39" s="102"/>
      <c r="AD39" s="471">
        <f ca="1">COUNTIFS('申請額一覧 '!$AG$6:$AG$20,B39,'申請額一覧 '!$AP$6:$AP$20,"&gt;0")</f>
        <v>0</v>
      </c>
      <c r="AE39" s="472"/>
      <c r="AF39" s="473" t="s">
        <v>13</v>
      </c>
      <c r="AG39" s="474"/>
      <c r="AH39" s="469">
        <f ca="1">SUMIF('申請額一覧 '!$AG$6:$AG$20,B39,'申請額一覧 '!$AP$6:$AP$20)</f>
        <v>0</v>
      </c>
      <c r="AI39" s="470"/>
      <c r="AJ39" s="470"/>
      <c r="AK39" s="470"/>
      <c r="AL39" s="101" t="s">
        <v>78</v>
      </c>
      <c r="AM39" s="102"/>
    </row>
    <row r="40" spans="1:39" ht="12.75" customHeight="1">
      <c r="A40" s="524"/>
      <c r="B40" s="99" t="s">
        <v>20</v>
      </c>
      <c r="C40" s="99"/>
      <c r="D40" s="99"/>
      <c r="E40" s="99"/>
      <c r="F40" s="99"/>
      <c r="G40" s="99"/>
      <c r="H40" s="99"/>
      <c r="I40" s="99"/>
      <c r="J40" s="99"/>
      <c r="K40" s="99"/>
      <c r="L40" s="99"/>
      <c r="M40" s="99"/>
      <c r="N40" s="99"/>
      <c r="O40" s="99"/>
      <c r="P40" s="99"/>
      <c r="Q40" s="99"/>
      <c r="R40" s="99"/>
      <c r="S40" s="99"/>
      <c r="T40" s="471">
        <f ca="1">COUNTIFS('申請額一覧 '!$AG$6:$AG$20,B40,'申請額一覧 '!$AL$6:$AL$20,"&gt;0")</f>
        <v>0</v>
      </c>
      <c r="U40" s="472"/>
      <c r="V40" s="473" t="s">
        <v>13</v>
      </c>
      <c r="W40" s="474"/>
      <c r="X40" s="469">
        <f ca="1">SUMIF('申請額一覧 '!$AG$6:$AG$20,B40,'申請額一覧 '!$AL$6:$AL$20)</f>
        <v>0</v>
      </c>
      <c r="Y40" s="470"/>
      <c r="Z40" s="470"/>
      <c r="AA40" s="470"/>
      <c r="AB40" s="101" t="s">
        <v>78</v>
      </c>
      <c r="AC40" s="102"/>
      <c r="AD40" s="471">
        <f ca="1">COUNTIFS('申請額一覧 '!$AG$6:$AG$20,B40,'申請額一覧 '!$AP$6:$AP$20,"&gt;0")</f>
        <v>0</v>
      </c>
      <c r="AE40" s="472"/>
      <c r="AF40" s="473" t="s">
        <v>13</v>
      </c>
      <c r="AG40" s="474"/>
      <c r="AH40" s="469">
        <f ca="1">SUMIF('申請額一覧 '!$AG$6:$AG$20,B40,'申請額一覧 '!$AP$6:$AP$20)</f>
        <v>0</v>
      </c>
      <c r="AI40" s="470"/>
      <c r="AJ40" s="470"/>
      <c r="AK40" s="470"/>
      <c r="AL40" s="101" t="s">
        <v>78</v>
      </c>
      <c r="AM40" s="102"/>
    </row>
    <row r="41" spans="1:39" ht="12.75" customHeight="1">
      <c r="A41" s="524"/>
      <c r="B41" s="99" t="s">
        <v>21</v>
      </c>
      <c r="C41" s="99"/>
      <c r="D41" s="99"/>
      <c r="E41" s="99"/>
      <c r="F41" s="99"/>
      <c r="G41" s="99"/>
      <c r="H41" s="99"/>
      <c r="I41" s="99"/>
      <c r="J41" s="99"/>
      <c r="K41" s="99"/>
      <c r="L41" s="99"/>
      <c r="M41" s="99"/>
      <c r="N41" s="99"/>
      <c r="O41" s="99"/>
      <c r="P41" s="99"/>
      <c r="Q41" s="99"/>
      <c r="R41" s="99"/>
      <c r="S41" s="99"/>
      <c r="T41" s="471">
        <f ca="1">COUNTIFS('申請額一覧 '!$AG$6:$AG$20,B41,'申請額一覧 '!$AL$6:$AL$20,"&gt;0")</f>
        <v>0</v>
      </c>
      <c r="U41" s="472"/>
      <c r="V41" s="473" t="s">
        <v>13</v>
      </c>
      <c r="W41" s="474"/>
      <c r="X41" s="469">
        <f ca="1">SUMIF('申請額一覧 '!$AG$6:$AG$20,B41,'申請額一覧 '!$AL$6:$AL$20)</f>
        <v>0</v>
      </c>
      <c r="Y41" s="470"/>
      <c r="Z41" s="470"/>
      <c r="AA41" s="470"/>
      <c r="AB41" s="101" t="s">
        <v>78</v>
      </c>
      <c r="AC41" s="102"/>
      <c r="AD41" s="471">
        <f ca="1">COUNTIFS('申請額一覧 '!$AG$6:$AG$20,B41,'申請額一覧 '!$AP$6:$AP$20,"&gt;0")</f>
        <v>0</v>
      </c>
      <c r="AE41" s="472"/>
      <c r="AF41" s="473" t="s">
        <v>13</v>
      </c>
      <c r="AG41" s="474"/>
      <c r="AH41" s="469">
        <f ca="1">SUMIF('申請額一覧 '!$AG$6:$AG$20,B41,'申請額一覧 '!$AP$6:$AP$20)</f>
        <v>0</v>
      </c>
      <c r="AI41" s="470"/>
      <c r="AJ41" s="470"/>
      <c r="AK41" s="470"/>
      <c r="AL41" s="101" t="s">
        <v>78</v>
      </c>
      <c r="AM41" s="102"/>
    </row>
    <row r="42" spans="1:39" ht="12.75" customHeight="1">
      <c r="A42" s="524"/>
      <c r="B42" s="99" t="s">
        <v>22</v>
      </c>
      <c r="C42" s="99"/>
      <c r="D42" s="99"/>
      <c r="E42" s="99"/>
      <c r="F42" s="99"/>
      <c r="G42" s="99"/>
      <c r="H42" s="99"/>
      <c r="I42" s="99"/>
      <c r="J42" s="99"/>
      <c r="K42" s="99"/>
      <c r="L42" s="99"/>
      <c r="M42" s="99"/>
      <c r="N42" s="99"/>
      <c r="O42" s="99"/>
      <c r="P42" s="99"/>
      <c r="Q42" s="99"/>
      <c r="R42" s="99"/>
      <c r="S42" s="99"/>
      <c r="T42" s="507" t="s">
        <v>86</v>
      </c>
      <c r="U42" s="508"/>
      <c r="V42" s="473" t="s">
        <v>87</v>
      </c>
      <c r="W42" s="474"/>
      <c r="X42" s="509" t="s">
        <v>86</v>
      </c>
      <c r="Y42" s="510"/>
      <c r="Z42" s="510"/>
      <c r="AA42" s="510"/>
      <c r="AB42" s="101" t="s">
        <v>78</v>
      </c>
      <c r="AC42" s="102"/>
      <c r="AD42" s="471">
        <f ca="1">COUNTIFS('申請額一覧 '!$AG$6:$AG$20,B42,'申請額一覧 '!$AP$6:$AP$20,"&gt;0")</f>
        <v>0</v>
      </c>
      <c r="AE42" s="472"/>
      <c r="AF42" s="473" t="s">
        <v>13</v>
      </c>
      <c r="AG42" s="474"/>
      <c r="AH42" s="469">
        <f ca="1">SUMIF('申請額一覧 '!$AG$6:$AG$20,B42,'申請額一覧 '!$AP$6:$AP$20)</f>
        <v>0</v>
      </c>
      <c r="AI42" s="470"/>
      <c r="AJ42" s="470"/>
      <c r="AK42" s="470"/>
      <c r="AL42" s="101" t="s">
        <v>78</v>
      </c>
      <c r="AM42" s="102"/>
    </row>
    <row r="43" spans="1:39" ht="12.75" customHeight="1">
      <c r="A43" s="525"/>
      <c r="B43" s="106" t="s">
        <v>65</v>
      </c>
      <c r="C43" s="106"/>
      <c r="D43" s="106"/>
      <c r="E43" s="106"/>
      <c r="F43" s="106"/>
      <c r="G43" s="106"/>
      <c r="H43" s="106"/>
      <c r="I43" s="106"/>
      <c r="J43" s="106"/>
      <c r="K43" s="106"/>
      <c r="L43" s="106"/>
      <c r="M43" s="106"/>
      <c r="N43" s="106"/>
      <c r="O43" s="106"/>
      <c r="P43" s="106"/>
      <c r="Q43" s="106"/>
      <c r="R43" s="106"/>
      <c r="S43" s="106"/>
      <c r="T43" s="497">
        <f ca="1">COUNTIFS('申請額一覧 '!$AG$6:$AG$20,B43,'申請額一覧 '!$AL$6:$AL$20,"&gt;0")</f>
        <v>0</v>
      </c>
      <c r="U43" s="498"/>
      <c r="V43" s="499" t="s">
        <v>13</v>
      </c>
      <c r="W43" s="500"/>
      <c r="X43" s="501">
        <f ca="1">SUMIF('申請額一覧 '!$AG$6:$AG$20,B43,'申請額一覧 '!$AL$6:$AL$20)</f>
        <v>0</v>
      </c>
      <c r="Y43" s="502"/>
      <c r="Z43" s="502"/>
      <c r="AA43" s="502"/>
      <c r="AB43" s="107" t="s">
        <v>78</v>
      </c>
      <c r="AC43" s="108"/>
      <c r="AD43" s="493">
        <f ca="1">COUNTIFS('申請額一覧 '!$AG$6:$AG$20,B43,'申請額一覧 '!$AP$6:$AP$20,"&gt;0")</f>
        <v>0</v>
      </c>
      <c r="AE43" s="494"/>
      <c r="AF43" s="495" t="s">
        <v>13</v>
      </c>
      <c r="AG43" s="496"/>
      <c r="AH43" s="501">
        <f ca="1">SUMIF('申請額一覧 '!$AG$6:$AG$20,B43,'申請額一覧 '!$AP$6:$AP$20)</f>
        <v>0</v>
      </c>
      <c r="AI43" s="502"/>
      <c r="AJ43" s="502"/>
      <c r="AK43" s="502"/>
      <c r="AL43" s="107" t="s">
        <v>78</v>
      </c>
      <c r="AM43" s="108"/>
    </row>
    <row r="44" spans="1:39" ht="12.75" customHeight="1">
      <c r="A44" s="475" t="s">
        <v>64</v>
      </c>
      <c r="B44" s="84" t="s">
        <v>23</v>
      </c>
      <c r="C44" s="84"/>
      <c r="D44" s="84"/>
      <c r="E44" s="84"/>
      <c r="F44" s="84"/>
      <c r="G44" s="84"/>
      <c r="H44" s="84"/>
      <c r="I44" s="84"/>
      <c r="J44" s="84"/>
      <c r="K44" s="84"/>
      <c r="L44" s="84"/>
      <c r="M44" s="84"/>
      <c r="N44" s="84"/>
      <c r="O44" s="84"/>
      <c r="P44" s="84"/>
      <c r="Q44" s="84"/>
      <c r="R44" s="84"/>
      <c r="S44" s="84"/>
      <c r="T44" s="515">
        <f ca="1">COUNTIFS('申請額一覧 '!$AG$6:$AG$20,B44,'申請額一覧 '!$AL$6:$AL$20,"&gt;0")</f>
        <v>0</v>
      </c>
      <c r="U44" s="516"/>
      <c r="V44" s="517" t="s">
        <v>13</v>
      </c>
      <c r="W44" s="518"/>
      <c r="X44" s="503">
        <f ca="1">SUMIF('申請額一覧 '!$AG$6:$AG$20,B44,'申請額一覧 '!$AL$6:$AL$20)</f>
        <v>0</v>
      </c>
      <c r="Y44" s="504"/>
      <c r="Z44" s="504"/>
      <c r="AA44" s="504"/>
      <c r="AB44" s="109" t="s">
        <v>78</v>
      </c>
      <c r="AC44" s="97"/>
      <c r="AD44" s="515">
        <f ca="1">COUNTIFS('申請額一覧 '!$AG$6:$AG$20,B44,'申請額一覧 '!$AP$6:$AP$20,"&gt;0")</f>
        <v>0</v>
      </c>
      <c r="AE44" s="516"/>
      <c r="AF44" s="517" t="s">
        <v>13</v>
      </c>
      <c r="AG44" s="518"/>
      <c r="AH44" s="503">
        <f ca="1">SUMIF('申請額一覧 '!$AG$6:$AG$20,B44,'申請額一覧 '!$AP$6:$AP$20)</f>
        <v>0</v>
      </c>
      <c r="AI44" s="504"/>
      <c r="AJ44" s="504"/>
      <c r="AK44" s="504"/>
      <c r="AL44" s="109" t="s">
        <v>78</v>
      </c>
      <c r="AM44" s="97"/>
    </row>
    <row r="45" spans="1:39" ht="12.75" customHeight="1">
      <c r="A45" s="476"/>
      <c r="B45" s="88" t="s">
        <v>24</v>
      </c>
      <c r="C45" s="88"/>
      <c r="D45" s="88"/>
      <c r="E45" s="88"/>
      <c r="F45" s="88"/>
      <c r="G45" s="88"/>
      <c r="H45" s="88"/>
      <c r="I45" s="88"/>
      <c r="J45" s="88"/>
      <c r="K45" s="88"/>
      <c r="L45" s="88"/>
      <c r="M45" s="88"/>
      <c r="N45" s="88"/>
      <c r="O45" s="88"/>
      <c r="P45" s="88"/>
      <c r="Q45" s="88"/>
      <c r="R45" s="88"/>
      <c r="S45" s="88"/>
      <c r="T45" s="511">
        <f ca="1">COUNTIFS('申請額一覧 '!$AG$6:$AG$20,B45,'申請額一覧 '!$AL$6:$AL$20,"&gt;0")</f>
        <v>0</v>
      </c>
      <c r="U45" s="512"/>
      <c r="V45" s="513" t="s">
        <v>13</v>
      </c>
      <c r="W45" s="514"/>
      <c r="X45" s="505">
        <f ca="1">SUMIF('申請額一覧 '!$AG$6:$AG$20,B45,'申請額一覧 '!$AL$6:$AL$20)</f>
        <v>0</v>
      </c>
      <c r="Y45" s="506"/>
      <c r="Z45" s="506"/>
      <c r="AA45" s="506"/>
      <c r="AB45" s="110" t="s">
        <v>78</v>
      </c>
      <c r="AC45" s="111"/>
      <c r="AD45" s="511">
        <f ca="1">COUNTIFS('申請額一覧 '!$AG$6:$AG$20,B45,'申請額一覧 '!$AP$6:$AP$20,"&gt;0")</f>
        <v>0</v>
      </c>
      <c r="AE45" s="512"/>
      <c r="AF45" s="513" t="s">
        <v>13</v>
      </c>
      <c r="AG45" s="514"/>
      <c r="AH45" s="505">
        <f ca="1">SUMIF('申請額一覧 '!$AG$6:$AG$20,B45,'申請額一覧 '!$AP$6:$AP$20)</f>
        <v>0</v>
      </c>
      <c r="AI45" s="506"/>
      <c r="AJ45" s="506"/>
      <c r="AK45" s="506"/>
      <c r="AL45" s="110" t="s">
        <v>78</v>
      </c>
      <c r="AM45" s="111"/>
    </row>
    <row r="46" spans="1:39" ht="12.75" customHeight="1">
      <c r="A46" s="523" t="s">
        <v>32</v>
      </c>
      <c r="B46" s="82" t="s">
        <v>25</v>
      </c>
      <c r="C46" s="84"/>
      <c r="D46" s="84"/>
      <c r="E46" s="84"/>
      <c r="F46" s="84"/>
      <c r="G46" s="84"/>
      <c r="H46" s="84"/>
      <c r="I46" s="84"/>
      <c r="J46" s="84"/>
      <c r="K46" s="84"/>
      <c r="L46" s="84"/>
      <c r="M46" s="84"/>
      <c r="N46" s="84"/>
      <c r="O46" s="84"/>
      <c r="P46" s="84"/>
      <c r="Q46" s="84"/>
      <c r="R46" s="84"/>
      <c r="S46" s="84"/>
      <c r="T46" s="463">
        <f ca="1">COUNTIFS('申請額一覧 '!$AG$6:$AG$20,B46,'申請額一覧 '!$AL$6:$AL$20,"&gt;0")</f>
        <v>0</v>
      </c>
      <c r="U46" s="464"/>
      <c r="V46" s="465" t="s">
        <v>13</v>
      </c>
      <c r="W46" s="466"/>
      <c r="X46" s="521">
        <f ca="1">SUMIF('申請額一覧 '!$AG$6:$AG$20,B46,'申請額一覧 '!$AL$6:$AL$20)</f>
        <v>0</v>
      </c>
      <c r="Y46" s="522"/>
      <c r="Z46" s="522"/>
      <c r="AA46" s="522"/>
      <c r="AB46" s="112" t="s">
        <v>78</v>
      </c>
      <c r="AC46" s="113"/>
      <c r="AD46" s="463">
        <f ca="1">COUNTIFS('申請額一覧 '!$AG$6:$AG$20,B46,'申請額一覧 '!$AP$6:$AP$20,"&gt;0")</f>
        <v>0</v>
      </c>
      <c r="AE46" s="464"/>
      <c r="AF46" s="465" t="s">
        <v>13</v>
      </c>
      <c r="AG46" s="466"/>
      <c r="AH46" s="521">
        <f ca="1">SUMIF('申請額一覧 '!$AG$6:$AG$20,B46,'申請額一覧 '!$AP$6:$AP$20)</f>
        <v>0</v>
      </c>
      <c r="AI46" s="522"/>
      <c r="AJ46" s="522"/>
      <c r="AK46" s="522"/>
      <c r="AL46" s="112" t="s">
        <v>78</v>
      </c>
      <c r="AM46" s="113"/>
    </row>
    <row r="47" spans="1:39" ht="12.75" customHeight="1">
      <c r="A47" s="524"/>
      <c r="B47" s="98" t="s">
        <v>26</v>
      </c>
      <c r="C47" s="99"/>
      <c r="D47" s="99"/>
      <c r="E47" s="99"/>
      <c r="F47" s="99"/>
      <c r="G47" s="99"/>
      <c r="H47" s="99"/>
      <c r="I47" s="99"/>
      <c r="J47" s="99"/>
      <c r="K47" s="99"/>
      <c r="L47" s="99"/>
      <c r="M47" s="99"/>
      <c r="N47" s="99"/>
      <c r="O47" s="99"/>
      <c r="P47" s="99"/>
      <c r="Q47" s="99"/>
      <c r="R47" s="99"/>
      <c r="S47" s="99"/>
      <c r="T47" s="471">
        <f ca="1">COUNTIFS('申請額一覧 '!$AG$6:$AG$20,B47,'申請額一覧 '!$AL$6:$AL$20,"&gt;0")</f>
        <v>0</v>
      </c>
      <c r="U47" s="472"/>
      <c r="V47" s="473" t="s">
        <v>13</v>
      </c>
      <c r="W47" s="474"/>
      <c r="X47" s="469">
        <f ca="1">SUMIF('申請額一覧 '!$AG$6:$AG$20,B47,'申請額一覧 '!$AL$6:$AL$20)</f>
        <v>0</v>
      </c>
      <c r="Y47" s="470"/>
      <c r="Z47" s="470"/>
      <c r="AA47" s="470"/>
      <c r="AB47" s="101" t="s">
        <v>78</v>
      </c>
      <c r="AC47" s="102"/>
      <c r="AD47" s="471">
        <f ca="1">COUNTIFS('申請額一覧 '!$AG$6:$AG$20,B47,'申請額一覧 '!$AP$6:$AP$20,"&gt;0")</f>
        <v>0</v>
      </c>
      <c r="AE47" s="472"/>
      <c r="AF47" s="473" t="s">
        <v>13</v>
      </c>
      <c r="AG47" s="474"/>
      <c r="AH47" s="469">
        <f ca="1">SUMIF('申請額一覧 '!$AG$6:$AG$20,B47,'申請額一覧 '!$AP$6:$AP$20)</f>
        <v>0</v>
      </c>
      <c r="AI47" s="470"/>
      <c r="AJ47" s="470"/>
      <c r="AK47" s="470"/>
      <c r="AL47" s="101" t="s">
        <v>78</v>
      </c>
      <c r="AM47" s="102"/>
    </row>
    <row r="48" spans="1:39" ht="12.75" customHeight="1">
      <c r="A48" s="524"/>
      <c r="B48" s="98" t="s">
        <v>27</v>
      </c>
      <c r="C48" s="99"/>
      <c r="D48" s="99"/>
      <c r="E48" s="99"/>
      <c r="F48" s="99"/>
      <c r="G48" s="99"/>
      <c r="H48" s="99"/>
      <c r="I48" s="99"/>
      <c r="J48" s="99"/>
      <c r="K48" s="99"/>
      <c r="L48" s="99"/>
      <c r="M48" s="99"/>
      <c r="N48" s="99"/>
      <c r="O48" s="99"/>
      <c r="P48" s="99"/>
      <c r="Q48" s="99"/>
      <c r="R48" s="99"/>
      <c r="S48" s="99"/>
      <c r="T48" s="471">
        <f ca="1">COUNTIFS('申請額一覧 '!$AG$6:$AG$20,B48,'申請額一覧 '!$AL$6:$AL$20,"&gt;0")</f>
        <v>0</v>
      </c>
      <c r="U48" s="472"/>
      <c r="V48" s="473" t="s">
        <v>13</v>
      </c>
      <c r="W48" s="474"/>
      <c r="X48" s="469">
        <f ca="1">SUMIF('申請額一覧 '!$AG$6:$AG$20,B48,'申請額一覧 '!$AL$6:$AL$20)</f>
        <v>0</v>
      </c>
      <c r="Y48" s="470"/>
      <c r="Z48" s="470"/>
      <c r="AA48" s="470"/>
      <c r="AB48" s="101" t="s">
        <v>78</v>
      </c>
      <c r="AC48" s="102"/>
      <c r="AD48" s="471">
        <f ca="1">COUNTIFS('申請額一覧 '!$AG$6:$AG$20,B48,'申請額一覧 '!$AP$6:$AP$20,"&gt;0")</f>
        <v>0</v>
      </c>
      <c r="AE48" s="472"/>
      <c r="AF48" s="473" t="s">
        <v>13</v>
      </c>
      <c r="AG48" s="474"/>
      <c r="AH48" s="469">
        <f ca="1">SUMIF('申請額一覧 '!$AG$6:$AG$20,B48,'申請額一覧 '!$AP$6:$AP$20)</f>
        <v>0</v>
      </c>
      <c r="AI48" s="470"/>
      <c r="AJ48" s="470"/>
      <c r="AK48" s="470"/>
      <c r="AL48" s="101" t="s">
        <v>78</v>
      </c>
      <c r="AM48" s="102"/>
    </row>
    <row r="49" spans="1:39" ht="12.75" customHeight="1">
      <c r="A49" s="524"/>
      <c r="B49" s="98" t="s">
        <v>28</v>
      </c>
      <c r="C49" s="99"/>
      <c r="D49" s="99"/>
      <c r="E49" s="99"/>
      <c r="F49" s="99"/>
      <c r="G49" s="99"/>
      <c r="H49" s="99"/>
      <c r="I49" s="99"/>
      <c r="J49" s="99"/>
      <c r="K49" s="99"/>
      <c r="L49" s="99"/>
      <c r="M49" s="99"/>
      <c r="N49" s="99"/>
      <c r="O49" s="99"/>
      <c r="P49" s="99"/>
      <c r="Q49" s="99"/>
      <c r="R49" s="99"/>
      <c r="S49" s="99"/>
      <c r="T49" s="471">
        <f ca="1">COUNTIFS('申請額一覧 '!$AG$6:$AG$20,B49,'申請額一覧 '!$AL$6:$AL$20,"&gt;0")</f>
        <v>0</v>
      </c>
      <c r="U49" s="472"/>
      <c r="V49" s="473" t="s">
        <v>13</v>
      </c>
      <c r="W49" s="474"/>
      <c r="X49" s="469">
        <f ca="1">SUMIF('申請額一覧 '!$AG$6:$AG$20,B49,'申請額一覧 '!$AL$6:$AL$20)</f>
        <v>0</v>
      </c>
      <c r="Y49" s="470"/>
      <c r="Z49" s="470"/>
      <c r="AA49" s="470"/>
      <c r="AB49" s="101" t="s">
        <v>78</v>
      </c>
      <c r="AC49" s="102"/>
      <c r="AD49" s="471">
        <f ca="1">COUNTIFS('申請額一覧 '!$AG$6:$AG$20,B49,'申請額一覧 '!$AP$6:$AP$20,"&gt;0")</f>
        <v>0</v>
      </c>
      <c r="AE49" s="472"/>
      <c r="AF49" s="473" t="s">
        <v>13</v>
      </c>
      <c r="AG49" s="474"/>
      <c r="AH49" s="469">
        <f ca="1">SUMIF('申請額一覧 '!$AG$6:$AG$20,B49,'申請額一覧 '!$AP$6:$AP$20)</f>
        <v>0</v>
      </c>
      <c r="AI49" s="470"/>
      <c r="AJ49" s="470"/>
      <c r="AK49" s="470"/>
      <c r="AL49" s="101" t="s">
        <v>78</v>
      </c>
      <c r="AM49" s="102"/>
    </row>
    <row r="50" spans="1:39" ht="12.75" customHeight="1">
      <c r="A50" s="524"/>
      <c r="B50" s="98" t="s">
        <v>29</v>
      </c>
      <c r="C50" s="99"/>
      <c r="D50" s="99"/>
      <c r="E50" s="99"/>
      <c r="F50" s="99"/>
      <c r="G50" s="99"/>
      <c r="H50" s="99"/>
      <c r="I50" s="99"/>
      <c r="J50" s="99"/>
      <c r="K50" s="99"/>
      <c r="L50" s="99"/>
      <c r="M50" s="99"/>
      <c r="N50" s="99"/>
      <c r="O50" s="99"/>
      <c r="P50" s="99"/>
      <c r="Q50" s="99"/>
      <c r="R50" s="99"/>
      <c r="S50" s="99"/>
      <c r="T50" s="471">
        <f ca="1">COUNTIFS('申請額一覧 '!$AG$6:$AG$20,B50,'申請額一覧 '!$AL$6:$AL$20,"&gt;0")</f>
        <v>0</v>
      </c>
      <c r="U50" s="472"/>
      <c r="V50" s="473" t="s">
        <v>13</v>
      </c>
      <c r="W50" s="474"/>
      <c r="X50" s="469">
        <f ca="1">SUMIF('申請額一覧 '!$AG$6:$AG$20,B50,'申請額一覧 '!$AL$6:$AL$20)</f>
        <v>0</v>
      </c>
      <c r="Y50" s="470"/>
      <c r="Z50" s="470"/>
      <c r="AA50" s="470"/>
      <c r="AB50" s="101" t="s">
        <v>78</v>
      </c>
      <c r="AC50" s="102"/>
      <c r="AD50" s="471">
        <f ca="1">COUNTIFS('申請額一覧 '!$AG$6:$AG$20,B50,'申請額一覧 '!$AP$6:$AP$20,"&gt;0")</f>
        <v>0</v>
      </c>
      <c r="AE50" s="472"/>
      <c r="AF50" s="473" t="s">
        <v>13</v>
      </c>
      <c r="AG50" s="474"/>
      <c r="AH50" s="469">
        <f ca="1">SUMIF('申請額一覧 '!$AG$6:$AG$20,B50,'申請額一覧 '!$AP$6:$AP$20)</f>
        <v>0</v>
      </c>
      <c r="AI50" s="470"/>
      <c r="AJ50" s="470"/>
      <c r="AK50" s="470"/>
      <c r="AL50" s="101" t="s">
        <v>78</v>
      </c>
      <c r="AM50" s="102"/>
    </row>
    <row r="51" spans="1:39" ht="12.75" customHeight="1">
      <c r="A51" s="524"/>
      <c r="B51" s="98" t="s">
        <v>30</v>
      </c>
      <c r="C51" s="99"/>
      <c r="D51" s="99"/>
      <c r="E51" s="99"/>
      <c r="F51" s="99"/>
      <c r="G51" s="99"/>
      <c r="H51" s="99"/>
      <c r="I51" s="99"/>
      <c r="J51" s="99"/>
      <c r="K51" s="99"/>
      <c r="L51" s="99"/>
      <c r="M51" s="99"/>
      <c r="N51" s="99"/>
      <c r="O51" s="99"/>
      <c r="P51" s="99"/>
      <c r="Q51" s="99"/>
      <c r="R51" s="99"/>
      <c r="S51" s="99"/>
      <c r="T51" s="471">
        <f ca="1">COUNTIFS('申請額一覧 '!$AG$6:$AG$20,B51,'申請額一覧 '!$AL$6:$AL$20,"&gt;0")</f>
        <v>0</v>
      </c>
      <c r="U51" s="472"/>
      <c r="V51" s="473" t="s">
        <v>13</v>
      </c>
      <c r="W51" s="474"/>
      <c r="X51" s="469">
        <f ca="1">SUMIF('申請額一覧 '!$AG$6:$AG$20,B51,'申請額一覧 '!$AL$6:$AL$20)</f>
        <v>0</v>
      </c>
      <c r="Y51" s="470"/>
      <c r="Z51" s="470"/>
      <c r="AA51" s="470"/>
      <c r="AB51" s="101" t="s">
        <v>78</v>
      </c>
      <c r="AC51" s="102"/>
      <c r="AD51" s="471">
        <f ca="1">COUNTIFS('申請額一覧 '!$AG$6:$AG$20,B51,'申請額一覧 '!$AP$6:$AP$20,"&gt;0")</f>
        <v>0</v>
      </c>
      <c r="AE51" s="472"/>
      <c r="AF51" s="473" t="s">
        <v>13</v>
      </c>
      <c r="AG51" s="474"/>
      <c r="AH51" s="469">
        <f ca="1">SUMIF('申請額一覧 '!$AG$6:$AG$20,B51,'申請額一覧 '!$AP$6:$AP$20)</f>
        <v>0</v>
      </c>
      <c r="AI51" s="470"/>
      <c r="AJ51" s="470"/>
      <c r="AK51" s="470"/>
      <c r="AL51" s="101" t="s">
        <v>78</v>
      </c>
      <c r="AM51" s="102"/>
    </row>
    <row r="52" spans="1:39" ht="12.75" customHeight="1">
      <c r="A52" s="524"/>
      <c r="B52" s="98" t="s">
        <v>51</v>
      </c>
      <c r="C52" s="99"/>
      <c r="D52" s="99"/>
      <c r="E52" s="99"/>
      <c r="F52" s="99"/>
      <c r="G52" s="99"/>
      <c r="H52" s="99"/>
      <c r="I52" s="99"/>
      <c r="J52" s="99"/>
      <c r="K52" s="99"/>
      <c r="L52" s="99"/>
      <c r="M52" s="99"/>
      <c r="N52" s="99"/>
      <c r="O52" s="99"/>
      <c r="P52" s="99"/>
      <c r="Q52" s="99"/>
      <c r="R52" s="99"/>
      <c r="S52" s="99"/>
      <c r="T52" s="471">
        <f ca="1">COUNTIFS('申請額一覧 '!$AG$6:$AG$20,B52,'申請額一覧 '!$AL$6:$AL$20,"&gt;0")</f>
        <v>0</v>
      </c>
      <c r="U52" s="472"/>
      <c r="V52" s="473" t="s">
        <v>13</v>
      </c>
      <c r="W52" s="474"/>
      <c r="X52" s="469">
        <f ca="1">SUMIF('申請額一覧 '!$AG$6:$AG$20,B52,'申請額一覧 '!$AL$6:$AL$20)</f>
        <v>0</v>
      </c>
      <c r="Y52" s="470"/>
      <c r="Z52" s="470"/>
      <c r="AA52" s="470"/>
      <c r="AB52" s="101" t="s">
        <v>78</v>
      </c>
      <c r="AC52" s="102"/>
      <c r="AD52" s="471">
        <f ca="1">COUNTIFS('申請額一覧 '!$AG$6:$AG$20,B52,'申請額一覧 '!$AP$6:$AP$20,"&gt;0")</f>
        <v>0</v>
      </c>
      <c r="AE52" s="472"/>
      <c r="AF52" s="473" t="s">
        <v>13</v>
      </c>
      <c r="AG52" s="474"/>
      <c r="AH52" s="469">
        <f ca="1">SUMIF('申請額一覧 '!$AG$6:$AG$20,B52,'申請額一覧 '!$AP$6:$AP$20)</f>
        <v>0</v>
      </c>
      <c r="AI52" s="470"/>
      <c r="AJ52" s="470"/>
      <c r="AK52" s="470"/>
      <c r="AL52" s="101" t="s">
        <v>78</v>
      </c>
      <c r="AM52" s="102"/>
    </row>
    <row r="53" spans="1:39" ht="12.75" customHeight="1">
      <c r="A53" s="524"/>
      <c r="B53" s="98" t="s">
        <v>52</v>
      </c>
      <c r="C53" s="99"/>
      <c r="D53" s="99"/>
      <c r="E53" s="99"/>
      <c r="F53" s="99"/>
      <c r="G53" s="99"/>
      <c r="H53" s="99"/>
      <c r="I53" s="99"/>
      <c r="J53" s="99"/>
      <c r="K53" s="99"/>
      <c r="L53" s="99"/>
      <c r="M53" s="99"/>
      <c r="N53" s="99"/>
      <c r="O53" s="99"/>
      <c r="P53" s="99"/>
      <c r="Q53" s="99"/>
      <c r="R53" s="99"/>
      <c r="S53" s="99"/>
      <c r="T53" s="471">
        <f ca="1">COUNTIFS('申請額一覧 '!$AG$6:$AG$20,B53,'申請額一覧 '!$AL$6:$AL$20,"&gt;0")</f>
        <v>0</v>
      </c>
      <c r="U53" s="472"/>
      <c r="V53" s="473" t="s">
        <v>13</v>
      </c>
      <c r="W53" s="474"/>
      <c r="X53" s="469">
        <f ca="1">SUMIF('申請額一覧 '!$AG$6:$AG$20,B53,'申請額一覧 '!$AL$6:$AL$20)</f>
        <v>0</v>
      </c>
      <c r="Y53" s="470"/>
      <c r="Z53" s="470"/>
      <c r="AA53" s="470"/>
      <c r="AB53" s="101" t="s">
        <v>78</v>
      </c>
      <c r="AC53" s="102"/>
      <c r="AD53" s="471">
        <f ca="1">COUNTIFS('申請額一覧 '!$AG$6:$AG$20,B53,'申請額一覧 '!$AP$6:$AP$20,"&gt;0")</f>
        <v>0</v>
      </c>
      <c r="AE53" s="472"/>
      <c r="AF53" s="473" t="s">
        <v>13</v>
      </c>
      <c r="AG53" s="474"/>
      <c r="AH53" s="469">
        <f ca="1">SUMIF('申請額一覧 '!$AG$6:$AG$20,B53,'申請額一覧 '!$AP$6:$AP$20)</f>
        <v>0</v>
      </c>
      <c r="AI53" s="470"/>
      <c r="AJ53" s="470"/>
      <c r="AK53" s="470"/>
      <c r="AL53" s="101" t="s">
        <v>78</v>
      </c>
      <c r="AM53" s="102"/>
    </row>
    <row r="54" spans="1:39" ht="12.75" customHeight="1">
      <c r="A54" s="524"/>
      <c r="B54" s="98" t="s">
        <v>53</v>
      </c>
      <c r="C54" s="99"/>
      <c r="D54" s="99"/>
      <c r="E54" s="99"/>
      <c r="F54" s="99"/>
      <c r="G54" s="99"/>
      <c r="H54" s="99"/>
      <c r="I54" s="99"/>
      <c r="J54" s="99"/>
      <c r="K54" s="99"/>
      <c r="L54" s="99"/>
      <c r="M54" s="99"/>
      <c r="N54" s="99"/>
      <c r="O54" s="99"/>
      <c r="P54" s="99"/>
      <c r="Q54" s="99"/>
      <c r="R54" s="99"/>
      <c r="S54" s="99"/>
      <c r="T54" s="471">
        <f ca="1">COUNTIFS('申請額一覧 '!$AG$6:$AG$20,B54,'申請額一覧 '!$AL$6:$AL$20,"&gt;0")</f>
        <v>0</v>
      </c>
      <c r="U54" s="472"/>
      <c r="V54" s="473" t="s">
        <v>13</v>
      </c>
      <c r="W54" s="474"/>
      <c r="X54" s="469">
        <f ca="1">SUMIF('申請額一覧 '!$AG$6:$AG$20,B54,'申請額一覧 '!$AL$6:$AL$20)</f>
        <v>0</v>
      </c>
      <c r="Y54" s="470"/>
      <c r="Z54" s="470"/>
      <c r="AA54" s="470"/>
      <c r="AB54" s="101" t="s">
        <v>78</v>
      </c>
      <c r="AC54" s="102"/>
      <c r="AD54" s="471">
        <f ca="1">COUNTIFS('申請額一覧 '!$AG$6:$AG$20,B54,'申請額一覧 '!$AP$6:$AP$20,"&gt;0")</f>
        <v>0</v>
      </c>
      <c r="AE54" s="472"/>
      <c r="AF54" s="473" t="s">
        <v>13</v>
      </c>
      <c r="AG54" s="474"/>
      <c r="AH54" s="469">
        <f ca="1">SUMIF('申請額一覧 '!$AG$6:$AG$20,B54,'申請額一覧 '!$AP$6:$AP$20)</f>
        <v>0</v>
      </c>
      <c r="AI54" s="470"/>
      <c r="AJ54" s="470"/>
      <c r="AK54" s="470"/>
      <c r="AL54" s="101" t="s">
        <v>78</v>
      </c>
      <c r="AM54" s="102"/>
    </row>
    <row r="55" spans="1:39" ht="12.75" customHeight="1">
      <c r="A55" s="524"/>
      <c r="B55" s="98" t="s">
        <v>54</v>
      </c>
      <c r="C55" s="99"/>
      <c r="D55" s="99"/>
      <c r="E55" s="99"/>
      <c r="F55" s="99"/>
      <c r="G55" s="99"/>
      <c r="H55" s="99"/>
      <c r="I55" s="99"/>
      <c r="J55" s="99"/>
      <c r="K55" s="99"/>
      <c r="L55" s="99"/>
      <c r="M55" s="99"/>
      <c r="N55" s="99"/>
      <c r="O55" s="99"/>
      <c r="P55" s="99"/>
      <c r="Q55" s="99"/>
      <c r="R55" s="99"/>
      <c r="S55" s="99"/>
      <c r="T55" s="471">
        <f ca="1">COUNTIFS('申請額一覧 '!$AG$6:$AG$20,B55,'申請額一覧 '!$AL$6:$AL$20,"&gt;0")</f>
        <v>0</v>
      </c>
      <c r="U55" s="472"/>
      <c r="V55" s="473" t="s">
        <v>13</v>
      </c>
      <c r="W55" s="474"/>
      <c r="X55" s="469">
        <f ca="1">SUMIF('申請額一覧 '!$AG$6:$AG$20,B55,'申請額一覧 '!$AL$6:$AL$20)</f>
        <v>0</v>
      </c>
      <c r="Y55" s="470"/>
      <c r="Z55" s="470"/>
      <c r="AA55" s="470"/>
      <c r="AB55" s="101" t="s">
        <v>78</v>
      </c>
      <c r="AC55" s="102"/>
      <c r="AD55" s="471">
        <f ca="1">COUNTIFS('申請額一覧 '!$AG$6:$AG$20,B55,'申請額一覧 '!$AP$6:$AP$20,"&gt;0")</f>
        <v>0</v>
      </c>
      <c r="AE55" s="472"/>
      <c r="AF55" s="473" t="s">
        <v>13</v>
      </c>
      <c r="AG55" s="474"/>
      <c r="AH55" s="469">
        <f ca="1">SUMIF('申請額一覧 '!$AG$6:$AG$20,B55,'申請額一覧 '!$AP$6:$AP$20)</f>
        <v>0</v>
      </c>
      <c r="AI55" s="470"/>
      <c r="AJ55" s="470"/>
      <c r="AK55" s="470"/>
      <c r="AL55" s="101" t="s">
        <v>78</v>
      </c>
      <c r="AM55" s="102"/>
    </row>
    <row r="56" spans="1:39" ht="12.75" customHeight="1">
      <c r="A56" s="524"/>
      <c r="B56" s="98" t="s">
        <v>55</v>
      </c>
      <c r="C56" s="99"/>
      <c r="D56" s="99"/>
      <c r="E56" s="99"/>
      <c r="F56" s="99"/>
      <c r="G56" s="99"/>
      <c r="H56" s="99"/>
      <c r="I56" s="99"/>
      <c r="J56" s="99"/>
      <c r="K56" s="99"/>
      <c r="L56" s="99"/>
      <c r="M56" s="99"/>
      <c r="N56" s="99"/>
      <c r="O56" s="99"/>
      <c r="P56" s="99"/>
      <c r="Q56" s="99"/>
      <c r="R56" s="99"/>
      <c r="S56" s="99"/>
      <c r="T56" s="471">
        <f ca="1">COUNTIFS('申請額一覧 '!$AG$6:$AG$20,B56,'申請額一覧 '!$AL$6:$AL$20,"&gt;0")</f>
        <v>0</v>
      </c>
      <c r="U56" s="472"/>
      <c r="V56" s="473" t="s">
        <v>13</v>
      </c>
      <c r="W56" s="474"/>
      <c r="X56" s="469">
        <f ca="1">SUMIF('申請額一覧 '!$AG$6:$AG$20,B56,'申請額一覧 '!$AL$6:$AL$20)</f>
        <v>0</v>
      </c>
      <c r="Y56" s="470"/>
      <c r="Z56" s="470"/>
      <c r="AA56" s="470"/>
      <c r="AB56" s="101" t="s">
        <v>78</v>
      </c>
      <c r="AC56" s="102"/>
      <c r="AD56" s="471">
        <f ca="1">COUNTIFS('申請額一覧 '!$AG$6:$AG$20,B56,'申請額一覧 '!$AP$6:$AP$20,"&gt;0")</f>
        <v>0</v>
      </c>
      <c r="AE56" s="472"/>
      <c r="AF56" s="473" t="s">
        <v>13</v>
      </c>
      <c r="AG56" s="474"/>
      <c r="AH56" s="469">
        <f ca="1">SUMIF('申請額一覧 '!$AG$6:$AG$20,B56,'申請額一覧 '!$AP$6:$AP$20)</f>
        <v>0</v>
      </c>
      <c r="AI56" s="470"/>
      <c r="AJ56" s="470"/>
      <c r="AK56" s="470"/>
      <c r="AL56" s="101" t="s">
        <v>78</v>
      </c>
      <c r="AM56" s="102"/>
    </row>
    <row r="57" spans="1:39" ht="12.75" customHeight="1">
      <c r="A57" s="524"/>
      <c r="B57" s="98" t="s">
        <v>56</v>
      </c>
      <c r="C57" s="114"/>
      <c r="D57" s="114"/>
      <c r="E57" s="114"/>
      <c r="F57" s="114"/>
      <c r="G57" s="114"/>
      <c r="H57" s="114"/>
      <c r="I57" s="114"/>
      <c r="J57" s="114"/>
      <c r="K57" s="114"/>
      <c r="L57" s="114"/>
      <c r="M57" s="114"/>
      <c r="N57" s="114"/>
      <c r="O57" s="114"/>
      <c r="P57" s="114"/>
      <c r="Q57" s="114"/>
      <c r="R57" s="114"/>
      <c r="S57" s="114"/>
      <c r="T57" s="471">
        <f ca="1">COUNTIFS('申請額一覧 '!$AG$6:$AG$20,B57,'申請額一覧 '!$AL$6:$AL$20,"&gt;0")</f>
        <v>0</v>
      </c>
      <c r="U57" s="472"/>
      <c r="V57" s="473" t="s">
        <v>13</v>
      </c>
      <c r="W57" s="474"/>
      <c r="X57" s="469">
        <f ca="1">SUMIF('申請額一覧 '!$AG$6:$AG$20,B57,'申請額一覧 '!$AL$6:$AL$20)</f>
        <v>0</v>
      </c>
      <c r="Y57" s="470"/>
      <c r="Z57" s="470"/>
      <c r="AA57" s="470"/>
      <c r="AB57" s="101" t="s">
        <v>78</v>
      </c>
      <c r="AC57" s="102"/>
      <c r="AD57" s="471">
        <f ca="1">COUNTIFS('申請額一覧 '!$AG$6:$AG$20,B57,'申請額一覧 '!$AP$6:$AP$20,"&gt;0")</f>
        <v>0</v>
      </c>
      <c r="AE57" s="472"/>
      <c r="AF57" s="473" t="s">
        <v>13</v>
      </c>
      <c r="AG57" s="474"/>
      <c r="AH57" s="469">
        <f ca="1">SUMIF('申請額一覧 '!$AG$6:$AG$20,B57,'申請額一覧 '!$AP$6:$AP$20)</f>
        <v>0</v>
      </c>
      <c r="AI57" s="470"/>
      <c r="AJ57" s="470"/>
      <c r="AK57" s="470"/>
      <c r="AL57" s="101" t="s">
        <v>78</v>
      </c>
      <c r="AM57" s="102"/>
    </row>
    <row r="58" spans="1:39" ht="12.75" customHeight="1">
      <c r="A58" s="524"/>
      <c r="B58" s="115" t="s">
        <v>57</v>
      </c>
      <c r="C58" s="114"/>
      <c r="D58" s="114"/>
      <c r="E58" s="114"/>
      <c r="F58" s="114"/>
      <c r="G58" s="114"/>
      <c r="H58" s="114"/>
      <c r="I58" s="114"/>
      <c r="J58" s="114"/>
      <c r="K58" s="114"/>
      <c r="L58" s="114"/>
      <c r="M58" s="114"/>
      <c r="N58" s="114"/>
      <c r="O58" s="114"/>
      <c r="P58" s="114"/>
      <c r="Q58" s="114"/>
      <c r="R58" s="114"/>
      <c r="S58" s="114"/>
      <c r="T58" s="471">
        <f ca="1">COUNTIFS('申請額一覧 '!$AG$6:$AG$20,B58,'申請額一覧 '!$AL$6:$AL$20,"&gt;0")</f>
        <v>0</v>
      </c>
      <c r="U58" s="472"/>
      <c r="V58" s="473" t="s">
        <v>13</v>
      </c>
      <c r="W58" s="474"/>
      <c r="X58" s="469">
        <f ca="1">SUMIF('申請額一覧 '!$AG$6:$AG$20,B58,'申請額一覧 '!$AL$6:$AL$20)</f>
        <v>0</v>
      </c>
      <c r="Y58" s="470"/>
      <c r="Z58" s="470"/>
      <c r="AA58" s="470"/>
      <c r="AB58" s="101" t="s">
        <v>78</v>
      </c>
      <c r="AC58" s="102"/>
      <c r="AD58" s="471">
        <f ca="1">COUNTIFS('申請額一覧 '!$AG$6:$AG$20,B58,'申請額一覧 '!$AP$6:$AP$20,"&gt;0")</f>
        <v>0</v>
      </c>
      <c r="AE58" s="472"/>
      <c r="AF58" s="473" t="s">
        <v>13</v>
      </c>
      <c r="AG58" s="474"/>
      <c r="AH58" s="469">
        <f ca="1">SUMIF('申請額一覧 '!$AG$6:$AG$20,B58,'申請額一覧 '!$AP$6:$AP$20)</f>
        <v>0</v>
      </c>
      <c r="AI58" s="470"/>
      <c r="AJ58" s="470"/>
      <c r="AK58" s="470"/>
      <c r="AL58" s="101" t="s">
        <v>78</v>
      </c>
      <c r="AM58" s="102"/>
    </row>
    <row r="59" spans="1:39" ht="12.75" customHeight="1">
      <c r="A59" s="524"/>
      <c r="B59" s="115" t="s">
        <v>58</v>
      </c>
      <c r="C59" s="114"/>
      <c r="D59" s="114"/>
      <c r="E59" s="114"/>
      <c r="F59" s="114"/>
      <c r="G59" s="114"/>
      <c r="H59" s="114"/>
      <c r="I59" s="114"/>
      <c r="J59" s="114"/>
      <c r="K59" s="114"/>
      <c r="L59" s="114"/>
      <c r="M59" s="114"/>
      <c r="N59" s="114"/>
      <c r="O59" s="114"/>
      <c r="P59" s="114"/>
      <c r="Q59" s="114"/>
      <c r="R59" s="114"/>
      <c r="S59" s="114"/>
      <c r="T59" s="493">
        <f ca="1">COUNTIFS('申請額一覧 '!$AG$6:$AG$20,B59,'申請額一覧 '!$AL$6:$AL$20,"&gt;0")</f>
        <v>0</v>
      </c>
      <c r="U59" s="494"/>
      <c r="V59" s="495" t="s">
        <v>13</v>
      </c>
      <c r="W59" s="496"/>
      <c r="X59" s="467">
        <f ca="1">SUMIF('申請額一覧 '!$AG$6:$AG$20,B59,'申請額一覧 '!$AL$6:$AL$20)</f>
        <v>0</v>
      </c>
      <c r="Y59" s="468"/>
      <c r="Z59" s="468"/>
      <c r="AA59" s="468"/>
      <c r="AB59" s="107" t="s">
        <v>78</v>
      </c>
      <c r="AC59" s="108"/>
      <c r="AD59" s="493">
        <f ca="1">COUNTIFS('申請額一覧 '!$AG$6:$AG$20,B59,'申請額一覧 '!$AP$6:$AP$20,"&gt;0")</f>
        <v>0</v>
      </c>
      <c r="AE59" s="494"/>
      <c r="AF59" s="495" t="s">
        <v>13</v>
      </c>
      <c r="AG59" s="496"/>
      <c r="AH59" s="467">
        <f ca="1">SUMIF('申請額一覧 '!$AG$6:$AG$20,B59,'申請額一覧 '!$AP$6:$AP$20)</f>
        <v>0</v>
      </c>
      <c r="AI59" s="468"/>
      <c r="AJ59" s="468"/>
      <c r="AK59" s="468"/>
      <c r="AL59" s="107" t="s">
        <v>78</v>
      </c>
      <c r="AM59" s="108"/>
    </row>
    <row r="60" spans="1:39" ht="15.75" customHeight="1">
      <c r="A60" s="477" t="s">
        <v>35</v>
      </c>
      <c r="B60" s="478"/>
      <c r="C60" s="478"/>
      <c r="D60" s="478"/>
      <c r="E60" s="478"/>
      <c r="F60" s="478"/>
      <c r="G60" s="478"/>
      <c r="H60" s="478"/>
      <c r="I60" s="478"/>
      <c r="J60" s="478"/>
      <c r="K60" s="478"/>
      <c r="L60" s="478"/>
      <c r="M60" s="478"/>
      <c r="N60" s="478"/>
      <c r="O60" s="478"/>
      <c r="P60" s="478"/>
      <c r="Q60" s="478"/>
      <c r="R60" s="478"/>
      <c r="S60" s="479"/>
      <c r="T60" s="489">
        <f ca="1">SUM(T25:U59)</f>
        <v>0</v>
      </c>
      <c r="U60" s="490"/>
      <c r="V60" s="491" t="s">
        <v>13</v>
      </c>
      <c r="W60" s="492"/>
      <c r="X60" s="565">
        <f ca="1">SUM(X25:AA59)</f>
        <v>0</v>
      </c>
      <c r="Y60" s="566"/>
      <c r="Z60" s="566"/>
      <c r="AA60" s="566"/>
      <c r="AB60" s="136" t="s">
        <v>78</v>
      </c>
      <c r="AC60" s="116"/>
      <c r="AD60" s="489">
        <f ca="1">SUM(AD25:AE59)</f>
        <v>0</v>
      </c>
      <c r="AE60" s="490"/>
      <c r="AF60" s="491" t="s">
        <v>13</v>
      </c>
      <c r="AG60" s="492"/>
      <c r="AH60" s="565">
        <f ca="1">SUM(AH25:AK59)</f>
        <v>0</v>
      </c>
      <c r="AI60" s="566"/>
      <c r="AJ60" s="566"/>
      <c r="AK60" s="566"/>
      <c r="AL60" s="136" t="s">
        <v>78</v>
      </c>
      <c r="AM60" s="116"/>
    </row>
    <row r="61" spans="1:39" ht="15.75" customHeight="1">
      <c r="A61" s="477" t="s">
        <v>37</v>
      </c>
      <c r="B61" s="478"/>
      <c r="C61" s="478"/>
      <c r="D61" s="478"/>
      <c r="E61" s="478"/>
      <c r="F61" s="478"/>
      <c r="G61" s="478"/>
      <c r="H61" s="478"/>
      <c r="I61" s="478"/>
      <c r="J61" s="478"/>
      <c r="K61" s="478"/>
      <c r="L61" s="478"/>
      <c r="M61" s="478"/>
      <c r="N61" s="478"/>
      <c r="O61" s="478"/>
      <c r="P61" s="478"/>
      <c r="Q61" s="478"/>
      <c r="R61" s="478"/>
      <c r="S61" s="479"/>
      <c r="T61" s="563">
        <f ca="1">X60+AH60</f>
        <v>0</v>
      </c>
      <c r="U61" s="564"/>
      <c r="V61" s="564"/>
      <c r="W61" s="564"/>
      <c r="X61" s="564"/>
      <c r="Y61" s="564"/>
      <c r="Z61" s="564"/>
      <c r="AA61" s="564"/>
      <c r="AB61" s="564"/>
      <c r="AC61" s="564"/>
      <c r="AD61" s="564"/>
      <c r="AE61" s="564"/>
      <c r="AF61" s="564"/>
      <c r="AG61" s="564"/>
      <c r="AH61" s="564"/>
      <c r="AI61" s="564"/>
      <c r="AJ61" s="564"/>
      <c r="AK61" s="564"/>
      <c r="AL61" s="136" t="s">
        <v>78</v>
      </c>
      <c r="AM61" s="116"/>
    </row>
    <row r="62" spans="1:39">
      <c r="A62" s="117" t="s">
        <v>94</v>
      </c>
    </row>
    <row r="63" spans="1:39" s="117" customFormat="1" ht="9.5">
      <c r="A63" s="118" t="s">
        <v>93</v>
      </c>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row>
    <row r="64" spans="1:39">
      <c r="A64" s="117" t="s">
        <v>95</v>
      </c>
    </row>
    <row r="65" spans="3:3" s="117" customFormat="1" ht="9.5">
      <c r="C65" s="117" t="s">
        <v>96</v>
      </c>
    </row>
  </sheetData>
  <mergeCells count="251">
    <mergeCell ref="T61:AK61"/>
    <mergeCell ref="AH46:AK46"/>
    <mergeCell ref="AH47:AK47"/>
    <mergeCell ref="AH48:AK48"/>
    <mergeCell ref="AH49:AK49"/>
    <mergeCell ref="AH50:AK50"/>
    <mergeCell ref="AH51:AK51"/>
    <mergeCell ref="AH52:AK52"/>
    <mergeCell ref="AH53:AK53"/>
    <mergeCell ref="AH54:AK54"/>
    <mergeCell ref="X49:AA49"/>
    <mergeCell ref="X50:AA50"/>
    <mergeCell ref="X51:AA51"/>
    <mergeCell ref="X52:AA52"/>
    <mergeCell ref="X53:AA53"/>
    <mergeCell ref="X54:AA54"/>
    <mergeCell ref="X55:AA55"/>
    <mergeCell ref="X46:AA46"/>
    <mergeCell ref="X47:AA47"/>
    <mergeCell ref="X48:AA48"/>
    <mergeCell ref="X56:AA56"/>
    <mergeCell ref="X57:AA57"/>
    <mergeCell ref="X60:AA60"/>
    <mergeCell ref="AH60:AK60"/>
    <mergeCell ref="AH44:AK44"/>
    <mergeCell ref="AH45:AK45"/>
    <mergeCell ref="AH55:AK55"/>
    <mergeCell ref="AH56:AK56"/>
    <mergeCell ref="AH57:AK57"/>
    <mergeCell ref="AH29:AK29"/>
    <mergeCell ref="AH30:AK30"/>
    <mergeCell ref="AH31:AK31"/>
    <mergeCell ref="AH32:AK32"/>
    <mergeCell ref="AH33:AK33"/>
    <mergeCell ref="AH34:AK34"/>
    <mergeCell ref="AH35:AK35"/>
    <mergeCell ref="AH36:AK36"/>
    <mergeCell ref="AH37:AK37"/>
    <mergeCell ref="AH38:AK38"/>
    <mergeCell ref="AH39:AK39"/>
    <mergeCell ref="AH40:AK40"/>
    <mergeCell ref="AH41:AK41"/>
    <mergeCell ref="AH42:AK42"/>
    <mergeCell ref="AH43:AK43"/>
    <mergeCell ref="S19:Y19"/>
    <mergeCell ref="AG19:AM19"/>
    <mergeCell ref="V27:W27"/>
    <mergeCell ref="AD27:AE27"/>
    <mergeCell ref="AF27:AG27"/>
    <mergeCell ref="T26:U26"/>
    <mergeCell ref="AH24:AM24"/>
    <mergeCell ref="X24:AC24"/>
    <mergeCell ref="T24:W24"/>
    <mergeCell ref="X25:AA25"/>
    <mergeCell ref="X26:AA26"/>
    <mergeCell ref="X27:AA27"/>
    <mergeCell ref="AH25:AK25"/>
    <mergeCell ref="AH26:AK26"/>
    <mergeCell ref="AH27:AK27"/>
    <mergeCell ref="T23:AC23"/>
    <mergeCell ref="AD23:AM23"/>
    <mergeCell ref="T22:AM22"/>
    <mergeCell ref="B13:K15"/>
    <mergeCell ref="S17:Y17"/>
    <mergeCell ref="AG17:AM17"/>
    <mergeCell ref="S18:Y18"/>
    <mergeCell ref="AG18:AM18"/>
    <mergeCell ref="A11:A20"/>
    <mergeCell ref="AB6:AL6"/>
    <mergeCell ref="P13:R13"/>
    <mergeCell ref="AH28:AK28"/>
    <mergeCell ref="S20:Y20"/>
    <mergeCell ref="AG20:AM20"/>
    <mergeCell ref="S16:Y16"/>
    <mergeCell ref="AG16:AM16"/>
    <mergeCell ref="T13:V13"/>
    <mergeCell ref="L14:AM14"/>
    <mergeCell ref="L15:AM15"/>
    <mergeCell ref="L12:AM12"/>
    <mergeCell ref="L11:AM11"/>
    <mergeCell ref="A25:A32"/>
    <mergeCell ref="AD24:AG24"/>
    <mergeCell ref="AD30:AE30"/>
    <mergeCell ref="AF30:AG30"/>
    <mergeCell ref="V29:W29"/>
    <mergeCell ref="AD29:AE29"/>
    <mergeCell ref="A35:A43"/>
    <mergeCell ref="A46:A59"/>
    <mergeCell ref="AF26:AG26"/>
    <mergeCell ref="AD26:AE26"/>
    <mergeCell ref="AF25:AG25"/>
    <mergeCell ref="AD25:AE25"/>
    <mergeCell ref="T25:U25"/>
    <mergeCell ref="V25:W25"/>
    <mergeCell ref="T28:U28"/>
    <mergeCell ref="T29:U29"/>
    <mergeCell ref="T30:U30"/>
    <mergeCell ref="T31:U31"/>
    <mergeCell ref="T32:U32"/>
    <mergeCell ref="T33:U33"/>
    <mergeCell ref="T34:U34"/>
    <mergeCell ref="V26:W26"/>
    <mergeCell ref="V28:W28"/>
    <mergeCell ref="AD28:AE28"/>
    <mergeCell ref="AF28:AG28"/>
    <mergeCell ref="T27:U27"/>
    <mergeCell ref="X28:AA28"/>
    <mergeCell ref="X29:AA29"/>
    <mergeCell ref="X30:AA30"/>
    <mergeCell ref="V30:W30"/>
    <mergeCell ref="AF29:AG29"/>
    <mergeCell ref="V33:W33"/>
    <mergeCell ref="AD33:AE33"/>
    <mergeCell ref="AF33:AG33"/>
    <mergeCell ref="V32:W32"/>
    <mergeCell ref="AD32:AE32"/>
    <mergeCell ref="AF32:AG32"/>
    <mergeCell ref="V31:W31"/>
    <mergeCell ref="AD31:AE31"/>
    <mergeCell ref="AF31:AG31"/>
    <mergeCell ref="X31:AA31"/>
    <mergeCell ref="X32:AA32"/>
    <mergeCell ref="X33:AA33"/>
    <mergeCell ref="T36:U36"/>
    <mergeCell ref="V36:W36"/>
    <mergeCell ref="AD36:AE36"/>
    <mergeCell ref="AF36:AG36"/>
    <mergeCell ref="T35:U35"/>
    <mergeCell ref="V35:W35"/>
    <mergeCell ref="AD35:AE35"/>
    <mergeCell ref="AF35:AG35"/>
    <mergeCell ref="V34:W34"/>
    <mergeCell ref="AD34:AE34"/>
    <mergeCell ref="AF34:AG34"/>
    <mergeCell ref="X34:AA34"/>
    <mergeCell ref="X35:AA35"/>
    <mergeCell ref="X36:AA36"/>
    <mergeCell ref="T39:U39"/>
    <mergeCell ref="V39:W39"/>
    <mergeCell ref="AD39:AE39"/>
    <mergeCell ref="AF39:AG39"/>
    <mergeCell ref="T38:U38"/>
    <mergeCell ref="V38:W38"/>
    <mergeCell ref="AD38:AE38"/>
    <mergeCell ref="AF38:AG38"/>
    <mergeCell ref="T37:U37"/>
    <mergeCell ref="V37:W37"/>
    <mergeCell ref="AD37:AE37"/>
    <mergeCell ref="AF37:AG37"/>
    <mergeCell ref="X37:AA37"/>
    <mergeCell ref="X38:AA38"/>
    <mergeCell ref="X39:AA39"/>
    <mergeCell ref="T41:U41"/>
    <mergeCell ref="V41:W41"/>
    <mergeCell ref="AD41:AE41"/>
    <mergeCell ref="AF41:AG41"/>
    <mergeCell ref="T40:U40"/>
    <mergeCell ref="V40:W40"/>
    <mergeCell ref="AD40:AE40"/>
    <mergeCell ref="AF40:AG40"/>
    <mergeCell ref="X40:AA40"/>
    <mergeCell ref="X41:AA41"/>
    <mergeCell ref="T43:U43"/>
    <mergeCell ref="V43:W43"/>
    <mergeCell ref="AD43:AE43"/>
    <mergeCell ref="AF43:AG43"/>
    <mergeCell ref="X43:AA43"/>
    <mergeCell ref="X44:AA44"/>
    <mergeCell ref="X45:AA45"/>
    <mergeCell ref="T42:U42"/>
    <mergeCell ref="V42:W42"/>
    <mergeCell ref="AD42:AE42"/>
    <mergeCell ref="AF42:AG42"/>
    <mergeCell ref="X42:AA42"/>
    <mergeCell ref="T45:U45"/>
    <mergeCell ref="V45:W45"/>
    <mergeCell ref="AD45:AE45"/>
    <mergeCell ref="AF45:AG45"/>
    <mergeCell ref="T44:U44"/>
    <mergeCell ref="V44:W44"/>
    <mergeCell ref="AD44:AE44"/>
    <mergeCell ref="AF44:AG44"/>
    <mergeCell ref="A60:S60"/>
    <mergeCell ref="A22:S24"/>
    <mergeCell ref="A61:S61"/>
    <mergeCell ref="T60:U60"/>
    <mergeCell ref="V60:W60"/>
    <mergeCell ref="AD60:AE60"/>
    <mergeCell ref="AF60:AG60"/>
    <mergeCell ref="T59:U59"/>
    <mergeCell ref="V59:W59"/>
    <mergeCell ref="AD59:AE59"/>
    <mergeCell ref="AF59:AG59"/>
    <mergeCell ref="T56:U56"/>
    <mergeCell ref="V56:W56"/>
    <mergeCell ref="AD56:AE56"/>
    <mergeCell ref="AF56:AG56"/>
    <mergeCell ref="AF52:AG52"/>
    <mergeCell ref="T51:U51"/>
    <mergeCell ref="V51:W51"/>
    <mergeCell ref="AD51:AE51"/>
    <mergeCell ref="AF51:AG51"/>
    <mergeCell ref="T50:U50"/>
    <mergeCell ref="V50:W50"/>
    <mergeCell ref="AD50:AE50"/>
    <mergeCell ref="AF46:AG46"/>
    <mergeCell ref="A33:A34"/>
    <mergeCell ref="A44:A45"/>
    <mergeCell ref="T53:U53"/>
    <mergeCell ref="V53:W53"/>
    <mergeCell ref="AD53:AE53"/>
    <mergeCell ref="AF53:AG53"/>
    <mergeCell ref="T55:U55"/>
    <mergeCell ref="V55:W55"/>
    <mergeCell ref="AD55:AE55"/>
    <mergeCell ref="AF55:AG55"/>
    <mergeCell ref="T54:U54"/>
    <mergeCell ref="V54:W54"/>
    <mergeCell ref="AD54:AE54"/>
    <mergeCell ref="AF54:AG54"/>
    <mergeCell ref="T52:U52"/>
    <mergeCell ref="V52:W52"/>
    <mergeCell ref="AD52:AE52"/>
    <mergeCell ref="AF50:AG50"/>
    <mergeCell ref="T49:U49"/>
    <mergeCell ref="V49:W49"/>
    <mergeCell ref="AD49:AE49"/>
    <mergeCell ref="AF49:AG49"/>
    <mergeCell ref="T48:U48"/>
    <mergeCell ref="V48:W48"/>
    <mergeCell ref="T46:U46"/>
    <mergeCell ref="V46:W46"/>
    <mergeCell ref="AD46:AE46"/>
    <mergeCell ref="X59:AA59"/>
    <mergeCell ref="AH58:AK58"/>
    <mergeCell ref="AH59:AK59"/>
    <mergeCell ref="AD48:AE48"/>
    <mergeCell ref="AF48:AG48"/>
    <mergeCell ref="T47:U47"/>
    <mergeCell ref="V47:W47"/>
    <mergeCell ref="AD47:AE47"/>
    <mergeCell ref="AF47:AG47"/>
    <mergeCell ref="T57:U57"/>
    <mergeCell ref="V57:W57"/>
    <mergeCell ref="AD57:AE57"/>
    <mergeCell ref="AF57:AG57"/>
    <mergeCell ref="T58:U58"/>
    <mergeCell ref="V58:W58"/>
    <mergeCell ref="AD58:AE58"/>
    <mergeCell ref="AF58:AG58"/>
    <mergeCell ref="X58:AA58"/>
  </mergeCells>
  <phoneticPr fontId="7"/>
  <dataValidations count="1">
    <dataValidation imeMode="off" allowBlank="1" showInputMessage="1" showErrorMessage="1" sqref="P13:V13 S20:Y20 AG20:AM20 S18:Y18 AG18:AM18" xr:uid="{00000000-0002-0000-0100-000000000000}"/>
  </dataValidations>
  <printOptions horizontalCentered="1"/>
  <pageMargins left="0.51181102362204722" right="0.51181102362204722" top="0.55118110236220474" bottom="0.55118110236220474" header="0.31496062992125984" footer="0.31496062992125984"/>
  <pageSetup paperSize="9" scale="91" orientation="portrait"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379A0-7CF8-4978-B6C2-130AFDD3E91B}">
  <sheetPr>
    <tabColor theme="6" tint="0.79998168889431442"/>
    <pageSetUpPr fitToPage="1"/>
  </sheetPr>
  <dimension ref="A1:AQ82"/>
  <sheetViews>
    <sheetView showZeros="0" view="pageBreakPreview" zoomScale="55" zoomScaleNormal="85" zoomScaleSheetLayoutView="55" workbookViewId="0"/>
  </sheetViews>
  <sheetFormatPr defaultColWidth="9" defaultRowHeight="17.5"/>
  <cols>
    <col min="1" max="1" width="4.08984375" style="257" customWidth="1"/>
    <col min="2" max="4" width="11.90625" style="257" customWidth="1"/>
    <col min="5" max="6" width="10.6328125" style="257" customWidth="1"/>
    <col min="7" max="7" width="5.6328125" style="257" customWidth="1"/>
    <col min="8" max="9" width="10.6328125" style="257" customWidth="1"/>
    <col min="10" max="10" width="7.08984375" style="257" customWidth="1"/>
    <col min="11" max="11" width="10.6328125" style="257" customWidth="1"/>
    <col min="12" max="12" width="5.6328125" style="257" customWidth="1"/>
    <col min="13" max="14" width="10.6328125" style="257" customWidth="1"/>
    <col min="15" max="15" width="7.08984375" style="257" customWidth="1"/>
    <col min="16" max="16" width="14.08984375" style="257" customWidth="1"/>
    <col min="17" max="19" width="10.6328125" style="257" customWidth="1"/>
    <col min="20" max="20" width="10.6328125" style="256" customWidth="1"/>
    <col min="21" max="36" width="9.6328125" style="257" customWidth="1"/>
    <col min="37" max="41" width="8.26953125" style="257" customWidth="1"/>
    <col min="42" max="42" width="6.6328125" style="257" customWidth="1"/>
    <col min="43" max="45" width="6.36328125" style="257" customWidth="1"/>
    <col min="46" max="54" width="9" style="257"/>
    <col min="55" max="55" width="9" style="257" customWidth="1"/>
    <col min="56" max="16384" width="9" style="257"/>
  </cols>
  <sheetData>
    <row r="1" spans="1:43" s="244" customFormat="1" ht="42" customHeight="1">
      <c r="A1" s="243" t="s">
        <v>391</v>
      </c>
      <c r="B1" s="243"/>
      <c r="C1" s="243"/>
      <c r="D1" s="243"/>
      <c r="E1" s="243"/>
      <c r="F1" s="243"/>
      <c r="G1" s="243"/>
      <c r="H1" s="243"/>
      <c r="I1" s="243"/>
      <c r="J1" s="243"/>
      <c r="K1" s="243"/>
      <c r="L1" s="243"/>
      <c r="M1" s="243"/>
      <c r="N1" s="243"/>
      <c r="O1" s="243"/>
      <c r="P1" s="243"/>
      <c r="Q1" s="243"/>
      <c r="R1" s="243"/>
      <c r="S1" s="243"/>
      <c r="T1" s="243"/>
      <c r="U1" s="243"/>
    </row>
    <row r="2" spans="1:43" s="244" customFormat="1" ht="18" customHeight="1">
      <c r="A2" s="243"/>
      <c r="B2" s="243"/>
      <c r="C2" s="243"/>
      <c r="D2" s="243"/>
      <c r="E2" s="243"/>
      <c r="F2" s="243"/>
      <c r="G2" s="243"/>
      <c r="H2" s="243"/>
      <c r="I2" s="243"/>
      <c r="J2" s="243"/>
      <c r="K2" s="243"/>
      <c r="L2" s="243"/>
      <c r="M2" s="243"/>
      <c r="N2" s="243"/>
      <c r="O2" s="243"/>
      <c r="P2" s="243"/>
      <c r="Q2" s="243"/>
      <c r="R2" s="243"/>
      <c r="S2" s="243"/>
      <c r="T2" s="243"/>
      <c r="U2" s="243"/>
    </row>
    <row r="3" spans="1:43" s="247" customFormat="1" ht="27.75" customHeight="1">
      <c r="A3" s="243"/>
      <c r="B3" s="243"/>
      <c r="C3" s="243"/>
      <c r="D3" s="243"/>
      <c r="E3" s="243"/>
      <c r="F3" s="243"/>
      <c r="G3" s="243"/>
      <c r="H3" s="243"/>
      <c r="I3" s="243"/>
      <c r="J3" s="243"/>
      <c r="K3" s="243"/>
      <c r="L3" s="243"/>
      <c r="M3" s="243"/>
      <c r="N3" s="243"/>
      <c r="O3" s="243"/>
      <c r="P3" s="243"/>
      <c r="Q3" s="243"/>
      <c r="T3" s="244"/>
      <c r="U3" s="244"/>
      <c r="V3" s="244"/>
      <c r="W3" s="244"/>
      <c r="X3" s="244"/>
      <c r="Y3" s="244"/>
      <c r="Z3" s="244"/>
      <c r="AA3" s="244"/>
      <c r="AB3" s="244"/>
      <c r="AC3" s="244"/>
      <c r="AD3" s="244"/>
      <c r="AE3" s="244"/>
      <c r="AF3" s="244"/>
      <c r="AG3" s="244"/>
      <c r="AH3" s="244"/>
      <c r="AI3" s="244"/>
      <c r="AJ3" s="244"/>
    </row>
    <row r="4" spans="1:43" s="247" customFormat="1" ht="27.75" customHeight="1">
      <c r="A4" s="245" t="s">
        <v>296</v>
      </c>
      <c r="B4" s="245"/>
      <c r="C4" s="245"/>
      <c r="D4" s="245"/>
      <c r="E4" s="245"/>
      <c r="F4" s="245"/>
      <c r="G4" s="245"/>
      <c r="H4" s="245"/>
      <c r="I4" s="245"/>
      <c r="T4" s="244"/>
      <c r="U4" s="244"/>
      <c r="V4" s="244"/>
      <c r="W4" s="244"/>
      <c r="X4" s="244"/>
      <c r="Y4" s="244"/>
      <c r="Z4" s="244"/>
      <c r="AA4" s="244"/>
      <c r="AB4" s="244"/>
      <c r="AC4" s="244"/>
      <c r="AD4" s="244"/>
      <c r="AE4" s="244"/>
      <c r="AF4" s="244"/>
      <c r="AG4" s="244"/>
      <c r="AH4" s="244"/>
      <c r="AI4" s="244"/>
      <c r="AJ4" s="244"/>
    </row>
    <row r="5" spans="1:43" s="247" customFormat="1" ht="27.75" customHeight="1">
      <c r="A5" s="245"/>
      <c r="B5" s="1013" t="s">
        <v>489</v>
      </c>
      <c r="C5" s="1014"/>
      <c r="D5" s="1014"/>
      <c r="E5" s="1014"/>
      <c r="F5" s="1014"/>
      <c r="G5" s="1014"/>
      <c r="H5" s="1014"/>
      <c r="I5" s="1015"/>
      <c r="J5" s="267" t="str">
        <f>IF(個票3!$A$2="☑","○","")</f>
        <v>○</v>
      </c>
      <c r="L5" s="1032" t="s">
        <v>392</v>
      </c>
      <c r="M5" s="1033"/>
      <c r="N5" s="1018" t="s">
        <v>409</v>
      </c>
      <c r="O5" s="1019"/>
      <c r="P5" s="1019"/>
      <c r="Q5" s="1020"/>
      <c r="R5" s="247" t="s">
        <v>393</v>
      </c>
      <c r="T5" s="244"/>
      <c r="U5" s="244"/>
      <c r="V5" s="244"/>
      <c r="W5" s="244"/>
      <c r="X5" s="244"/>
      <c r="Y5" s="244"/>
      <c r="Z5" s="244"/>
      <c r="AA5" s="244"/>
      <c r="AB5" s="244"/>
      <c r="AC5" s="244"/>
      <c r="AD5" s="244"/>
      <c r="AE5" s="244"/>
      <c r="AF5" s="244"/>
      <c r="AG5" s="244"/>
      <c r="AH5" s="244"/>
      <c r="AI5" s="244"/>
      <c r="AJ5" s="244"/>
    </row>
    <row r="6" spans="1:43" s="247" customFormat="1" ht="27.75" customHeight="1">
      <c r="A6" s="245"/>
      <c r="L6" s="1032" t="s">
        <v>297</v>
      </c>
      <c r="M6" s="1033"/>
      <c r="N6" s="1021">
        <f>総括表!$L$12</f>
        <v>0</v>
      </c>
      <c r="O6" s="1022"/>
      <c r="P6" s="1022"/>
      <c r="Q6" s="1023"/>
      <c r="T6" s="244"/>
      <c r="U6" s="244"/>
      <c r="V6" s="244"/>
      <c r="W6" s="244"/>
      <c r="X6" s="244"/>
      <c r="Y6" s="244"/>
      <c r="Z6" s="244"/>
      <c r="AA6" s="244"/>
      <c r="AB6" s="244"/>
      <c r="AC6" s="244"/>
      <c r="AD6" s="244"/>
      <c r="AE6" s="244"/>
      <c r="AF6" s="244"/>
      <c r="AG6" s="244"/>
      <c r="AH6" s="244"/>
      <c r="AI6" s="244"/>
      <c r="AJ6" s="244"/>
    </row>
    <row r="7" spans="1:43" s="247" customFormat="1" ht="18" customHeight="1"/>
    <row r="8" spans="1:43" s="247" customFormat="1" ht="32.25" customHeight="1" thickBot="1">
      <c r="A8" s="245" t="s">
        <v>298</v>
      </c>
      <c r="Q8" s="248"/>
      <c r="S8" s="249"/>
      <c r="T8" s="250"/>
      <c r="AI8" s="251"/>
      <c r="AJ8" s="251"/>
      <c r="AK8" s="251"/>
    </row>
    <row r="9" spans="1:43" s="247" customFormat="1" ht="20.25" customHeight="1" thickBot="1">
      <c r="E9" s="992" t="s">
        <v>299</v>
      </c>
      <c r="F9" s="993"/>
      <c r="G9" s="993"/>
      <c r="H9" s="993"/>
      <c r="I9" s="993"/>
      <c r="J9" s="993"/>
      <c r="K9" s="993"/>
      <c r="L9" s="993"/>
      <c r="M9" s="993"/>
      <c r="N9" s="993"/>
      <c r="O9" s="993"/>
      <c r="P9" s="993"/>
      <c r="Q9" s="993"/>
      <c r="R9" s="993"/>
      <c r="S9" s="993"/>
      <c r="T9" s="993"/>
      <c r="U9" s="1034" t="s">
        <v>300</v>
      </c>
      <c r="V9" s="1035"/>
      <c r="W9" s="1035"/>
      <c r="X9" s="1035"/>
      <c r="Y9" s="1035"/>
      <c r="Z9" s="1035"/>
      <c r="AA9" s="1035"/>
      <c r="AB9" s="1035"/>
      <c r="AC9" s="1035"/>
      <c r="AD9" s="1035"/>
      <c r="AE9" s="1035"/>
      <c r="AF9" s="1035"/>
      <c r="AG9" s="1035"/>
      <c r="AH9" s="1035"/>
      <c r="AI9" s="1036"/>
      <c r="AJ9" s="251"/>
      <c r="AK9" s="251"/>
      <c r="AL9" s="251"/>
      <c r="AM9" s="252"/>
      <c r="AN9" s="252"/>
      <c r="AO9" s="252"/>
      <c r="AP9" s="252"/>
      <c r="AQ9" s="252"/>
    </row>
    <row r="10" spans="1:43" s="247" customFormat="1" ht="24" customHeight="1" thickBot="1">
      <c r="D10" s="253"/>
      <c r="E10" s="995"/>
      <c r="F10" s="996"/>
      <c r="G10" s="996"/>
      <c r="H10" s="996"/>
      <c r="I10" s="996"/>
      <c r="J10" s="996"/>
      <c r="K10" s="996"/>
      <c r="L10" s="996"/>
      <c r="M10" s="996"/>
      <c r="N10" s="996"/>
      <c r="O10" s="996"/>
      <c r="P10" s="996"/>
      <c r="Q10" s="996"/>
      <c r="R10" s="996"/>
      <c r="S10" s="996"/>
      <c r="T10" s="996"/>
      <c r="U10" s="1034" t="s">
        <v>301</v>
      </c>
      <c r="V10" s="1035"/>
      <c r="W10" s="1035"/>
      <c r="X10" s="1035"/>
      <c r="Y10" s="1035"/>
      <c r="Z10" s="1035"/>
      <c r="AA10" s="1035"/>
      <c r="AB10" s="1035"/>
      <c r="AC10" s="1035"/>
      <c r="AD10" s="1035"/>
      <c r="AE10" s="1035"/>
      <c r="AF10" s="1035"/>
      <c r="AG10" s="1035"/>
      <c r="AH10" s="1035"/>
      <c r="AI10" s="1036"/>
      <c r="AJ10" s="251"/>
      <c r="AK10" s="251"/>
      <c r="AL10" s="251"/>
    </row>
    <row r="11" spans="1:43" s="247" customFormat="1" ht="105.75" customHeight="1">
      <c r="E11" s="1004" t="s">
        <v>302</v>
      </c>
      <c r="F11" s="1005"/>
      <c r="G11" s="1005"/>
      <c r="H11" s="1006" t="s">
        <v>303</v>
      </c>
      <c r="I11" s="1006"/>
      <c r="J11" s="1006"/>
      <c r="K11" s="1007" t="s">
        <v>394</v>
      </c>
      <c r="L11" s="1008"/>
      <c r="M11" s="1007" t="s">
        <v>304</v>
      </c>
      <c r="N11" s="1008"/>
      <c r="O11" s="1007" t="s">
        <v>305</v>
      </c>
      <c r="P11" s="1008"/>
      <c r="Q11" s="1009" t="s">
        <v>306</v>
      </c>
      <c r="R11" s="1010"/>
      <c r="S11" s="1011" t="s">
        <v>307</v>
      </c>
      <c r="T11" s="1037"/>
      <c r="U11" s="338" t="s">
        <v>308</v>
      </c>
      <c r="V11" s="278" t="s">
        <v>309</v>
      </c>
      <c r="W11" s="278" t="s">
        <v>310</v>
      </c>
      <c r="X11" s="278" t="s">
        <v>311</v>
      </c>
      <c r="Y11" s="278" t="s">
        <v>312</v>
      </c>
      <c r="Z11" s="278" t="s">
        <v>313</v>
      </c>
      <c r="AA11" s="278" t="s">
        <v>395</v>
      </c>
      <c r="AB11" s="278" t="s">
        <v>314</v>
      </c>
      <c r="AC11" s="278" t="s">
        <v>315</v>
      </c>
      <c r="AD11" s="279" t="s">
        <v>316</v>
      </c>
      <c r="AE11" s="279" t="s">
        <v>317</v>
      </c>
      <c r="AF11" s="279" t="s">
        <v>396</v>
      </c>
      <c r="AG11" s="279" t="s">
        <v>319</v>
      </c>
      <c r="AH11" s="279" t="s">
        <v>397</v>
      </c>
      <c r="AI11" s="280" t="s">
        <v>397</v>
      </c>
      <c r="AJ11" s="251"/>
      <c r="AK11" s="251"/>
      <c r="AL11" s="251"/>
    </row>
    <row r="12" spans="1:43" s="247" customFormat="1" ht="37.5" customHeight="1">
      <c r="B12" s="968" t="s">
        <v>322</v>
      </c>
      <c r="C12" s="968"/>
      <c r="D12" s="969"/>
      <c r="E12" s="983">
        <f>個票3!$L$4</f>
        <v>0</v>
      </c>
      <c r="F12" s="984"/>
      <c r="G12" s="984"/>
      <c r="H12" s="985">
        <f>個票3!$L$5</f>
        <v>0</v>
      </c>
      <c r="I12" s="985"/>
      <c r="J12" s="985"/>
      <c r="K12" s="986" t="e">
        <f>IF(VLOOKUP(H12,個票3!$A$76:$F$110,6,0)="/事業所",1,個票3!$AG$5)</f>
        <v>#N/A</v>
      </c>
      <c r="L12" s="987"/>
      <c r="M12" s="988" t="e">
        <f>個票3!V13*1000</f>
        <v>#VALUE!</v>
      </c>
      <c r="N12" s="989"/>
      <c r="O12" s="990"/>
      <c r="P12" s="991"/>
      <c r="Q12" s="964">
        <f>SUM(U12:AI12)</f>
        <v>0</v>
      </c>
      <c r="R12" s="965"/>
      <c r="S12" s="1030" t="e">
        <f>Q12-MAX(M12:P12)</f>
        <v>#VALUE!</v>
      </c>
      <c r="T12" s="1031"/>
      <c r="U12" s="225">
        <f>個票3!F24</f>
        <v>0</v>
      </c>
      <c r="V12" s="226">
        <f>個票3!F23</f>
        <v>0</v>
      </c>
      <c r="W12" s="226">
        <f>個票3!F29</f>
        <v>0</v>
      </c>
      <c r="X12" s="226">
        <f>個票3!F30</f>
        <v>0</v>
      </c>
      <c r="Y12" s="226">
        <f>個票3!F28</f>
        <v>0</v>
      </c>
      <c r="Z12" s="226">
        <f>個票3!F31</f>
        <v>0</v>
      </c>
      <c r="AA12" s="226">
        <f>個票3!F37</f>
        <v>0</v>
      </c>
      <c r="AB12" s="226">
        <f>個票3!F27</f>
        <v>0</v>
      </c>
      <c r="AC12" s="226">
        <f>個票3!F26</f>
        <v>0</v>
      </c>
      <c r="AD12" s="226">
        <f>個票3!F25</f>
        <v>0</v>
      </c>
      <c r="AE12" s="226">
        <f>個票3!F34</f>
        <v>0</v>
      </c>
      <c r="AF12" s="226">
        <f>個票3!F32</f>
        <v>0</v>
      </c>
      <c r="AG12" s="226">
        <f>個票3!F33</f>
        <v>0</v>
      </c>
      <c r="AH12" s="226">
        <f>個票3!F35</f>
        <v>0</v>
      </c>
      <c r="AI12" s="227">
        <f>個票3!F36</f>
        <v>0</v>
      </c>
      <c r="AJ12" s="251"/>
      <c r="AL12" s="251"/>
    </row>
    <row r="13" spans="1:43" s="247" customFormat="1" ht="37.5" customHeight="1" thickBot="1">
      <c r="B13" s="968" t="s">
        <v>323</v>
      </c>
      <c r="C13" s="968"/>
      <c r="D13" s="969"/>
      <c r="E13" s="970"/>
      <c r="F13" s="971"/>
      <c r="G13" s="971"/>
      <c r="H13" s="972"/>
      <c r="I13" s="972"/>
      <c r="J13" s="972"/>
      <c r="K13" s="973"/>
      <c r="L13" s="974"/>
      <c r="M13" s="1028"/>
      <c r="N13" s="1029"/>
      <c r="O13" s="977"/>
      <c r="P13" s="978"/>
      <c r="Q13" s="1025">
        <f>O13+S13</f>
        <v>0</v>
      </c>
      <c r="R13" s="1026"/>
      <c r="S13" s="981">
        <f>SUM(U13:AJ13)</f>
        <v>0</v>
      </c>
      <c r="T13" s="1027"/>
      <c r="U13" s="284"/>
      <c r="V13" s="269"/>
      <c r="W13" s="269"/>
      <c r="X13" s="269"/>
      <c r="Y13" s="269"/>
      <c r="Z13" s="269"/>
      <c r="AA13" s="269"/>
      <c r="AB13" s="269"/>
      <c r="AC13" s="269"/>
      <c r="AD13" s="269"/>
      <c r="AE13" s="269"/>
      <c r="AF13" s="269"/>
      <c r="AG13" s="269"/>
      <c r="AH13" s="269"/>
      <c r="AI13" s="285"/>
      <c r="AJ13" s="251"/>
      <c r="AL13" s="251"/>
    </row>
    <row r="14" spans="1:43" ht="21" customHeight="1">
      <c r="A14" s="247"/>
      <c r="B14" s="254"/>
      <c r="C14" s="254"/>
      <c r="D14" s="254"/>
      <c r="E14" s="246"/>
      <c r="F14" s="246"/>
      <c r="G14" s="246"/>
      <c r="H14" s="246"/>
      <c r="I14" s="246"/>
      <c r="J14" s="255"/>
      <c r="K14" s="255"/>
      <c r="L14" s="255"/>
      <c r="M14" s="255"/>
      <c r="N14" s="255"/>
      <c r="O14" s="255"/>
      <c r="P14" s="255"/>
      <c r="Q14" s="255"/>
      <c r="R14" s="246"/>
      <c r="S14" s="246"/>
      <c r="AI14" s="251"/>
      <c r="AJ14" s="251"/>
      <c r="AK14" s="251"/>
    </row>
    <row r="15" spans="1:43" ht="32.25" customHeight="1" thickBot="1">
      <c r="A15" s="245" t="s">
        <v>324</v>
      </c>
      <c r="N15" s="258"/>
      <c r="O15" s="258"/>
      <c r="V15" s="251"/>
      <c r="W15" s="251"/>
      <c r="X15" s="251"/>
      <c r="Y15" s="251"/>
      <c r="Z15" s="251"/>
      <c r="AA15" s="251"/>
      <c r="AB15" s="251"/>
      <c r="AC15" s="251"/>
      <c r="AD15" s="251"/>
      <c r="AE15" s="251"/>
      <c r="AF15" s="251"/>
      <c r="AG15" s="251"/>
      <c r="AH15" s="251"/>
      <c r="AK15" s="251"/>
      <c r="AL15" s="251"/>
      <c r="AM15" s="251"/>
      <c r="AN15" s="251"/>
      <c r="AO15" s="251"/>
      <c r="AP15" s="251"/>
    </row>
    <row r="16" spans="1:43" ht="24" customHeight="1">
      <c r="A16" s="245"/>
      <c r="B16" s="937" t="s">
        <v>379</v>
      </c>
      <c r="C16" s="937"/>
      <c r="D16" s="937"/>
      <c r="E16" s="938"/>
      <c r="F16" s="939" t="s">
        <v>380</v>
      </c>
      <c r="G16" s="940"/>
      <c r="H16" s="296" t="s">
        <v>381</v>
      </c>
      <c r="I16" s="260" t="s">
        <v>382</v>
      </c>
      <c r="J16" s="261"/>
      <c r="K16" s="941" t="s">
        <v>385</v>
      </c>
      <c r="L16" s="942"/>
      <c r="M16" s="296" t="s">
        <v>386</v>
      </c>
      <c r="N16" s="260" t="s">
        <v>387</v>
      </c>
      <c r="O16" s="253"/>
      <c r="P16" s="943" t="s">
        <v>398</v>
      </c>
      <c r="Q16" s="944"/>
      <c r="R16" s="944"/>
      <c r="S16" s="944"/>
      <c r="T16" s="944"/>
      <c r="U16" s="944"/>
      <c r="V16" s="944"/>
      <c r="W16" s="944"/>
      <c r="X16" s="945"/>
      <c r="AD16" s="251"/>
      <c r="AE16" s="251"/>
      <c r="AF16" s="251"/>
      <c r="AG16" s="251"/>
      <c r="AH16" s="251"/>
      <c r="AK16" s="251"/>
      <c r="AL16" s="251"/>
      <c r="AM16" s="251"/>
      <c r="AN16" s="251"/>
      <c r="AO16" s="251"/>
      <c r="AP16" s="251"/>
    </row>
    <row r="17" spans="1:39" ht="24" customHeight="1">
      <c r="A17" s="262"/>
      <c r="B17" s="946" t="s">
        <v>383</v>
      </c>
      <c r="C17" s="947"/>
      <c r="D17" s="948" t="s">
        <v>325</v>
      </c>
      <c r="E17" s="949"/>
      <c r="F17" s="270">
        <f>内訳3!E10</f>
        <v>0</v>
      </c>
      <c r="G17" s="297" t="s">
        <v>326</v>
      </c>
      <c r="H17" s="272">
        <f>内訳3!G10</f>
        <v>0</v>
      </c>
      <c r="I17" s="273">
        <f>内訳3!H10</f>
        <v>0</v>
      </c>
      <c r="J17" s="263"/>
      <c r="K17" s="270">
        <f>内訳3!E16</f>
        <v>0</v>
      </c>
      <c r="L17" s="297" t="s">
        <v>326</v>
      </c>
      <c r="M17" s="272">
        <f>内訳3!G16</f>
        <v>0</v>
      </c>
      <c r="N17" s="273">
        <f>内訳3!H16</f>
        <v>0</v>
      </c>
      <c r="P17" s="927"/>
      <c r="Q17" s="928"/>
      <c r="R17" s="928"/>
      <c r="S17" s="928"/>
      <c r="T17" s="928"/>
      <c r="U17" s="928"/>
      <c r="V17" s="928"/>
      <c r="W17" s="928"/>
      <c r="X17" s="929"/>
      <c r="AD17" s="251"/>
      <c r="AE17" s="251"/>
      <c r="AF17" s="251"/>
      <c r="AG17" s="251"/>
      <c r="AH17" s="251"/>
      <c r="AK17" s="251"/>
      <c r="AL17" s="251"/>
      <c r="AM17" s="251"/>
    </row>
    <row r="18" spans="1:39" ht="24" customHeight="1">
      <c r="A18" s="262"/>
      <c r="B18" s="924"/>
      <c r="C18" s="924"/>
      <c r="D18" s="925" t="s">
        <v>327</v>
      </c>
      <c r="E18" s="926"/>
      <c r="F18" s="270">
        <f>内訳3!E11</f>
        <v>0</v>
      </c>
      <c r="G18" s="297" t="s">
        <v>326</v>
      </c>
      <c r="H18" s="272">
        <f>内訳3!G11</f>
        <v>0</v>
      </c>
      <c r="I18" s="273">
        <f>内訳3!H11</f>
        <v>0</v>
      </c>
      <c r="J18" s="263"/>
      <c r="K18" s="270">
        <f>内訳3!E17</f>
        <v>0</v>
      </c>
      <c r="L18" s="297" t="s">
        <v>326</v>
      </c>
      <c r="M18" s="272">
        <f>内訳3!G17</f>
        <v>0</v>
      </c>
      <c r="N18" s="273">
        <f>内訳3!H17</f>
        <v>0</v>
      </c>
      <c r="P18" s="927"/>
      <c r="Q18" s="928"/>
      <c r="R18" s="928"/>
      <c r="S18" s="928"/>
      <c r="T18" s="928"/>
      <c r="U18" s="928"/>
      <c r="V18" s="928"/>
      <c r="W18" s="928"/>
      <c r="X18" s="929"/>
      <c r="AD18" s="251"/>
      <c r="AE18" s="251"/>
      <c r="AF18" s="251"/>
      <c r="AG18" s="251"/>
      <c r="AH18" s="251"/>
      <c r="AK18" s="251"/>
      <c r="AL18" s="251"/>
      <c r="AM18" s="251"/>
    </row>
    <row r="19" spans="1:39" ht="24" customHeight="1">
      <c r="A19" s="262"/>
      <c r="B19" s="923" t="s">
        <v>384</v>
      </c>
      <c r="C19" s="924"/>
      <c r="D19" s="925" t="s">
        <v>325</v>
      </c>
      <c r="E19" s="926"/>
      <c r="F19" s="270">
        <f>内訳3!E12</f>
        <v>0</v>
      </c>
      <c r="G19" s="297" t="s">
        <v>326</v>
      </c>
      <c r="H19" s="272">
        <f>内訳3!G12</f>
        <v>0</v>
      </c>
      <c r="I19" s="273">
        <f>内訳3!H12</f>
        <v>0</v>
      </c>
      <c r="J19" s="263"/>
      <c r="K19" s="270">
        <f>内訳3!E18</f>
        <v>0</v>
      </c>
      <c r="L19" s="297" t="s">
        <v>326</v>
      </c>
      <c r="M19" s="272">
        <f>内訳3!G18</f>
        <v>0</v>
      </c>
      <c r="N19" s="273">
        <f>内訳3!H18</f>
        <v>0</v>
      </c>
      <c r="P19" s="927"/>
      <c r="Q19" s="928"/>
      <c r="R19" s="928"/>
      <c r="S19" s="928"/>
      <c r="T19" s="928"/>
      <c r="U19" s="928"/>
      <c r="V19" s="928"/>
      <c r="W19" s="928"/>
      <c r="X19" s="929"/>
      <c r="AD19" s="251"/>
      <c r="AE19" s="251"/>
      <c r="AF19" s="251"/>
      <c r="AG19" s="251"/>
      <c r="AH19" s="251"/>
      <c r="AI19" s="251"/>
      <c r="AJ19" s="251"/>
      <c r="AK19" s="251"/>
      <c r="AL19" s="251"/>
      <c r="AM19" s="251"/>
    </row>
    <row r="20" spans="1:39" ht="24" customHeight="1" thickBot="1">
      <c r="A20" s="262"/>
      <c r="B20" s="924"/>
      <c r="C20" s="924"/>
      <c r="D20" s="925" t="s">
        <v>327</v>
      </c>
      <c r="E20" s="926"/>
      <c r="F20" s="274">
        <f>内訳3!E13</f>
        <v>0</v>
      </c>
      <c r="G20" s="275" t="s">
        <v>326</v>
      </c>
      <c r="H20" s="276">
        <f>内訳3!G13</f>
        <v>0</v>
      </c>
      <c r="I20" s="277">
        <f>内訳3!H13</f>
        <v>0</v>
      </c>
      <c r="J20" s="263"/>
      <c r="K20" s="274">
        <f>内訳3!E19</f>
        <v>0</v>
      </c>
      <c r="L20" s="275" t="s">
        <v>326</v>
      </c>
      <c r="M20" s="276">
        <f>内訳3!G19</f>
        <v>0</v>
      </c>
      <c r="N20" s="277">
        <f>内訳3!H19</f>
        <v>0</v>
      </c>
      <c r="P20" s="930"/>
      <c r="Q20" s="931"/>
      <c r="R20" s="931"/>
      <c r="S20" s="931"/>
      <c r="T20" s="931"/>
      <c r="U20" s="931"/>
      <c r="V20" s="931"/>
      <c r="W20" s="931"/>
      <c r="X20" s="932"/>
    </row>
    <row r="21" spans="1:39" ht="21" customHeight="1">
      <c r="B21" s="261" t="s">
        <v>399</v>
      </c>
      <c r="C21" s="263"/>
      <c r="D21" s="263"/>
      <c r="E21" s="263"/>
      <c r="F21" s="263"/>
      <c r="G21" s="263"/>
      <c r="H21" s="263"/>
      <c r="I21" s="263"/>
      <c r="J21" s="263"/>
      <c r="K21" s="263"/>
      <c r="L21" s="263"/>
      <c r="M21" s="263"/>
      <c r="N21" s="263"/>
      <c r="O21" s="263"/>
      <c r="T21" s="257"/>
    </row>
    <row r="22" spans="1:39" ht="21" customHeight="1">
      <c r="B22" s="261"/>
      <c r="C22" s="263"/>
      <c r="D22" s="263"/>
      <c r="E22" s="263"/>
      <c r="F22" s="263"/>
      <c r="G22" s="263"/>
      <c r="H22" s="263"/>
      <c r="I22" s="263"/>
      <c r="J22" s="263"/>
      <c r="K22" s="263"/>
      <c r="L22" s="263"/>
      <c r="M22" s="263"/>
      <c r="N22" s="263"/>
      <c r="O22" s="263"/>
      <c r="T22" s="257"/>
    </row>
    <row r="23" spans="1:39" ht="32.25" customHeight="1">
      <c r="A23" s="245" t="s">
        <v>400</v>
      </c>
      <c r="B23" s="263"/>
      <c r="C23" s="263"/>
      <c r="D23" s="263"/>
      <c r="E23" s="263"/>
      <c r="F23" s="263"/>
      <c r="G23" s="263"/>
      <c r="H23" s="263"/>
      <c r="I23" s="263"/>
      <c r="J23" s="263"/>
      <c r="K23" s="263"/>
      <c r="L23" s="263"/>
      <c r="M23" s="263"/>
      <c r="N23" s="263"/>
      <c r="O23" s="263"/>
    </row>
    <row r="24" spans="1:39" ht="32.25" customHeight="1">
      <c r="A24" s="245" t="s">
        <v>401</v>
      </c>
      <c r="B24" s="263"/>
      <c r="C24" s="263"/>
      <c r="D24" s="263"/>
      <c r="E24" s="263"/>
      <c r="F24" s="263"/>
      <c r="G24" s="263"/>
      <c r="H24" s="263"/>
      <c r="I24" s="263"/>
      <c r="J24" s="263"/>
      <c r="K24" s="263"/>
      <c r="L24" s="263"/>
      <c r="M24" s="263"/>
      <c r="N24" s="263"/>
      <c r="O24" s="263"/>
    </row>
    <row r="25" spans="1:39" ht="35.25" customHeight="1">
      <c r="B25" s="1024" t="s">
        <v>328</v>
      </c>
      <c r="C25" s="1024"/>
      <c r="D25" s="1024"/>
      <c r="E25" s="1024" t="s">
        <v>329</v>
      </c>
      <c r="F25" s="1024"/>
      <c r="G25" s="1024"/>
      <c r="H25" s="1024"/>
      <c r="I25" s="1024"/>
      <c r="J25" s="1024"/>
      <c r="K25" s="1024"/>
      <c r="L25" s="1024"/>
      <c r="M25" s="1024"/>
      <c r="N25" s="1024"/>
      <c r="O25" s="1024"/>
      <c r="P25" s="1024"/>
      <c r="Q25" s="1024"/>
      <c r="R25" s="1024"/>
      <c r="S25" s="1024" t="s">
        <v>330</v>
      </c>
      <c r="T25" s="1024"/>
      <c r="U25" s="1024"/>
      <c r="V25" s="1024"/>
      <c r="W25" s="1024"/>
      <c r="X25" s="1024"/>
      <c r="Y25" s="1024"/>
      <c r="Z25" s="1024"/>
      <c r="AA25" s="1024"/>
      <c r="AB25" s="1024"/>
      <c r="AC25" s="1024"/>
      <c r="AD25" s="1024"/>
      <c r="AE25" s="1024"/>
      <c r="AF25" s="1024"/>
      <c r="AG25" s="1024"/>
      <c r="AH25" s="1024"/>
      <c r="AI25" s="1024"/>
      <c r="AJ25" s="1024"/>
    </row>
    <row r="26" spans="1:39" ht="60" customHeight="1">
      <c r="B26" s="912" t="s">
        <v>308</v>
      </c>
      <c r="C26" s="912"/>
      <c r="D26" s="912"/>
      <c r="E26" s="913" t="s">
        <v>331</v>
      </c>
      <c r="F26" s="913"/>
      <c r="G26" s="913"/>
      <c r="H26" s="913"/>
      <c r="I26" s="913"/>
      <c r="J26" s="913"/>
      <c r="K26" s="913"/>
      <c r="L26" s="913"/>
      <c r="M26" s="913"/>
      <c r="N26" s="913"/>
      <c r="O26" s="913"/>
      <c r="P26" s="913"/>
      <c r="Q26" s="913"/>
      <c r="R26" s="913"/>
      <c r="S26" s="913" t="s">
        <v>410</v>
      </c>
      <c r="T26" s="913"/>
      <c r="U26" s="913"/>
      <c r="V26" s="913"/>
      <c r="W26" s="913"/>
      <c r="X26" s="913"/>
      <c r="Y26" s="913"/>
      <c r="Z26" s="913"/>
      <c r="AA26" s="913"/>
      <c r="AB26" s="913"/>
      <c r="AC26" s="913"/>
      <c r="AD26" s="913"/>
      <c r="AE26" s="913"/>
      <c r="AF26" s="913"/>
      <c r="AG26" s="913"/>
      <c r="AH26" s="913"/>
      <c r="AI26" s="913"/>
      <c r="AJ26" s="913"/>
    </row>
    <row r="27" spans="1:39" ht="93" customHeight="1">
      <c r="B27" s="912" t="s">
        <v>309</v>
      </c>
      <c r="C27" s="912"/>
      <c r="D27" s="912"/>
      <c r="E27" s="913" t="s">
        <v>332</v>
      </c>
      <c r="F27" s="913"/>
      <c r="G27" s="913"/>
      <c r="H27" s="913"/>
      <c r="I27" s="913"/>
      <c r="J27" s="913"/>
      <c r="K27" s="913"/>
      <c r="L27" s="913"/>
      <c r="M27" s="913"/>
      <c r="N27" s="913"/>
      <c r="O27" s="913"/>
      <c r="P27" s="913"/>
      <c r="Q27" s="913"/>
      <c r="R27" s="913"/>
      <c r="S27" s="913" t="s">
        <v>411</v>
      </c>
      <c r="T27" s="913"/>
      <c r="U27" s="913"/>
      <c r="V27" s="913"/>
      <c r="W27" s="913"/>
      <c r="X27" s="913"/>
      <c r="Y27" s="913"/>
      <c r="Z27" s="913"/>
      <c r="AA27" s="913"/>
      <c r="AB27" s="913"/>
      <c r="AC27" s="913"/>
      <c r="AD27" s="913"/>
      <c r="AE27" s="913"/>
      <c r="AF27" s="913"/>
      <c r="AG27" s="913"/>
      <c r="AH27" s="913"/>
      <c r="AI27" s="913"/>
      <c r="AJ27" s="913"/>
    </row>
    <row r="28" spans="1:39" ht="60" customHeight="1">
      <c r="B28" s="912" t="s">
        <v>310</v>
      </c>
      <c r="C28" s="912"/>
      <c r="D28" s="912"/>
      <c r="E28" s="913" t="s">
        <v>333</v>
      </c>
      <c r="F28" s="913"/>
      <c r="G28" s="913"/>
      <c r="H28" s="913"/>
      <c r="I28" s="913"/>
      <c r="J28" s="913"/>
      <c r="K28" s="913"/>
      <c r="L28" s="913"/>
      <c r="M28" s="913"/>
      <c r="N28" s="913"/>
      <c r="O28" s="913"/>
      <c r="P28" s="913"/>
      <c r="Q28" s="913"/>
      <c r="R28" s="913"/>
      <c r="S28" s="913" t="s">
        <v>412</v>
      </c>
      <c r="T28" s="913"/>
      <c r="U28" s="913"/>
      <c r="V28" s="913"/>
      <c r="W28" s="913"/>
      <c r="X28" s="913"/>
      <c r="Y28" s="913"/>
      <c r="Z28" s="913"/>
      <c r="AA28" s="913"/>
      <c r="AB28" s="913"/>
      <c r="AC28" s="913"/>
      <c r="AD28" s="913"/>
      <c r="AE28" s="913"/>
      <c r="AF28" s="913"/>
      <c r="AG28" s="913"/>
      <c r="AH28" s="913"/>
      <c r="AI28" s="913"/>
      <c r="AJ28" s="913"/>
    </row>
    <row r="29" spans="1:39" ht="60" customHeight="1">
      <c r="B29" s="912" t="s">
        <v>311</v>
      </c>
      <c r="C29" s="912"/>
      <c r="D29" s="912"/>
      <c r="E29" s="913" t="s">
        <v>334</v>
      </c>
      <c r="F29" s="913"/>
      <c r="G29" s="913"/>
      <c r="H29" s="913"/>
      <c r="I29" s="913"/>
      <c r="J29" s="913"/>
      <c r="K29" s="913"/>
      <c r="L29" s="913"/>
      <c r="M29" s="913"/>
      <c r="N29" s="913"/>
      <c r="O29" s="913"/>
      <c r="P29" s="913"/>
      <c r="Q29" s="913"/>
      <c r="R29" s="913"/>
      <c r="S29" s="913" t="s">
        <v>413</v>
      </c>
      <c r="T29" s="913"/>
      <c r="U29" s="913"/>
      <c r="V29" s="913"/>
      <c r="W29" s="913"/>
      <c r="X29" s="913"/>
      <c r="Y29" s="913"/>
      <c r="Z29" s="913"/>
      <c r="AA29" s="913"/>
      <c r="AB29" s="913"/>
      <c r="AC29" s="913"/>
      <c r="AD29" s="913"/>
      <c r="AE29" s="913"/>
      <c r="AF29" s="913"/>
      <c r="AG29" s="913"/>
      <c r="AH29" s="913"/>
      <c r="AI29" s="913"/>
      <c r="AJ29" s="913"/>
    </row>
    <row r="30" spans="1:39" ht="60" customHeight="1">
      <c r="B30" s="912" t="s">
        <v>312</v>
      </c>
      <c r="C30" s="912"/>
      <c r="D30" s="912"/>
      <c r="E30" s="913" t="s">
        <v>335</v>
      </c>
      <c r="F30" s="913"/>
      <c r="G30" s="913"/>
      <c r="H30" s="913"/>
      <c r="I30" s="913"/>
      <c r="J30" s="913"/>
      <c r="K30" s="913"/>
      <c r="L30" s="913"/>
      <c r="M30" s="913"/>
      <c r="N30" s="913"/>
      <c r="O30" s="913"/>
      <c r="P30" s="913"/>
      <c r="Q30" s="913"/>
      <c r="R30" s="913"/>
      <c r="S30" s="913" t="s">
        <v>414</v>
      </c>
      <c r="T30" s="913"/>
      <c r="U30" s="913"/>
      <c r="V30" s="913"/>
      <c r="W30" s="913"/>
      <c r="X30" s="913"/>
      <c r="Y30" s="913"/>
      <c r="Z30" s="913"/>
      <c r="AA30" s="913"/>
      <c r="AB30" s="913"/>
      <c r="AC30" s="913"/>
      <c r="AD30" s="913"/>
      <c r="AE30" s="913"/>
      <c r="AF30" s="913"/>
      <c r="AG30" s="913"/>
      <c r="AH30" s="913"/>
      <c r="AI30" s="913"/>
      <c r="AJ30" s="913"/>
    </row>
    <row r="31" spans="1:39" ht="60" customHeight="1">
      <c r="B31" s="912" t="s">
        <v>313</v>
      </c>
      <c r="C31" s="912"/>
      <c r="D31" s="912"/>
      <c r="E31" s="913" t="s">
        <v>336</v>
      </c>
      <c r="F31" s="913"/>
      <c r="G31" s="913"/>
      <c r="H31" s="913"/>
      <c r="I31" s="913"/>
      <c r="J31" s="913"/>
      <c r="K31" s="913"/>
      <c r="L31" s="913"/>
      <c r="M31" s="913"/>
      <c r="N31" s="913"/>
      <c r="O31" s="913"/>
      <c r="P31" s="913"/>
      <c r="Q31" s="913"/>
      <c r="R31" s="913"/>
      <c r="S31" s="913" t="s">
        <v>415</v>
      </c>
      <c r="T31" s="913"/>
      <c r="U31" s="913"/>
      <c r="V31" s="913"/>
      <c r="W31" s="913"/>
      <c r="X31" s="913"/>
      <c r="Y31" s="913"/>
      <c r="Z31" s="913"/>
      <c r="AA31" s="913"/>
      <c r="AB31" s="913"/>
      <c r="AC31" s="913"/>
      <c r="AD31" s="913"/>
      <c r="AE31" s="913"/>
      <c r="AF31" s="913"/>
      <c r="AG31" s="913"/>
      <c r="AH31" s="913"/>
      <c r="AI31" s="913"/>
      <c r="AJ31" s="913"/>
    </row>
    <row r="32" spans="1:39" ht="60" customHeight="1">
      <c r="B32" s="912" t="s">
        <v>337</v>
      </c>
      <c r="C32" s="912"/>
      <c r="D32" s="912"/>
      <c r="E32" s="913" t="s">
        <v>338</v>
      </c>
      <c r="F32" s="913"/>
      <c r="G32" s="913"/>
      <c r="H32" s="913"/>
      <c r="I32" s="913"/>
      <c r="J32" s="913"/>
      <c r="K32" s="913"/>
      <c r="L32" s="913"/>
      <c r="M32" s="913"/>
      <c r="N32" s="913"/>
      <c r="O32" s="913"/>
      <c r="P32" s="913"/>
      <c r="Q32" s="913"/>
      <c r="R32" s="913"/>
      <c r="S32" s="913" t="s">
        <v>416</v>
      </c>
      <c r="T32" s="913"/>
      <c r="U32" s="913"/>
      <c r="V32" s="913"/>
      <c r="W32" s="913"/>
      <c r="X32" s="913"/>
      <c r="Y32" s="913"/>
      <c r="Z32" s="913"/>
      <c r="AA32" s="913"/>
      <c r="AB32" s="913"/>
      <c r="AC32" s="913"/>
      <c r="AD32" s="913"/>
      <c r="AE32" s="913"/>
      <c r="AF32" s="913"/>
      <c r="AG32" s="913"/>
      <c r="AH32" s="913"/>
      <c r="AI32" s="913"/>
      <c r="AJ32" s="913"/>
    </row>
    <row r="33" spans="1:36" ht="60" customHeight="1">
      <c r="B33" s="912" t="s">
        <v>314</v>
      </c>
      <c r="C33" s="912"/>
      <c r="D33" s="912"/>
      <c r="E33" s="913" t="s">
        <v>339</v>
      </c>
      <c r="F33" s="913"/>
      <c r="G33" s="913"/>
      <c r="H33" s="913"/>
      <c r="I33" s="913"/>
      <c r="J33" s="913"/>
      <c r="K33" s="913"/>
      <c r="L33" s="913"/>
      <c r="M33" s="913"/>
      <c r="N33" s="913"/>
      <c r="O33" s="913"/>
      <c r="P33" s="913"/>
      <c r="Q33" s="913"/>
      <c r="R33" s="913"/>
      <c r="S33" s="913" t="s">
        <v>417</v>
      </c>
      <c r="T33" s="913"/>
      <c r="U33" s="913"/>
      <c r="V33" s="913"/>
      <c r="W33" s="913"/>
      <c r="X33" s="913"/>
      <c r="Y33" s="913"/>
      <c r="Z33" s="913"/>
      <c r="AA33" s="913"/>
      <c r="AB33" s="913"/>
      <c r="AC33" s="913"/>
      <c r="AD33" s="913"/>
      <c r="AE33" s="913"/>
      <c r="AF33" s="913"/>
      <c r="AG33" s="913"/>
      <c r="AH33" s="913"/>
      <c r="AI33" s="913"/>
      <c r="AJ33" s="913"/>
    </row>
    <row r="34" spans="1:36" ht="60" customHeight="1">
      <c r="B34" s="912" t="s">
        <v>315</v>
      </c>
      <c r="C34" s="912"/>
      <c r="D34" s="912"/>
      <c r="E34" s="913" t="s">
        <v>340</v>
      </c>
      <c r="F34" s="913"/>
      <c r="G34" s="913"/>
      <c r="H34" s="913"/>
      <c r="I34" s="913"/>
      <c r="J34" s="913"/>
      <c r="K34" s="913"/>
      <c r="L34" s="913"/>
      <c r="M34" s="913"/>
      <c r="N34" s="913"/>
      <c r="O34" s="913"/>
      <c r="P34" s="913"/>
      <c r="Q34" s="913"/>
      <c r="R34" s="913"/>
      <c r="S34" s="913" t="s">
        <v>418</v>
      </c>
      <c r="T34" s="913"/>
      <c r="U34" s="913"/>
      <c r="V34" s="913"/>
      <c r="W34" s="913"/>
      <c r="X34" s="913"/>
      <c r="Y34" s="913"/>
      <c r="Z34" s="913"/>
      <c r="AA34" s="913"/>
      <c r="AB34" s="913"/>
      <c r="AC34" s="913"/>
      <c r="AD34" s="913"/>
      <c r="AE34" s="913"/>
      <c r="AF34" s="913"/>
      <c r="AG34" s="913"/>
      <c r="AH34" s="913"/>
      <c r="AI34" s="913"/>
      <c r="AJ34" s="913"/>
    </row>
    <row r="35" spans="1:36" ht="102" customHeight="1">
      <c r="B35" s="912" t="s">
        <v>316</v>
      </c>
      <c r="C35" s="912"/>
      <c r="D35" s="912"/>
      <c r="E35" s="913" t="s">
        <v>341</v>
      </c>
      <c r="F35" s="913"/>
      <c r="G35" s="913"/>
      <c r="H35" s="913"/>
      <c r="I35" s="913"/>
      <c r="J35" s="913"/>
      <c r="K35" s="913"/>
      <c r="L35" s="913"/>
      <c r="M35" s="913"/>
      <c r="N35" s="913"/>
      <c r="O35" s="913"/>
      <c r="P35" s="913"/>
      <c r="Q35" s="913"/>
      <c r="R35" s="913"/>
      <c r="S35" s="913" t="s">
        <v>424</v>
      </c>
      <c r="T35" s="913"/>
      <c r="U35" s="913"/>
      <c r="V35" s="913"/>
      <c r="W35" s="913"/>
      <c r="X35" s="913"/>
      <c r="Y35" s="913"/>
      <c r="Z35" s="913"/>
      <c r="AA35" s="913"/>
      <c r="AB35" s="913"/>
      <c r="AC35" s="913"/>
      <c r="AD35" s="913"/>
      <c r="AE35" s="913"/>
      <c r="AF35" s="913"/>
      <c r="AG35" s="913"/>
      <c r="AH35" s="913"/>
      <c r="AI35" s="913"/>
      <c r="AJ35" s="913"/>
    </row>
    <row r="36" spans="1:36" ht="60" customHeight="1">
      <c r="B36" s="912" t="s">
        <v>317</v>
      </c>
      <c r="C36" s="912"/>
      <c r="D36" s="912"/>
      <c r="E36" s="913" t="s">
        <v>342</v>
      </c>
      <c r="F36" s="913"/>
      <c r="G36" s="913"/>
      <c r="H36" s="913"/>
      <c r="I36" s="913"/>
      <c r="J36" s="913"/>
      <c r="K36" s="913"/>
      <c r="L36" s="913"/>
      <c r="M36" s="913"/>
      <c r="N36" s="913"/>
      <c r="O36" s="913"/>
      <c r="P36" s="913"/>
      <c r="Q36" s="913"/>
      <c r="R36" s="913"/>
      <c r="S36" s="913" t="s">
        <v>419</v>
      </c>
      <c r="T36" s="913"/>
      <c r="U36" s="913"/>
      <c r="V36" s="913"/>
      <c r="W36" s="913"/>
      <c r="X36" s="913"/>
      <c r="Y36" s="913"/>
      <c r="Z36" s="913"/>
      <c r="AA36" s="913"/>
      <c r="AB36" s="913"/>
      <c r="AC36" s="913"/>
      <c r="AD36" s="913"/>
      <c r="AE36" s="913"/>
      <c r="AF36" s="913"/>
      <c r="AG36" s="913"/>
      <c r="AH36" s="913"/>
      <c r="AI36" s="913"/>
      <c r="AJ36" s="913"/>
    </row>
    <row r="37" spans="1:36" ht="60" customHeight="1">
      <c r="B37" s="912" t="s">
        <v>318</v>
      </c>
      <c r="C37" s="912"/>
      <c r="D37" s="912"/>
      <c r="E37" s="913" t="s">
        <v>343</v>
      </c>
      <c r="F37" s="913"/>
      <c r="G37" s="913"/>
      <c r="H37" s="913"/>
      <c r="I37" s="913"/>
      <c r="J37" s="913"/>
      <c r="K37" s="913"/>
      <c r="L37" s="913"/>
      <c r="M37" s="913"/>
      <c r="N37" s="913"/>
      <c r="O37" s="913"/>
      <c r="P37" s="913"/>
      <c r="Q37" s="913"/>
      <c r="R37" s="913"/>
      <c r="S37" s="913" t="s">
        <v>420</v>
      </c>
      <c r="T37" s="913"/>
      <c r="U37" s="913"/>
      <c r="V37" s="913"/>
      <c r="W37" s="913"/>
      <c r="X37" s="913"/>
      <c r="Y37" s="913"/>
      <c r="Z37" s="913"/>
      <c r="AA37" s="913"/>
      <c r="AB37" s="913"/>
      <c r="AC37" s="913"/>
      <c r="AD37" s="913"/>
      <c r="AE37" s="913"/>
      <c r="AF37" s="913"/>
      <c r="AG37" s="913"/>
      <c r="AH37" s="913"/>
      <c r="AI37" s="913"/>
      <c r="AJ37" s="913"/>
    </row>
    <row r="38" spans="1:36" ht="60" customHeight="1">
      <c r="B38" s="912" t="s">
        <v>319</v>
      </c>
      <c r="C38" s="912"/>
      <c r="D38" s="912"/>
      <c r="E38" s="913" t="s">
        <v>344</v>
      </c>
      <c r="F38" s="913"/>
      <c r="G38" s="913"/>
      <c r="H38" s="913"/>
      <c r="I38" s="913"/>
      <c r="J38" s="913"/>
      <c r="K38" s="913"/>
      <c r="L38" s="913"/>
      <c r="M38" s="913"/>
      <c r="N38" s="913"/>
      <c r="O38" s="913"/>
      <c r="P38" s="913"/>
      <c r="Q38" s="913"/>
      <c r="R38" s="913"/>
      <c r="S38" s="913" t="s">
        <v>421</v>
      </c>
      <c r="T38" s="913"/>
      <c r="U38" s="913"/>
      <c r="V38" s="913"/>
      <c r="W38" s="913"/>
      <c r="X38" s="913"/>
      <c r="Y38" s="913"/>
      <c r="Z38" s="913"/>
      <c r="AA38" s="913"/>
      <c r="AB38" s="913"/>
      <c r="AC38" s="913"/>
      <c r="AD38" s="913"/>
      <c r="AE38" s="913"/>
      <c r="AF38" s="913"/>
      <c r="AG38" s="913"/>
      <c r="AH38" s="913"/>
      <c r="AI38" s="913"/>
      <c r="AJ38" s="913"/>
    </row>
    <row r="39" spans="1:36" ht="60" customHeight="1">
      <c r="B39" s="912" t="s">
        <v>320</v>
      </c>
      <c r="C39" s="912"/>
      <c r="D39" s="912"/>
      <c r="E39" s="913" t="s">
        <v>345</v>
      </c>
      <c r="F39" s="913"/>
      <c r="G39" s="913"/>
      <c r="H39" s="913"/>
      <c r="I39" s="913"/>
      <c r="J39" s="913"/>
      <c r="K39" s="913"/>
      <c r="L39" s="913"/>
      <c r="M39" s="913"/>
      <c r="N39" s="913"/>
      <c r="O39" s="913"/>
      <c r="P39" s="913"/>
      <c r="Q39" s="913"/>
      <c r="R39" s="913"/>
      <c r="S39" s="913" t="s">
        <v>422</v>
      </c>
      <c r="T39" s="913"/>
      <c r="U39" s="913"/>
      <c r="V39" s="913"/>
      <c r="W39" s="913"/>
      <c r="X39" s="913"/>
      <c r="Y39" s="913"/>
      <c r="Z39" s="913"/>
      <c r="AA39" s="913"/>
      <c r="AB39" s="913"/>
      <c r="AC39" s="913"/>
      <c r="AD39" s="913"/>
      <c r="AE39" s="913"/>
      <c r="AF39" s="913"/>
      <c r="AG39" s="913"/>
      <c r="AH39" s="913"/>
      <c r="AI39" s="913"/>
      <c r="AJ39" s="913"/>
    </row>
    <row r="40" spans="1:36" ht="60" customHeight="1">
      <c r="B40" s="912" t="s">
        <v>321</v>
      </c>
      <c r="C40" s="912"/>
      <c r="D40" s="912"/>
      <c r="E40" s="913" t="s">
        <v>346</v>
      </c>
      <c r="F40" s="913"/>
      <c r="G40" s="913"/>
      <c r="H40" s="913"/>
      <c r="I40" s="913"/>
      <c r="J40" s="913"/>
      <c r="K40" s="913"/>
      <c r="L40" s="913"/>
      <c r="M40" s="913"/>
      <c r="N40" s="913"/>
      <c r="O40" s="913"/>
      <c r="P40" s="913"/>
      <c r="Q40" s="913"/>
      <c r="R40" s="913"/>
      <c r="S40" s="913" t="s">
        <v>423</v>
      </c>
      <c r="T40" s="913"/>
      <c r="U40" s="913"/>
      <c r="V40" s="913"/>
      <c r="W40" s="913"/>
      <c r="X40" s="913"/>
      <c r="Y40" s="913"/>
      <c r="Z40" s="913"/>
      <c r="AA40" s="913"/>
      <c r="AB40" s="913"/>
      <c r="AC40" s="913"/>
      <c r="AD40" s="913"/>
      <c r="AE40" s="913"/>
      <c r="AF40" s="913"/>
      <c r="AG40" s="913"/>
      <c r="AH40" s="913"/>
      <c r="AI40" s="913"/>
      <c r="AJ40" s="913"/>
    </row>
    <row r="41" spans="1:36" ht="24.75" customHeight="1"/>
    <row r="42" spans="1:36" ht="28.5" customHeight="1">
      <c r="A42" s="264" t="s">
        <v>402</v>
      </c>
      <c r="B42" s="263"/>
      <c r="C42" s="263"/>
      <c r="D42" s="263"/>
      <c r="E42" s="263"/>
      <c r="F42" s="263"/>
      <c r="G42" s="263"/>
      <c r="H42" s="263"/>
      <c r="I42" s="263"/>
      <c r="J42" s="263"/>
      <c r="K42" s="263"/>
      <c r="L42" s="263"/>
      <c r="R42" s="265" t="s">
        <v>347</v>
      </c>
      <c r="T42" s="257"/>
    </row>
    <row r="43" spans="1:36" ht="28.5" customHeight="1">
      <c r="A43" s="266">
        <v>1</v>
      </c>
      <c r="B43" s="914" t="s">
        <v>348</v>
      </c>
      <c r="C43" s="914"/>
      <c r="D43" s="914"/>
      <c r="E43" s="914"/>
      <c r="F43" s="914"/>
      <c r="G43" s="914"/>
      <c r="H43" s="914"/>
      <c r="I43" s="914"/>
      <c r="J43" s="914"/>
      <c r="K43" s="914"/>
      <c r="L43" s="914"/>
      <c r="M43" s="914"/>
      <c r="N43" s="914"/>
      <c r="O43" s="914"/>
      <c r="P43" s="914"/>
      <c r="Q43" s="915"/>
      <c r="R43" s="281"/>
      <c r="T43" s="257"/>
    </row>
    <row r="44" spans="1:36" ht="28.5" customHeight="1">
      <c r="A44" s="266">
        <v>2</v>
      </c>
      <c r="B44" s="914" t="s">
        <v>349</v>
      </c>
      <c r="C44" s="914"/>
      <c r="D44" s="914"/>
      <c r="E44" s="914"/>
      <c r="F44" s="914"/>
      <c r="G44" s="914"/>
      <c r="H44" s="914"/>
      <c r="I44" s="914"/>
      <c r="J44" s="914"/>
      <c r="K44" s="914"/>
      <c r="L44" s="914"/>
      <c r="M44" s="914"/>
      <c r="N44" s="914"/>
      <c r="O44" s="914"/>
      <c r="P44" s="914"/>
      <c r="Q44" s="915"/>
      <c r="R44" s="281"/>
      <c r="T44" s="257"/>
    </row>
    <row r="45" spans="1:36" ht="28.5" customHeight="1">
      <c r="A45" s="266">
        <v>3</v>
      </c>
      <c r="B45" s="914" t="s">
        <v>350</v>
      </c>
      <c r="C45" s="914"/>
      <c r="D45" s="914"/>
      <c r="E45" s="914"/>
      <c r="F45" s="914"/>
      <c r="G45" s="914"/>
      <c r="H45" s="914"/>
      <c r="I45" s="914"/>
      <c r="J45" s="914"/>
      <c r="K45" s="914"/>
      <c r="L45" s="914"/>
      <c r="M45" s="914"/>
      <c r="N45" s="914"/>
      <c r="O45" s="914"/>
      <c r="P45" s="914"/>
      <c r="Q45" s="915"/>
      <c r="R45" s="281"/>
      <c r="T45" s="257"/>
    </row>
    <row r="46" spans="1:36" ht="24.75" customHeight="1"/>
    <row r="47" spans="1:36" s="244" customFormat="1" ht="42" customHeight="1">
      <c r="A47" s="243" t="s">
        <v>403</v>
      </c>
      <c r="B47" s="243"/>
      <c r="C47" s="243"/>
      <c r="D47" s="243"/>
      <c r="E47" s="243"/>
      <c r="F47" s="243"/>
      <c r="G47" s="243"/>
      <c r="H47" s="243"/>
      <c r="I47" s="243"/>
      <c r="J47" s="243"/>
      <c r="K47" s="243"/>
      <c r="L47" s="243"/>
      <c r="M47" s="243"/>
      <c r="N47" s="243"/>
      <c r="O47" s="243"/>
      <c r="P47" s="243"/>
      <c r="Q47" s="243"/>
      <c r="R47" s="243"/>
      <c r="S47" s="243"/>
      <c r="T47" s="243"/>
      <c r="U47" s="243"/>
    </row>
    <row r="48" spans="1:36" s="244" customFormat="1" ht="18" customHeight="1">
      <c r="A48" s="243"/>
      <c r="B48" s="243"/>
      <c r="C48" s="243"/>
      <c r="D48" s="243"/>
      <c r="E48" s="243"/>
      <c r="F48" s="243"/>
      <c r="G48" s="243"/>
      <c r="H48" s="243"/>
      <c r="I48" s="243"/>
      <c r="J48" s="243"/>
      <c r="K48" s="243"/>
      <c r="L48" s="243"/>
      <c r="M48" s="243"/>
      <c r="N48" s="243"/>
      <c r="O48" s="243"/>
      <c r="P48" s="243"/>
      <c r="Q48" s="243"/>
      <c r="R48" s="243"/>
      <c r="S48" s="243"/>
      <c r="T48" s="243"/>
      <c r="U48" s="243"/>
    </row>
    <row r="49" spans="1:43" s="247" customFormat="1" ht="27.75" customHeight="1">
      <c r="A49" s="243"/>
      <c r="B49" s="243"/>
      <c r="C49" s="243"/>
      <c r="D49" s="243"/>
      <c r="E49" s="243"/>
      <c r="F49" s="243"/>
      <c r="G49" s="243"/>
      <c r="H49" s="243"/>
      <c r="I49" s="243"/>
      <c r="J49" s="243"/>
      <c r="K49" s="243"/>
      <c r="L49" s="243"/>
      <c r="M49" s="243"/>
      <c r="N49" s="243"/>
      <c r="O49" s="243"/>
      <c r="P49" s="243"/>
      <c r="Q49" s="243"/>
      <c r="T49" s="244"/>
      <c r="U49" s="244"/>
      <c r="V49" s="244"/>
      <c r="W49" s="244"/>
      <c r="X49" s="244"/>
      <c r="Y49" s="244"/>
      <c r="Z49" s="244"/>
      <c r="AA49" s="244"/>
      <c r="AB49" s="244"/>
      <c r="AC49" s="244"/>
      <c r="AD49" s="244"/>
      <c r="AE49" s="244"/>
      <c r="AF49" s="244"/>
      <c r="AG49" s="244"/>
      <c r="AH49" s="244"/>
      <c r="AI49" s="244"/>
      <c r="AJ49" s="244"/>
    </row>
    <row r="50" spans="1:43" s="247" customFormat="1" ht="27.75" customHeight="1">
      <c r="A50" s="245" t="s">
        <v>296</v>
      </c>
      <c r="B50" s="245"/>
      <c r="C50" s="245"/>
      <c r="D50" s="245"/>
      <c r="E50" s="245"/>
      <c r="F50" s="245"/>
      <c r="G50" s="245"/>
      <c r="H50" s="245"/>
      <c r="I50" s="245"/>
      <c r="T50" s="244"/>
      <c r="U50" s="244"/>
      <c r="V50" s="244"/>
      <c r="W50" s="244"/>
      <c r="X50" s="244"/>
      <c r="Y50" s="244"/>
      <c r="Z50" s="244"/>
      <c r="AA50" s="244"/>
      <c r="AB50" s="244"/>
      <c r="AC50" s="244"/>
      <c r="AD50" s="244"/>
      <c r="AE50" s="244"/>
      <c r="AF50" s="244"/>
      <c r="AG50" s="244"/>
      <c r="AH50" s="244"/>
      <c r="AI50" s="244"/>
      <c r="AJ50" s="244"/>
    </row>
    <row r="51" spans="1:43" s="247" customFormat="1" ht="27.75" customHeight="1">
      <c r="A51" s="245"/>
      <c r="B51" s="1013" t="s">
        <v>489</v>
      </c>
      <c r="C51" s="1014"/>
      <c r="D51" s="1014"/>
      <c r="E51" s="1014"/>
      <c r="F51" s="1014"/>
      <c r="G51" s="1014"/>
      <c r="H51" s="1014"/>
      <c r="I51" s="1015"/>
      <c r="J51" s="267" t="str">
        <f>IF(個票3!$A$2="☑","○","")</f>
        <v>○</v>
      </c>
      <c r="K51" s="246"/>
      <c r="L51" s="1016" t="s">
        <v>392</v>
      </c>
      <c r="M51" s="1017"/>
      <c r="N51" s="1018" t="s">
        <v>409</v>
      </c>
      <c r="O51" s="1019"/>
      <c r="P51" s="1019"/>
      <c r="Q51" s="1020"/>
      <c r="R51" s="247" t="s">
        <v>393</v>
      </c>
      <c r="T51" s="244"/>
      <c r="U51" s="244"/>
      <c r="V51" s="244"/>
      <c r="W51" s="244"/>
      <c r="X51" s="244"/>
      <c r="Y51" s="244"/>
      <c r="Z51" s="244"/>
      <c r="AA51" s="244"/>
      <c r="AB51" s="244"/>
      <c r="AC51" s="244"/>
      <c r="AD51" s="244"/>
      <c r="AE51" s="244"/>
      <c r="AF51" s="244"/>
      <c r="AG51" s="244"/>
      <c r="AH51" s="244"/>
      <c r="AI51" s="244"/>
      <c r="AJ51" s="244"/>
    </row>
    <row r="52" spans="1:43" s="247" customFormat="1" ht="27.75" customHeight="1">
      <c r="A52" s="245"/>
      <c r="K52" s="246"/>
      <c r="L52" s="1016" t="s">
        <v>297</v>
      </c>
      <c r="M52" s="1017"/>
      <c r="N52" s="1021">
        <f>総括表!$L$12</f>
        <v>0</v>
      </c>
      <c r="O52" s="1022"/>
      <c r="P52" s="1022"/>
      <c r="Q52" s="1023"/>
      <c r="T52" s="244"/>
      <c r="U52" s="244"/>
      <c r="V52" s="244"/>
      <c r="W52" s="244"/>
      <c r="X52" s="244"/>
      <c r="Y52" s="244"/>
      <c r="Z52" s="244"/>
      <c r="AA52" s="244"/>
      <c r="AB52" s="244"/>
      <c r="AC52" s="244"/>
      <c r="AD52" s="244"/>
      <c r="AE52" s="244"/>
      <c r="AF52" s="244"/>
      <c r="AG52" s="244"/>
      <c r="AH52" s="244"/>
      <c r="AI52" s="244"/>
      <c r="AJ52" s="244"/>
    </row>
    <row r="53" spans="1:43" s="247" customFormat="1" ht="18" customHeight="1"/>
    <row r="54" spans="1:43" s="247" customFormat="1" ht="18" customHeight="1"/>
    <row r="55" spans="1:43" s="247" customFormat="1" ht="32.25" customHeight="1" thickBot="1">
      <c r="A55" s="245" t="s">
        <v>298</v>
      </c>
      <c r="Q55" s="248"/>
      <c r="S55" s="249"/>
      <c r="T55" s="250"/>
      <c r="AI55" s="251"/>
      <c r="AJ55" s="251"/>
      <c r="AK55" s="251"/>
    </row>
    <row r="56" spans="1:43" s="247" customFormat="1" ht="69.75" customHeight="1" thickBot="1">
      <c r="E56" s="992" t="s">
        <v>299</v>
      </c>
      <c r="F56" s="993"/>
      <c r="G56" s="993"/>
      <c r="H56" s="993"/>
      <c r="I56" s="993"/>
      <c r="J56" s="993"/>
      <c r="K56" s="993"/>
      <c r="L56" s="993"/>
      <c r="M56" s="993"/>
      <c r="N56" s="993"/>
      <c r="O56" s="993"/>
      <c r="P56" s="993"/>
      <c r="Q56" s="993"/>
      <c r="R56" s="993"/>
      <c r="S56" s="993"/>
      <c r="T56" s="994"/>
      <c r="U56" s="998" t="s">
        <v>300</v>
      </c>
      <c r="V56" s="999"/>
      <c r="W56" s="999"/>
      <c r="X56" s="999"/>
      <c r="Y56" s="1000"/>
      <c r="Z56" s="244"/>
      <c r="AA56" s="244"/>
      <c r="AB56" s="244"/>
      <c r="AC56" s="244"/>
      <c r="AD56" s="244"/>
      <c r="AE56" s="244"/>
      <c r="AF56" s="244"/>
      <c r="AG56" s="244"/>
      <c r="AH56" s="244"/>
      <c r="AI56" s="244"/>
      <c r="AJ56" s="244"/>
      <c r="AK56" s="251"/>
      <c r="AL56" s="251"/>
      <c r="AM56" s="252"/>
      <c r="AN56" s="252"/>
      <c r="AO56" s="252"/>
      <c r="AP56" s="252"/>
      <c r="AQ56" s="252"/>
    </row>
    <row r="57" spans="1:43" s="247" customFormat="1" ht="24" customHeight="1" thickBot="1">
      <c r="D57" s="253"/>
      <c r="E57" s="995"/>
      <c r="F57" s="996"/>
      <c r="G57" s="996"/>
      <c r="H57" s="996"/>
      <c r="I57" s="996"/>
      <c r="J57" s="996"/>
      <c r="K57" s="996"/>
      <c r="L57" s="996"/>
      <c r="M57" s="996"/>
      <c r="N57" s="996"/>
      <c r="O57" s="996"/>
      <c r="P57" s="996"/>
      <c r="Q57" s="996"/>
      <c r="R57" s="996"/>
      <c r="S57" s="996"/>
      <c r="T57" s="997"/>
      <c r="U57" s="1001" t="s">
        <v>352</v>
      </c>
      <c r="V57" s="1002"/>
      <c r="W57" s="1002"/>
      <c r="X57" s="1002"/>
      <c r="Y57" s="1003"/>
      <c r="Z57" s="244"/>
      <c r="AA57" s="244"/>
      <c r="AB57" s="244"/>
      <c r="AC57" s="244"/>
      <c r="AD57" s="244"/>
      <c r="AE57" s="244"/>
      <c r="AF57" s="244"/>
      <c r="AG57" s="244"/>
      <c r="AH57" s="244"/>
      <c r="AI57" s="244"/>
      <c r="AJ57" s="244"/>
      <c r="AK57" s="251"/>
      <c r="AL57" s="251"/>
    </row>
    <row r="58" spans="1:43" s="247" customFormat="1" ht="105.75" customHeight="1">
      <c r="E58" s="1004" t="s">
        <v>302</v>
      </c>
      <c r="F58" s="1005"/>
      <c r="G58" s="1005"/>
      <c r="H58" s="1006" t="s">
        <v>303</v>
      </c>
      <c r="I58" s="1006"/>
      <c r="J58" s="1006"/>
      <c r="K58" s="1007" t="s">
        <v>394</v>
      </c>
      <c r="L58" s="1008"/>
      <c r="M58" s="1007" t="s">
        <v>304</v>
      </c>
      <c r="N58" s="1008"/>
      <c r="O58" s="1007" t="s">
        <v>305</v>
      </c>
      <c r="P58" s="1008"/>
      <c r="Q58" s="1009" t="s">
        <v>306</v>
      </c>
      <c r="R58" s="1010"/>
      <c r="S58" s="1011" t="s">
        <v>307</v>
      </c>
      <c r="T58" s="1012"/>
      <c r="U58" s="286" t="s">
        <v>404</v>
      </c>
      <c r="V58" s="287" t="s">
        <v>405</v>
      </c>
      <c r="W58" s="287" t="s">
        <v>406</v>
      </c>
      <c r="X58" s="287" t="s">
        <v>407</v>
      </c>
      <c r="Y58" s="288" t="s">
        <v>353</v>
      </c>
      <c r="Z58" s="244"/>
      <c r="AA58" s="244"/>
      <c r="AB58" s="244"/>
      <c r="AC58" s="244"/>
      <c r="AD58" s="244"/>
      <c r="AE58" s="244"/>
      <c r="AF58" s="244"/>
      <c r="AG58" s="244"/>
      <c r="AH58" s="244"/>
      <c r="AI58" s="244"/>
      <c r="AJ58" s="244"/>
      <c r="AK58" s="251"/>
      <c r="AL58" s="251"/>
    </row>
    <row r="59" spans="1:43" s="247" customFormat="1" ht="37.5" customHeight="1">
      <c r="B59" s="968" t="s">
        <v>322</v>
      </c>
      <c r="C59" s="968"/>
      <c r="D59" s="969"/>
      <c r="E59" s="983">
        <f>個票3!$L$4</f>
        <v>0</v>
      </c>
      <c r="F59" s="984"/>
      <c r="G59" s="984"/>
      <c r="H59" s="985">
        <f>個票3!$L$5</f>
        <v>0</v>
      </c>
      <c r="I59" s="985"/>
      <c r="J59" s="985"/>
      <c r="K59" s="986" t="e">
        <f>IF(VLOOKUP(H59,個票3!$A$76:$F$110,6,0)="/事業所",1,個票3!$AG$5)</f>
        <v>#N/A</v>
      </c>
      <c r="L59" s="987"/>
      <c r="M59" s="988" t="str">
        <f>個票3!AA44</f>
        <v/>
      </c>
      <c r="N59" s="989"/>
      <c r="O59" s="990"/>
      <c r="P59" s="991"/>
      <c r="Q59" s="964">
        <f>SUM(U59:AJ59)</f>
        <v>0</v>
      </c>
      <c r="R59" s="965"/>
      <c r="S59" s="966">
        <f>Q59-MAX(M59:P59)</f>
        <v>0</v>
      </c>
      <c r="T59" s="967"/>
      <c r="U59" s="282">
        <f>個票3!F50</f>
        <v>0</v>
      </c>
      <c r="V59" s="268">
        <f>個票3!F51</f>
        <v>0</v>
      </c>
      <c r="W59" s="268">
        <f>個票3!F52</f>
        <v>0</v>
      </c>
      <c r="X59" s="268">
        <f>個票3!F53</f>
        <v>0</v>
      </c>
      <c r="Y59" s="283">
        <f>個票3!F54</f>
        <v>0</v>
      </c>
      <c r="Z59" s="244"/>
      <c r="AA59" s="244"/>
      <c r="AB59" s="244"/>
      <c r="AC59" s="244"/>
      <c r="AD59" s="244"/>
      <c r="AE59" s="244"/>
      <c r="AF59" s="244"/>
      <c r="AG59" s="244"/>
      <c r="AH59" s="244"/>
      <c r="AI59" s="244"/>
      <c r="AJ59" s="244"/>
      <c r="AK59" s="251"/>
      <c r="AL59" s="251"/>
    </row>
    <row r="60" spans="1:43" s="247" customFormat="1" ht="37.5" customHeight="1" thickBot="1">
      <c r="B60" s="968" t="s">
        <v>323</v>
      </c>
      <c r="C60" s="968"/>
      <c r="D60" s="969"/>
      <c r="E60" s="970"/>
      <c r="F60" s="971"/>
      <c r="G60" s="971"/>
      <c r="H60" s="972"/>
      <c r="I60" s="972"/>
      <c r="J60" s="972"/>
      <c r="K60" s="973"/>
      <c r="L60" s="974"/>
      <c r="M60" s="975" t="e">
        <f>VLOOKUP(H60,[2]【非表示】基準額!L42:M76,2,FALSE)*K60</f>
        <v>#N/A</v>
      </c>
      <c r="N60" s="976"/>
      <c r="O60" s="977"/>
      <c r="P60" s="978"/>
      <c r="Q60" s="979">
        <f>O60+S60</f>
        <v>0</v>
      </c>
      <c r="R60" s="980"/>
      <c r="S60" s="981">
        <f>SUM(U60:AJ60)</f>
        <v>0</v>
      </c>
      <c r="T60" s="982"/>
      <c r="U60" s="284"/>
      <c r="V60" s="269"/>
      <c r="W60" s="269"/>
      <c r="X60" s="269"/>
      <c r="Y60" s="285"/>
      <c r="Z60" s="244"/>
      <c r="AA60" s="244"/>
      <c r="AB60" s="244"/>
      <c r="AC60" s="244"/>
      <c r="AD60" s="244"/>
      <c r="AE60" s="244"/>
      <c r="AF60" s="244"/>
      <c r="AG60" s="244"/>
      <c r="AH60" s="244"/>
      <c r="AI60" s="244"/>
      <c r="AJ60" s="244"/>
      <c r="AK60" s="251"/>
      <c r="AL60" s="251"/>
    </row>
    <row r="61" spans="1:43" ht="21" customHeight="1">
      <c r="A61" s="247"/>
      <c r="B61" s="254"/>
      <c r="C61" s="254"/>
      <c r="D61" s="254"/>
      <c r="E61" s="246"/>
      <c r="F61" s="246"/>
      <c r="G61" s="246"/>
      <c r="H61" s="246"/>
      <c r="I61" s="246"/>
      <c r="J61" s="255"/>
      <c r="K61" s="255"/>
      <c r="L61" s="255"/>
      <c r="M61" s="255"/>
      <c r="N61" s="255"/>
      <c r="O61" s="255"/>
      <c r="P61" s="255"/>
      <c r="Q61" s="255"/>
      <c r="R61" s="246"/>
      <c r="S61" s="246"/>
      <c r="Z61" s="244"/>
      <c r="AA61" s="244"/>
      <c r="AB61" s="244"/>
      <c r="AC61" s="244"/>
      <c r="AD61" s="244"/>
      <c r="AE61" s="244"/>
      <c r="AF61" s="244"/>
      <c r="AG61" s="244"/>
      <c r="AH61" s="244"/>
      <c r="AI61" s="244"/>
      <c r="AJ61" s="244"/>
      <c r="AK61" s="251"/>
    </row>
    <row r="62" spans="1:43" ht="32.25" customHeight="1" thickBot="1">
      <c r="A62" s="245" t="s">
        <v>324</v>
      </c>
      <c r="N62" s="258"/>
      <c r="O62" s="258"/>
      <c r="V62" s="251"/>
      <c r="W62" s="251"/>
      <c r="X62" s="251"/>
      <c r="Y62" s="251"/>
      <c r="Z62" s="244"/>
      <c r="AA62" s="251"/>
      <c r="AB62" s="251"/>
      <c r="AC62" s="251"/>
      <c r="AD62" s="251"/>
      <c r="AE62" s="251"/>
      <c r="AF62" s="251"/>
      <c r="AG62" s="251"/>
      <c r="AH62" s="251"/>
      <c r="AK62" s="251"/>
      <c r="AL62" s="251"/>
      <c r="AM62" s="251"/>
      <c r="AN62" s="251"/>
      <c r="AO62" s="251"/>
      <c r="AP62" s="251"/>
    </row>
    <row r="63" spans="1:43" ht="24" customHeight="1">
      <c r="A63" s="245"/>
      <c r="B63" s="937" t="s">
        <v>379</v>
      </c>
      <c r="C63" s="937"/>
      <c r="D63" s="937"/>
      <c r="E63" s="938"/>
      <c r="F63" s="939" t="s">
        <v>380</v>
      </c>
      <c r="G63" s="940"/>
      <c r="H63" s="296" t="s">
        <v>381</v>
      </c>
      <c r="I63" s="260" t="s">
        <v>382</v>
      </c>
      <c r="J63" s="261"/>
      <c r="K63" s="941" t="s">
        <v>385</v>
      </c>
      <c r="L63" s="942"/>
      <c r="M63" s="296" t="s">
        <v>386</v>
      </c>
      <c r="N63" s="260" t="s">
        <v>387</v>
      </c>
      <c r="O63" s="253"/>
      <c r="P63" s="943" t="s">
        <v>398</v>
      </c>
      <c r="Q63" s="944"/>
      <c r="R63" s="944"/>
      <c r="S63" s="944"/>
      <c r="T63" s="944"/>
      <c r="U63" s="944"/>
      <c r="V63" s="944"/>
      <c r="W63" s="944"/>
      <c r="X63" s="945"/>
      <c r="AD63" s="251"/>
      <c r="AE63" s="251"/>
      <c r="AF63" s="251"/>
      <c r="AG63" s="251"/>
      <c r="AH63" s="251"/>
      <c r="AK63" s="251"/>
      <c r="AL63" s="251"/>
      <c r="AM63" s="251"/>
      <c r="AN63" s="251"/>
      <c r="AO63" s="251"/>
      <c r="AP63" s="251"/>
    </row>
    <row r="64" spans="1:43" ht="24" customHeight="1">
      <c r="A64" s="262"/>
      <c r="B64" s="946" t="s">
        <v>383</v>
      </c>
      <c r="C64" s="947"/>
      <c r="D64" s="948" t="s">
        <v>325</v>
      </c>
      <c r="E64" s="949"/>
      <c r="F64" s="270">
        <f>内訳3!E10</f>
        <v>0</v>
      </c>
      <c r="G64" s="297" t="s">
        <v>326</v>
      </c>
      <c r="H64" s="272">
        <f>内訳3!G10</f>
        <v>0</v>
      </c>
      <c r="I64" s="273">
        <f>内訳3!H10</f>
        <v>0</v>
      </c>
      <c r="J64" s="263"/>
      <c r="K64" s="270">
        <f>内訳3!E16</f>
        <v>0</v>
      </c>
      <c r="L64" s="297" t="s">
        <v>326</v>
      </c>
      <c r="M64" s="272">
        <f>内訳3!G16</f>
        <v>0</v>
      </c>
      <c r="N64" s="273">
        <f>内訳3!H16</f>
        <v>0</v>
      </c>
      <c r="P64" s="927"/>
      <c r="Q64" s="928"/>
      <c r="R64" s="928"/>
      <c r="S64" s="928"/>
      <c r="T64" s="928"/>
      <c r="U64" s="928"/>
      <c r="V64" s="928"/>
      <c r="W64" s="928"/>
      <c r="X64" s="929"/>
      <c r="AD64" s="251"/>
      <c r="AE64" s="251"/>
      <c r="AF64" s="251"/>
      <c r="AG64" s="251"/>
      <c r="AH64" s="251"/>
      <c r="AK64" s="251"/>
      <c r="AL64" s="251"/>
      <c r="AM64" s="251"/>
    </row>
    <row r="65" spans="1:39" ht="24" customHeight="1">
      <c r="A65" s="262"/>
      <c r="B65" s="924"/>
      <c r="C65" s="924"/>
      <c r="D65" s="925" t="s">
        <v>327</v>
      </c>
      <c r="E65" s="926"/>
      <c r="F65" s="270">
        <f>内訳3!E11</f>
        <v>0</v>
      </c>
      <c r="G65" s="297" t="s">
        <v>326</v>
      </c>
      <c r="H65" s="272">
        <f>内訳3!G11</f>
        <v>0</v>
      </c>
      <c r="I65" s="273">
        <f>内訳3!H11</f>
        <v>0</v>
      </c>
      <c r="J65" s="263"/>
      <c r="K65" s="270">
        <f>内訳3!E17</f>
        <v>0</v>
      </c>
      <c r="L65" s="297" t="s">
        <v>326</v>
      </c>
      <c r="M65" s="272">
        <f>内訳3!G17</f>
        <v>0</v>
      </c>
      <c r="N65" s="273">
        <f>内訳3!H17</f>
        <v>0</v>
      </c>
      <c r="P65" s="927"/>
      <c r="Q65" s="928"/>
      <c r="R65" s="928"/>
      <c r="S65" s="928"/>
      <c r="T65" s="928"/>
      <c r="U65" s="928"/>
      <c r="V65" s="928"/>
      <c r="W65" s="928"/>
      <c r="X65" s="929"/>
      <c r="AD65" s="251"/>
      <c r="AE65" s="251"/>
      <c r="AF65" s="251"/>
      <c r="AG65" s="251"/>
      <c r="AH65" s="251"/>
      <c r="AK65" s="251"/>
      <c r="AL65" s="251"/>
      <c r="AM65" s="251"/>
    </row>
    <row r="66" spans="1:39" ht="24" customHeight="1">
      <c r="A66" s="262"/>
      <c r="B66" s="923" t="s">
        <v>384</v>
      </c>
      <c r="C66" s="924"/>
      <c r="D66" s="925" t="s">
        <v>325</v>
      </c>
      <c r="E66" s="926"/>
      <c r="F66" s="270">
        <f>内訳3!E12</f>
        <v>0</v>
      </c>
      <c r="G66" s="297" t="s">
        <v>326</v>
      </c>
      <c r="H66" s="272">
        <f>内訳3!G12</f>
        <v>0</v>
      </c>
      <c r="I66" s="273">
        <f>内訳3!H12</f>
        <v>0</v>
      </c>
      <c r="J66" s="263"/>
      <c r="K66" s="270">
        <f>内訳3!E18</f>
        <v>0</v>
      </c>
      <c r="L66" s="297" t="s">
        <v>326</v>
      </c>
      <c r="M66" s="272">
        <f>内訳3!G18</f>
        <v>0</v>
      </c>
      <c r="N66" s="273">
        <f>内訳3!H18</f>
        <v>0</v>
      </c>
      <c r="P66" s="927"/>
      <c r="Q66" s="928"/>
      <c r="R66" s="928"/>
      <c r="S66" s="928"/>
      <c r="T66" s="928"/>
      <c r="U66" s="928"/>
      <c r="V66" s="928"/>
      <c r="W66" s="928"/>
      <c r="X66" s="929"/>
      <c r="AD66" s="251"/>
      <c r="AE66" s="251"/>
      <c r="AF66" s="251"/>
      <c r="AG66" s="251"/>
      <c r="AH66" s="251"/>
      <c r="AI66" s="251"/>
      <c r="AJ66" s="251"/>
      <c r="AK66" s="251"/>
      <c r="AL66" s="251"/>
      <c r="AM66" s="251"/>
    </row>
    <row r="67" spans="1:39" ht="24" customHeight="1" thickBot="1">
      <c r="A67" s="262"/>
      <c r="B67" s="924"/>
      <c r="C67" s="924"/>
      <c r="D67" s="925" t="s">
        <v>327</v>
      </c>
      <c r="E67" s="926"/>
      <c r="F67" s="274">
        <f>内訳3!E13</f>
        <v>0</v>
      </c>
      <c r="G67" s="275" t="s">
        <v>326</v>
      </c>
      <c r="H67" s="276">
        <f>内訳3!G13</f>
        <v>0</v>
      </c>
      <c r="I67" s="277">
        <f>内訳3!H13</f>
        <v>0</v>
      </c>
      <c r="J67" s="263"/>
      <c r="K67" s="274">
        <f>内訳3!E19</f>
        <v>0</v>
      </c>
      <c r="L67" s="275" t="s">
        <v>326</v>
      </c>
      <c r="M67" s="276">
        <f>内訳3!G19</f>
        <v>0</v>
      </c>
      <c r="N67" s="277">
        <f>内訳3!H19</f>
        <v>0</v>
      </c>
      <c r="P67" s="930"/>
      <c r="Q67" s="931"/>
      <c r="R67" s="931"/>
      <c r="S67" s="931"/>
      <c r="T67" s="931"/>
      <c r="U67" s="931"/>
      <c r="V67" s="931"/>
      <c r="W67" s="931"/>
      <c r="X67" s="932"/>
    </row>
    <row r="68" spans="1:39" ht="21" customHeight="1">
      <c r="B68" s="261" t="s">
        <v>399</v>
      </c>
      <c r="C68" s="263"/>
      <c r="D68" s="263"/>
      <c r="E68" s="263"/>
      <c r="F68" s="263"/>
      <c r="G68" s="263"/>
      <c r="H68" s="263"/>
      <c r="I68" s="263"/>
      <c r="J68" s="263"/>
      <c r="K68" s="263"/>
      <c r="L68" s="263"/>
      <c r="M68" s="263"/>
      <c r="N68" s="263"/>
      <c r="O68" s="263"/>
      <c r="T68" s="257"/>
    </row>
    <row r="69" spans="1:39" ht="21" customHeight="1">
      <c r="B69" s="261"/>
      <c r="C69" s="263"/>
      <c r="D69" s="263"/>
      <c r="E69" s="263"/>
      <c r="F69" s="263"/>
      <c r="G69" s="263"/>
      <c r="H69" s="263"/>
      <c r="I69" s="263"/>
      <c r="J69" s="263"/>
      <c r="K69" s="263"/>
      <c r="L69" s="263"/>
      <c r="M69" s="263"/>
      <c r="N69" s="263"/>
      <c r="O69" s="263"/>
      <c r="T69" s="257"/>
    </row>
    <row r="70" spans="1:39" ht="32.25" customHeight="1">
      <c r="A70" s="245" t="s">
        <v>408</v>
      </c>
      <c r="B70" s="263"/>
      <c r="C70" s="263"/>
      <c r="D70" s="263"/>
      <c r="E70" s="263"/>
      <c r="F70" s="263"/>
      <c r="G70" s="263"/>
      <c r="H70" s="263"/>
      <c r="I70" s="263"/>
      <c r="J70" s="263"/>
      <c r="K70" s="263"/>
      <c r="L70" s="263"/>
      <c r="M70" s="263"/>
      <c r="N70" s="263"/>
      <c r="O70" s="263"/>
    </row>
    <row r="71" spans="1:39" ht="32.25" customHeight="1" thickBot="1">
      <c r="A71" s="245" t="s">
        <v>401</v>
      </c>
      <c r="B71" s="263"/>
      <c r="C71" s="263"/>
      <c r="D71" s="263"/>
      <c r="E71" s="263"/>
      <c r="F71" s="263"/>
      <c r="G71" s="263"/>
      <c r="H71" s="263"/>
      <c r="I71" s="263"/>
      <c r="J71" s="263"/>
      <c r="K71" s="263"/>
      <c r="L71" s="263"/>
      <c r="M71" s="263"/>
      <c r="N71" s="263"/>
      <c r="O71" s="263"/>
    </row>
    <row r="72" spans="1:39" ht="35.25" customHeight="1" thickBot="1">
      <c r="B72" s="933" t="s">
        <v>328</v>
      </c>
      <c r="C72" s="934"/>
      <c r="D72" s="934"/>
      <c r="E72" s="935" t="s">
        <v>329</v>
      </c>
      <c r="F72" s="934"/>
      <c r="G72" s="934"/>
      <c r="H72" s="934"/>
      <c r="I72" s="934"/>
      <c r="J72" s="934"/>
      <c r="K72" s="934"/>
      <c r="L72" s="934"/>
      <c r="M72" s="934"/>
      <c r="N72" s="934"/>
      <c r="O72" s="934"/>
      <c r="P72" s="934"/>
      <c r="Q72" s="934"/>
      <c r="R72" s="934"/>
      <c r="S72" s="933" t="s">
        <v>330</v>
      </c>
      <c r="T72" s="934"/>
      <c r="U72" s="934"/>
      <c r="V72" s="934"/>
      <c r="W72" s="934"/>
      <c r="X72" s="934"/>
      <c r="Y72" s="934"/>
      <c r="Z72" s="934"/>
      <c r="AA72" s="934"/>
      <c r="AB72" s="934"/>
      <c r="AC72" s="934"/>
      <c r="AD72" s="934"/>
      <c r="AE72" s="934"/>
      <c r="AF72" s="934"/>
      <c r="AG72" s="934"/>
      <c r="AH72" s="934"/>
      <c r="AI72" s="934"/>
      <c r="AJ72" s="936"/>
    </row>
    <row r="73" spans="1:39" ht="60" customHeight="1">
      <c r="A73" s="257">
        <v>1</v>
      </c>
      <c r="B73" s="957" t="s">
        <v>425</v>
      </c>
      <c r="C73" s="958"/>
      <c r="D73" s="959"/>
      <c r="E73" s="960" t="s">
        <v>430</v>
      </c>
      <c r="F73" s="961"/>
      <c r="G73" s="961"/>
      <c r="H73" s="961"/>
      <c r="I73" s="961"/>
      <c r="J73" s="961"/>
      <c r="K73" s="961"/>
      <c r="L73" s="961"/>
      <c r="M73" s="961"/>
      <c r="N73" s="961"/>
      <c r="O73" s="961"/>
      <c r="P73" s="961"/>
      <c r="Q73" s="961"/>
      <c r="R73" s="962"/>
      <c r="S73" s="960" t="s">
        <v>435</v>
      </c>
      <c r="T73" s="961"/>
      <c r="U73" s="961"/>
      <c r="V73" s="961"/>
      <c r="W73" s="961"/>
      <c r="X73" s="961"/>
      <c r="Y73" s="961"/>
      <c r="Z73" s="961"/>
      <c r="AA73" s="961"/>
      <c r="AB73" s="961"/>
      <c r="AC73" s="961"/>
      <c r="AD73" s="961"/>
      <c r="AE73" s="961"/>
      <c r="AF73" s="961"/>
      <c r="AG73" s="961"/>
      <c r="AH73" s="961"/>
      <c r="AI73" s="961"/>
      <c r="AJ73" s="963"/>
    </row>
    <row r="74" spans="1:39" ht="60" customHeight="1">
      <c r="A74" s="257">
        <v>2</v>
      </c>
      <c r="B74" s="950" t="s">
        <v>426</v>
      </c>
      <c r="C74" s="951"/>
      <c r="D74" s="952"/>
      <c r="E74" s="953" t="s">
        <v>431</v>
      </c>
      <c r="F74" s="954"/>
      <c r="G74" s="954"/>
      <c r="H74" s="954"/>
      <c r="I74" s="954"/>
      <c r="J74" s="954"/>
      <c r="K74" s="954"/>
      <c r="L74" s="954"/>
      <c r="M74" s="954"/>
      <c r="N74" s="954"/>
      <c r="O74" s="954"/>
      <c r="P74" s="954"/>
      <c r="Q74" s="954"/>
      <c r="R74" s="955"/>
      <c r="S74" s="953" t="s">
        <v>436</v>
      </c>
      <c r="T74" s="954"/>
      <c r="U74" s="954"/>
      <c r="V74" s="954"/>
      <c r="W74" s="954"/>
      <c r="X74" s="954"/>
      <c r="Y74" s="954"/>
      <c r="Z74" s="954"/>
      <c r="AA74" s="954"/>
      <c r="AB74" s="954"/>
      <c r="AC74" s="954"/>
      <c r="AD74" s="954"/>
      <c r="AE74" s="954"/>
      <c r="AF74" s="954"/>
      <c r="AG74" s="954"/>
      <c r="AH74" s="954"/>
      <c r="AI74" s="954"/>
      <c r="AJ74" s="956"/>
    </row>
    <row r="75" spans="1:39" ht="60" customHeight="1">
      <c r="A75" s="257">
        <v>3</v>
      </c>
      <c r="B75" s="950" t="s">
        <v>427</v>
      </c>
      <c r="C75" s="951"/>
      <c r="D75" s="952"/>
      <c r="E75" s="953" t="s">
        <v>432</v>
      </c>
      <c r="F75" s="954"/>
      <c r="G75" s="954"/>
      <c r="H75" s="954"/>
      <c r="I75" s="954"/>
      <c r="J75" s="954"/>
      <c r="K75" s="954"/>
      <c r="L75" s="954"/>
      <c r="M75" s="954"/>
      <c r="N75" s="954"/>
      <c r="O75" s="954"/>
      <c r="P75" s="954"/>
      <c r="Q75" s="954"/>
      <c r="R75" s="955"/>
      <c r="S75" s="953" t="s">
        <v>437</v>
      </c>
      <c r="T75" s="954"/>
      <c r="U75" s="954"/>
      <c r="V75" s="954"/>
      <c r="W75" s="954"/>
      <c r="X75" s="954"/>
      <c r="Y75" s="954"/>
      <c r="Z75" s="954"/>
      <c r="AA75" s="954"/>
      <c r="AB75" s="954"/>
      <c r="AC75" s="954"/>
      <c r="AD75" s="954"/>
      <c r="AE75" s="954"/>
      <c r="AF75" s="954"/>
      <c r="AG75" s="954"/>
      <c r="AH75" s="954"/>
      <c r="AI75" s="954"/>
      <c r="AJ75" s="956"/>
    </row>
    <row r="76" spans="1:39" ht="60" customHeight="1">
      <c r="A76" s="257">
        <v>4</v>
      </c>
      <c r="B76" s="950" t="s">
        <v>428</v>
      </c>
      <c r="C76" s="951"/>
      <c r="D76" s="952"/>
      <c r="E76" s="953" t="s">
        <v>433</v>
      </c>
      <c r="F76" s="954"/>
      <c r="G76" s="954"/>
      <c r="H76" s="954"/>
      <c r="I76" s="954"/>
      <c r="J76" s="954"/>
      <c r="K76" s="954"/>
      <c r="L76" s="954"/>
      <c r="M76" s="954"/>
      <c r="N76" s="954"/>
      <c r="O76" s="954"/>
      <c r="P76" s="954"/>
      <c r="Q76" s="954"/>
      <c r="R76" s="955"/>
      <c r="S76" s="953" t="s">
        <v>438</v>
      </c>
      <c r="T76" s="954"/>
      <c r="U76" s="954"/>
      <c r="V76" s="954"/>
      <c r="W76" s="954"/>
      <c r="X76" s="954"/>
      <c r="Y76" s="954"/>
      <c r="Z76" s="954"/>
      <c r="AA76" s="954"/>
      <c r="AB76" s="954"/>
      <c r="AC76" s="954"/>
      <c r="AD76" s="954"/>
      <c r="AE76" s="954"/>
      <c r="AF76" s="954"/>
      <c r="AG76" s="954"/>
      <c r="AH76" s="954"/>
      <c r="AI76" s="954"/>
      <c r="AJ76" s="956"/>
    </row>
    <row r="77" spans="1:39" ht="60" customHeight="1" thickBot="1">
      <c r="A77" s="257">
        <v>5</v>
      </c>
      <c r="B77" s="916" t="s">
        <v>429</v>
      </c>
      <c r="C77" s="917"/>
      <c r="D77" s="918"/>
      <c r="E77" s="919" t="s">
        <v>434</v>
      </c>
      <c r="F77" s="920"/>
      <c r="G77" s="920"/>
      <c r="H77" s="920"/>
      <c r="I77" s="920"/>
      <c r="J77" s="920"/>
      <c r="K77" s="920"/>
      <c r="L77" s="920"/>
      <c r="M77" s="920"/>
      <c r="N77" s="920"/>
      <c r="O77" s="920"/>
      <c r="P77" s="920"/>
      <c r="Q77" s="920"/>
      <c r="R77" s="921"/>
      <c r="S77" s="919" t="s">
        <v>439</v>
      </c>
      <c r="T77" s="920"/>
      <c r="U77" s="920"/>
      <c r="V77" s="920"/>
      <c r="W77" s="920"/>
      <c r="X77" s="920"/>
      <c r="Y77" s="920"/>
      <c r="Z77" s="920"/>
      <c r="AA77" s="920"/>
      <c r="AB77" s="920"/>
      <c r="AC77" s="920"/>
      <c r="AD77" s="920"/>
      <c r="AE77" s="920"/>
      <c r="AF77" s="920"/>
      <c r="AG77" s="920"/>
      <c r="AH77" s="920"/>
      <c r="AI77" s="920"/>
      <c r="AJ77" s="922"/>
    </row>
    <row r="78" spans="1:39" ht="24.75" customHeight="1"/>
    <row r="79" spans="1:39" ht="28.5" customHeight="1">
      <c r="A79" s="264" t="s">
        <v>402</v>
      </c>
      <c r="B79" s="263"/>
      <c r="C79" s="263"/>
      <c r="D79" s="263"/>
      <c r="E79" s="263"/>
      <c r="F79" s="263"/>
      <c r="G79" s="263"/>
      <c r="H79" s="263"/>
      <c r="I79" s="263"/>
      <c r="J79" s="263"/>
      <c r="K79" s="263"/>
      <c r="L79" s="263"/>
      <c r="R79" s="265" t="s">
        <v>347</v>
      </c>
      <c r="T79" s="257"/>
    </row>
    <row r="80" spans="1:39" ht="28.5" customHeight="1">
      <c r="A80" s="266">
        <v>1</v>
      </c>
      <c r="B80" s="914" t="s">
        <v>348</v>
      </c>
      <c r="C80" s="914"/>
      <c r="D80" s="914"/>
      <c r="E80" s="914"/>
      <c r="F80" s="914"/>
      <c r="G80" s="914"/>
      <c r="H80" s="914"/>
      <c r="I80" s="914"/>
      <c r="J80" s="914"/>
      <c r="K80" s="914"/>
      <c r="L80" s="914"/>
      <c r="M80" s="914"/>
      <c r="N80" s="914"/>
      <c r="O80" s="914"/>
      <c r="P80" s="914"/>
      <c r="Q80" s="915"/>
      <c r="R80" s="281"/>
      <c r="T80" s="257"/>
    </row>
    <row r="81" spans="1:20" ht="28.5" customHeight="1">
      <c r="A81" s="266">
        <v>2</v>
      </c>
      <c r="B81" s="914" t="s">
        <v>349</v>
      </c>
      <c r="C81" s="914"/>
      <c r="D81" s="914"/>
      <c r="E81" s="914"/>
      <c r="F81" s="914"/>
      <c r="G81" s="914"/>
      <c r="H81" s="914"/>
      <c r="I81" s="914"/>
      <c r="J81" s="914"/>
      <c r="K81" s="914"/>
      <c r="L81" s="914"/>
      <c r="M81" s="914"/>
      <c r="N81" s="914"/>
      <c r="O81" s="914"/>
      <c r="P81" s="914"/>
      <c r="Q81" s="915"/>
      <c r="R81" s="281"/>
      <c r="T81" s="257"/>
    </row>
    <row r="82" spans="1:20" ht="28.5" customHeight="1">
      <c r="A82" s="266">
        <v>3</v>
      </c>
      <c r="B82" s="914" t="s">
        <v>350</v>
      </c>
      <c r="C82" s="914"/>
      <c r="D82" s="914"/>
      <c r="E82" s="914"/>
      <c r="F82" s="914"/>
      <c r="G82" s="914"/>
      <c r="H82" s="914"/>
      <c r="I82" s="914"/>
      <c r="J82" s="914"/>
      <c r="K82" s="914"/>
      <c r="L82" s="914"/>
      <c r="M82" s="914"/>
      <c r="N82" s="914"/>
      <c r="O82" s="914"/>
      <c r="P82" s="914"/>
      <c r="Q82" s="915"/>
      <c r="R82" s="281"/>
      <c r="T82" s="257"/>
    </row>
  </sheetData>
  <sheetProtection formatCells="0" formatRows="0" insertRows="0" insertHyperlinks="0" deleteRows="0" sort="0"/>
  <protectedRanges>
    <protectedRange sqref="Y16:AK20 A16:E20 L5:Q6 R5 A83:AK344 A1:R4 A5 U14:AK15 N51:Q52 E59:N59 R80:R82 A7:T15 U7:AK8 J5:K5 S1:AK6 A6:K6 U9:AJ13 AK9:AK11 J51 A21:AK46" name="範囲1"/>
    <protectedRange sqref="F16:X20 F64:N67" name="範囲1_1"/>
    <protectedRange sqref="Y63:AK67 A63:E67 A68:AK79 L51:M52 R51 S47:AK62 L53:R58 A47:R50 O59:R59 A60:R62 A59:D59 A80:Q82 S80:AK82 A51 K51 A52:K58" name="範囲1_2"/>
    <protectedRange sqref="F63:X63 O64:X67" name="範囲1_1_1"/>
    <protectedRange sqref="B5:I5 B51:I51" name="範囲1_3"/>
  </protectedRanges>
  <mergeCells count="162">
    <mergeCell ref="B77:D77"/>
    <mergeCell ref="E77:R77"/>
    <mergeCell ref="S77:AJ77"/>
    <mergeCell ref="B80:Q80"/>
    <mergeCell ref="B81:Q81"/>
    <mergeCell ref="B82:Q82"/>
    <mergeCell ref="B75:D75"/>
    <mergeCell ref="E75:R75"/>
    <mergeCell ref="S75:AJ75"/>
    <mergeCell ref="B76:D76"/>
    <mergeCell ref="E76:R76"/>
    <mergeCell ref="S76:AJ76"/>
    <mergeCell ref="B73:D73"/>
    <mergeCell ref="E73:R73"/>
    <mergeCell ref="S73:AJ73"/>
    <mergeCell ref="B74:D74"/>
    <mergeCell ref="E74:R74"/>
    <mergeCell ref="S74:AJ74"/>
    <mergeCell ref="B66:C67"/>
    <mergeCell ref="D66:E66"/>
    <mergeCell ref="P66:X66"/>
    <mergeCell ref="D67:E67"/>
    <mergeCell ref="P67:X67"/>
    <mergeCell ref="B72:D72"/>
    <mergeCell ref="E72:R72"/>
    <mergeCell ref="S72:AJ72"/>
    <mergeCell ref="B63:E63"/>
    <mergeCell ref="F63:G63"/>
    <mergeCell ref="K63:L63"/>
    <mergeCell ref="P63:X63"/>
    <mergeCell ref="B64:C65"/>
    <mergeCell ref="D64:E64"/>
    <mergeCell ref="P64:X64"/>
    <mergeCell ref="D65:E65"/>
    <mergeCell ref="P65:X65"/>
    <mergeCell ref="B60:D60"/>
    <mergeCell ref="E60:G60"/>
    <mergeCell ref="H60:J60"/>
    <mergeCell ref="K60:L60"/>
    <mergeCell ref="M60:N60"/>
    <mergeCell ref="O60:P60"/>
    <mergeCell ref="Q60:R60"/>
    <mergeCell ref="S60:T60"/>
    <mergeCell ref="B59:D59"/>
    <mergeCell ref="E59:G59"/>
    <mergeCell ref="H59:J59"/>
    <mergeCell ref="K59:L59"/>
    <mergeCell ref="M59:N59"/>
    <mergeCell ref="O59:P59"/>
    <mergeCell ref="E58:G58"/>
    <mergeCell ref="H58:J58"/>
    <mergeCell ref="K58:L58"/>
    <mergeCell ref="M58:N58"/>
    <mergeCell ref="O58:P58"/>
    <mergeCell ref="Q58:R58"/>
    <mergeCell ref="S58:T58"/>
    <mergeCell ref="Q59:R59"/>
    <mergeCell ref="S59:T59"/>
    <mergeCell ref="B51:I51"/>
    <mergeCell ref="L51:M51"/>
    <mergeCell ref="N51:Q51"/>
    <mergeCell ref="L52:M52"/>
    <mergeCell ref="N52:Q52"/>
    <mergeCell ref="E56:T57"/>
    <mergeCell ref="B40:D40"/>
    <mergeCell ref="E40:R40"/>
    <mergeCell ref="S40:AJ40"/>
    <mergeCell ref="B43:Q43"/>
    <mergeCell ref="B44:Q44"/>
    <mergeCell ref="B45:Q45"/>
    <mergeCell ref="U56:Y56"/>
    <mergeCell ref="U57:Y57"/>
    <mergeCell ref="B38:D38"/>
    <mergeCell ref="E38:R38"/>
    <mergeCell ref="S38:AJ38"/>
    <mergeCell ref="B39:D39"/>
    <mergeCell ref="E39:R39"/>
    <mergeCell ref="S39:AJ39"/>
    <mergeCell ref="B36:D36"/>
    <mergeCell ref="E36:R36"/>
    <mergeCell ref="S36:AJ36"/>
    <mergeCell ref="B37:D37"/>
    <mergeCell ref="E37:R37"/>
    <mergeCell ref="S37:AJ37"/>
    <mergeCell ref="B34:D34"/>
    <mergeCell ref="E34:R34"/>
    <mergeCell ref="S34:AJ34"/>
    <mergeCell ref="B35:D35"/>
    <mergeCell ref="E35:R35"/>
    <mergeCell ref="S35:AJ35"/>
    <mergeCell ref="B32:D32"/>
    <mergeCell ref="E32:R32"/>
    <mergeCell ref="S32:AJ32"/>
    <mergeCell ref="B33:D33"/>
    <mergeCell ref="E33:R33"/>
    <mergeCell ref="S33:AJ33"/>
    <mergeCell ref="B30:D30"/>
    <mergeCell ref="E30:R30"/>
    <mergeCell ref="S30:AJ30"/>
    <mergeCell ref="B31:D31"/>
    <mergeCell ref="E31:R31"/>
    <mergeCell ref="S31:AJ31"/>
    <mergeCell ref="B28:D28"/>
    <mergeCell ref="E28:R28"/>
    <mergeCell ref="S28:AJ28"/>
    <mergeCell ref="B29:D29"/>
    <mergeCell ref="E29:R29"/>
    <mergeCell ref="S29:AJ29"/>
    <mergeCell ref="B26:D26"/>
    <mergeCell ref="E26:R26"/>
    <mergeCell ref="S26:AJ26"/>
    <mergeCell ref="B27:D27"/>
    <mergeCell ref="E27:R27"/>
    <mergeCell ref="S27:AJ27"/>
    <mergeCell ref="B19:C20"/>
    <mergeCell ref="D19:E19"/>
    <mergeCell ref="P19:X19"/>
    <mergeCell ref="D20:E20"/>
    <mergeCell ref="P20:X20"/>
    <mergeCell ref="B25:D25"/>
    <mergeCell ref="E25:R25"/>
    <mergeCell ref="S25:AJ25"/>
    <mergeCell ref="B16:E16"/>
    <mergeCell ref="F16:G16"/>
    <mergeCell ref="K16:L16"/>
    <mergeCell ref="P16:X16"/>
    <mergeCell ref="B17:C18"/>
    <mergeCell ref="D17:E17"/>
    <mergeCell ref="P17:X17"/>
    <mergeCell ref="D18:E18"/>
    <mergeCell ref="P18:X18"/>
    <mergeCell ref="Q12:R12"/>
    <mergeCell ref="S12:T12"/>
    <mergeCell ref="B13:D13"/>
    <mergeCell ref="E13:G13"/>
    <mergeCell ref="H13:J13"/>
    <mergeCell ref="K13:L13"/>
    <mergeCell ref="M13:N13"/>
    <mergeCell ref="O13:P13"/>
    <mergeCell ref="Q13:R13"/>
    <mergeCell ref="S13:T13"/>
    <mergeCell ref="B12:D12"/>
    <mergeCell ref="E12:G12"/>
    <mergeCell ref="H12:J12"/>
    <mergeCell ref="K12:L12"/>
    <mergeCell ref="M12:N12"/>
    <mergeCell ref="O12:P12"/>
    <mergeCell ref="B5:I5"/>
    <mergeCell ref="L5:M5"/>
    <mergeCell ref="N5:Q5"/>
    <mergeCell ref="L6:M6"/>
    <mergeCell ref="N6:Q6"/>
    <mergeCell ref="E9:T10"/>
    <mergeCell ref="U9:AI9"/>
    <mergeCell ref="U10:AI10"/>
    <mergeCell ref="E11:G11"/>
    <mergeCell ref="H11:J11"/>
    <mergeCell ref="K11:L11"/>
    <mergeCell ref="M11:N11"/>
    <mergeCell ref="O11:P11"/>
    <mergeCell ref="Q11:R11"/>
    <mergeCell ref="S11:T11"/>
  </mergeCells>
  <phoneticPr fontId="7"/>
  <conditionalFormatting sqref="J5">
    <cfRule type="containsText" dxfId="33" priority="7" operator="containsText" text="○">
      <formula>NOT(ISERROR(SEARCH("○",J5)))</formula>
    </cfRule>
    <cfRule type="containsText" dxfId="32" priority="8" operator="containsText" text="○">
      <formula>NOT(ISERROR(SEARCH("○",J5)))</formula>
    </cfRule>
    <cfRule type="containsText" dxfId="31" priority="9" operator="containsText" text="○">
      <formula>NOT(ISERROR(SEARCH("○",J5)))</formula>
    </cfRule>
    <cfRule type="containsText" dxfId="30" priority="10" operator="containsText" text="○">
      <formula>NOT(ISERROR(SEARCH("○",J5)))</formula>
    </cfRule>
  </conditionalFormatting>
  <conditionalFormatting sqref="J51">
    <cfRule type="containsText" dxfId="29" priority="1" operator="containsText" text="○">
      <formula>NOT(ISERROR(SEARCH("○",J51)))</formula>
    </cfRule>
    <cfRule type="containsText" dxfId="28" priority="2" operator="containsText" text="○">
      <formula>NOT(ISERROR(SEARCH("○",J51)))</formula>
    </cfRule>
    <cfRule type="containsText" dxfId="27" priority="3" operator="containsText" text="○">
      <formula>NOT(ISERROR(SEARCH("○",J51)))</formula>
    </cfRule>
    <cfRule type="containsText" dxfId="26" priority="4" operator="containsText" text="○">
      <formula>NOT(ISERROR(SEARCH("○",J51)))</formula>
    </cfRule>
  </conditionalFormatting>
  <dataValidations count="2">
    <dataValidation type="list" allowBlank="1" showInputMessage="1" showErrorMessage="1" sqref="R43:R45 R80:R82" xr:uid="{0E651217-9C0F-42A7-BA87-D4C976F3374F}">
      <formula1>"☑"</formula1>
    </dataValidation>
    <dataValidation imeMode="off" allowBlank="1" showInputMessage="1" showErrorMessage="1" sqref="K59:Y60 K12:AI13" xr:uid="{D15DC4AE-960F-4023-9811-766C8E8AC30C}"/>
  </dataValidations>
  <printOptions horizontalCentered="1" verticalCentered="1"/>
  <pageMargins left="0.25" right="0.25" top="0.75" bottom="0.75" header="0.3" footer="0.3"/>
  <pageSetup paperSize="9" scale="40" fitToHeight="0" orientation="landscape" cellComments="asDisplayed" r:id="rId1"/>
  <rowBreaks count="1" manualBreakCount="1">
    <brk id="46" max="36" man="1"/>
  </rowBreaks>
  <legacyDrawing r:id="rId2"/>
  <extLst>
    <ext xmlns:x14="http://schemas.microsoft.com/office/spreadsheetml/2009/9/main" uri="{78C0D931-6437-407d-A8EE-F0AAD7539E65}">
      <x14:conditionalFormattings>
        <x14:conditionalFormatting xmlns:xm="http://schemas.microsoft.com/office/excel/2006/main">
          <x14:cfRule type="containsText" priority="6" operator="containsText" id="{3D3B4853-917F-4784-A097-640CBD6E525D}">
            <xm:f>NOT(ISERROR(SEARCH($J$5,B5)))</xm:f>
            <xm:f>$J$5</xm:f>
            <x14:dxf>
              <font>
                <color theme="1"/>
              </font>
              <fill>
                <patternFill>
                  <bgColor theme="0"/>
                </patternFill>
              </fill>
            </x14:dxf>
          </x14:cfRule>
          <xm:sqref>B5:I5</xm:sqref>
        </x14:conditionalFormatting>
        <x14:conditionalFormatting xmlns:xm="http://schemas.microsoft.com/office/excel/2006/main">
          <x14:cfRule type="containsText" priority="5" operator="containsText" id="{B9F710A3-C446-4C29-9333-366812B69D12}">
            <xm:f>NOT(ISERROR(SEARCH($J$5,B51)))</xm:f>
            <xm:f>$J$5</xm:f>
            <x14:dxf>
              <font>
                <color theme="1"/>
              </font>
              <fill>
                <patternFill>
                  <bgColor theme="0"/>
                </patternFill>
              </fill>
            </x14:dxf>
          </x14:cfRule>
          <xm:sqref>B51:I51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4BFFE706-3CFB-4151-9259-74B7B1B6B77D}">
          <x14:formula1>
            <xm:f>'\\150300-25369\長寿社会課共有2(在宅・施設g)\施設Ｇ\●35-3サービス提供体制確保事業費補助金\R5\01通知・照会・回答\20230330改正通知\国通知\[23××××【●●県】（別添１及び別添２）R５個別協議書様式.xlsx]【非表示】基準額'!#REF!</xm:f>
          </x14:formula1>
          <xm:sqref>H60:J60</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E3864-367C-486C-9E64-7F1047E7DE34}">
  <sheetPr>
    <tabColor theme="6" tint="0.79998168889431442"/>
    <pageSetUpPr fitToPage="1"/>
  </sheetPr>
  <dimension ref="A1:AK31"/>
  <sheetViews>
    <sheetView showGridLines="0" view="pageBreakPreview" zoomScaleNormal="100" zoomScaleSheetLayoutView="100" workbookViewId="0">
      <selection activeCell="P27" sqref="P27:AI27"/>
    </sheetView>
  </sheetViews>
  <sheetFormatPr defaultRowHeight="13"/>
  <cols>
    <col min="1" max="14" width="2.7265625" style="302" customWidth="1"/>
    <col min="15" max="15" width="4.7265625" style="302" customWidth="1"/>
    <col min="16" max="36" width="2.7265625" style="302" customWidth="1"/>
    <col min="37" max="16384" width="8.7265625" style="302"/>
  </cols>
  <sheetData>
    <row r="1" spans="1:36">
      <c r="A1" s="301"/>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t="s">
        <v>452</v>
      </c>
      <c r="AH1" s="301"/>
      <c r="AI1" s="301"/>
      <c r="AJ1" s="301"/>
    </row>
    <row r="2" spans="1:36">
      <c r="A2" s="1057" t="s">
        <v>171</v>
      </c>
      <c r="B2" s="1043"/>
      <c r="C2" s="1043"/>
      <c r="D2" s="1043"/>
      <c r="E2" s="1043"/>
      <c r="F2" s="1043"/>
      <c r="G2" s="1043"/>
      <c r="H2" s="1043"/>
      <c r="I2" s="1043"/>
      <c r="J2" s="1043"/>
      <c r="K2" s="1043"/>
      <c r="L2" s="1043"/>
      <c r="M2" s="1043"/>
      <c r="N2" s="1043"/>
      <c r="O2" s="1043"/>
      <c r="P2" s="1043"/>
      <c r="Q2" s="1043"/>
      <c r="R2" s="1043"/>
      <c r="S2" s="1043"/>
      <c r="T2" s="1043"/>
      <c r="U2" s="1043"/>
      <c r="V2" s="1043"/>
      <c r="W2" s="1043"/>
      <c r="X2" s="1043"/>
      <c r="Y2" s="1043"/>
      <c r="Z2" s="1043"/>
      <c r="AA2" s="1043"/>
      <c r="AB2" s="1043"/>
      <c r="AC2" s="1043"/>
      <c r="AD2" s="1043"/>
      <c r="AE2" s="1043"/>
      <c r="AF2" s="1043"/>
      <c r="AG2" s="1043"/>
      <c r="AH2" s="1043"/>
      <c r="AI2" s="1043"/>
      <c r="AJ2" s="1043"/>
    </row>
    <row r="3" spans="1:36">
      <c r="A3" s="1043"/>
      <c r="B3" s="1043"/>
      <c r="C3" s="1043"/>
      <c r="D3" s="1043"/>
      <c r="E3" s="1043"/>
      <c r="F3" s="1043"/>
      <c r="G3" s="1043"/>
      <c r="H3" s="1043"/>
      <c r="I3" s="1043"/>
      <c r="J3" s="1043"/>
      <c r="K3" s="1043"/>
      <c r="L3" s="1043"/>
      <c r="M3" s="1043"/>
      <c r="N3" s="1043"/>
      <c r="O3" s="1043"/>
      <c r="P3" s="1043"/>
      <c r="Q3" s="1043"/>
      <c r="R3" s="1043"/>
      <c r="S3" s="1043"/>
      <c r="T3" s="1043"/>
      <c r="U3" s="1043"/>
      <c r="V3" s="1043"/>
      <c r="W3" s="1043"/>
      <c r="X3" s="1043"/>
      <c r="Y3" s="1043"/>
      <c r="Z3" s="1043"/>
      <c r="AA3" s="1043"/>
      <c r="AB3" s="1043"/>
      <c r="AC3" s="1043"/>
      <c r="AD3" s="1043"/>
      <c r="AE3" s="1043"/>
      <c r="AF3" s="1043"/>
      <c r="AG3" s="1043"/>
      <c r="AH3" s="1043"/>
      <c r="AI3" s="1043"/>
      <c r="AJ3" s="1043"/>
    </row>
    <row r="4" spans="1:36">
      <c r="A4" s="301"/>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row>
    <row r="5" spans="1:36" ht="13.5" thickBot="1">
      <c r="A5" s="303" t="s">
        <v>453</v>
      </c>
    </row>
    <row r="6" spans="1:36" ht="19.5" customHeight="1" thickBot="1">
      <c r="C6" s="1058" t="s">
        <v>172</v>
      </c>
      <c r="D6" s="1059"/>
      <c r="E6" s="1059"/>
      <c r="F6" s="1059"/>
      <c r="G6" s="1059"/>
      <c r="H6" s="1059"/>
      <c r="I6" s="1059"/>
      <c r="J6" s="1059"/>
      <c r="K6" s="1059"/>
      <c r="L6" s="1059"/>
      <c r="M6" s="1059"/>
      <c r="N6" s="1059"/>
      <c r="O6" s="1059"/>
      <c r="P6" s="1059"/>
      <c r="Q6" s="1059"/>
      <c r="R6" s="1059"/>
      <c r="S6" s="1059"/>
      <c r="T6" s="1059"/>
      <c r="U6" s="1059"/>
      <c r="V6" s="1059"/>
      <c r="W6" s="1059"/>
      <c r="X6" s="1059"/>
      <c r="Y6" s="1059"/>
      <c r="Z6" s="1059"/>
      <c r="AA6" s="1059"/>
      <c r="AB6" s="1059"/>
      <c r="AC6" s="1059"/>
      <c r="AD6" s="1059"/>
      <c r="AE6" s="1059"/>
      <c r="AF6" s="1059"/>
      <c r="AG6" s="1059"/>
      <c r="AH6" s="1059"/>
      <c r="AI6" s="1060"/>
    </row>
    <row r="7" spans="1:36" ht="14">
      <c r="C7" s="345" t="s">
        <v>142</v>
      </c>
      <c r="D7" s="1061" t="s">
        <v>173</v>
      </c>
      <c r="E7" s="1061"/>
      <c r="F7" s="1061"/>
      <c r="G7" s="1061"/>
      <c r="H7" s="1061"/>
      <c r="I7" s="1061"/>
      <c r="J7" s="1061"/>
      <c r="K7" s="1061"/>
      <c r="L7" s="1061"/>
      <c r="M7" s="1061"/>
      <c r="N7" s="1061"/>
      <c r="O7" s="1061"/>
      <c r="P7" s="1061"/>
      <c r="Q7" s="1061"/>
      <c r="R7" s="1061"/>
      <c r="S7" s="1061"/>
      <c r="T7" s="1061"/>
      <c r="U7" s="1061"/>
      <c r="V7" s="1061"/>
      <c r="W7" s="1061"/>
      <c r="X7" s="1061"/>
      <c r="Y7" s="1061"/>
      <c r="Z7" s="1061"/>
      <c r="AA7" s="1061"/>
      <c r="AB7" s="1061"/>
      <c r="AC7" s="1061"/>
      <c r="AD7" s="1061"/>
      <c r="AE7" s="1061"/>
      <c r="AF7" s="1061"/>
      <c r="AG7" s="1061"/>
      <c r="AH7" s="1061"/>
      <c r="AI7" s="1062"/>
    </row>
    <row r="8" spans="1:36" ht="14">
      <c r="C8" s="346" t="s">
        <v>142</v>
      </c>
      <c r="D8" s="1063" t="s">
        <v>174</v>
      </c>
      <c r="E8" s="1064"/>
      <c r="F8" s="1064"/>
      <c r="G8" s="1064"/>
      <c r="H8" s="1064"/>
      <c r="I8" s="1064"/>
      <c r="J8" s="1064"/>
      <c r="K8" s="1064"/>
      <c r="L8" s="1064"/>
      <c r="M8" s="1064"/>
      <c r="N8" s="1064"/>
      <c r="O8" s="1064"/>
      <c r="P8" s="1064"/>
      <c r="Q8" s="1064"/>
      <c r="R8" s="1064"/>
      <c r="S8" s="1064"/>
      <c r="T8" s="1064"/>
      <c r="U8" s="1064"/>
      <c r="V8" s="1064"/>
      <c r="W8" s="1064"/>
      <c r="X8" s="1064"/>
      <c r="Y8" s="1064"/>
      <c r="Z8" s="1064"/>
      <c r="AA8" s="1064"/>
      <c r="AB8" s="1064"/>
      <c r="AC8" s="1064"/>
      <c r="AD8" s="1064"/>
      <c r="AE8" s="1064"/>
      <c r="AF8" s="1064"/>
      <c r="AG8" s="1064"/>
      <c r="AH8" s="1064"/>
      <c r="AI8" s="1065"/>
    </row>
    <row r="9" spans="1:36" ht="14">
      <c r="C9" s="346" t="s">
        <v>142</v>
      </c>
      <c r="D9" s="1066" t="s">
        <v>454</v>
      </c>
      <c r="E9" s="1067"/>
      <c r="F9" s="1067"/>
      <c r="G9" s="1067"/>
      <c r="H9" s="1067"/>
      <c r="I9" s="1067"/>
      <c r="J9" s="1067"/>
      <c r="K9" s="1067"/>
      <c r="L9" s="1067"/>
      <c r="M9" s="1067"/>
      <c r="N9" s="1067"/>
      <c r="O9" s="1067"/>
      <c r="P9" s="1067"/>
      <c r="Q9" s="1067"/>
      <c r="R9" s="1067"/>
      <c r="S9" s="1067"/>
      <c r="T9" s="1067"/>
      <c r="U9" s="1067"/>
      <c r="V9" s="1067"/>
      <c r="W9" s="1067"/>
      <c r="X9" s="1067"/>
      <c r="Y9" s="1067"/>
      <c r="Z9" s="1067"/>
      <c r="AA9" s="1067"/>
      <c r="AB9" s="1067"/>
      <c r="AC9" s="1067"/>
      <c r="AD9" s="1067"/>
      <c r="AE9" s="1067"/>
      <c r="AF9" s="1067"/>
      <c r="AG9" s="1067"/>
      <c r="AH9" s="1067"/>
      <c r="AI9" s="1068"/>
    </row>
    <row r="10" spans="1:36" ht="14">
      <c r="C10" s="346" t="s">
        <v>142</v>
      </c>
      <c r="D10" s="1066" t="s">
        <v>455</v>
      </c>
      <c r="E10" s="1067"/>
      <c r="F10" s="1067"/>
      <c r="G10" s="1067"/>
      <c r="H10" s="1067"/>
      <c r="I10" s="1067"/>
      <c r="J10" s="1067"/>
      <c r="K10" s="1067"/>
      <c r="L10" s="1067"/>
      <c r="M10" s="1067"/>
      <c r="N10" s="1067"/>
      <c r="O10" s="1067"/>
      <c r="P10" s="1067"/>
      <c r="Q10" s="1067"/>
      <c r="R10" s="1067"/>
      <c r="S10" s="1067"/>
      <c r="T10" s="1067"/>
      <c r="U10" s="1067"/>
      <c r="V10" s="1067"/>
      <c r="W10" s="1067"/>
      <c r="X10" s="1067"/>
      <c r="Y10" s="1067"/>
      <c r="Z10" s="1067"/>
      <c r="AA10" s="1067"/>
      <c r="AB10" s="1067"/>
      <c r="AC10" s="1067"/>
      <c r="AD10" s="1067"/>
      <c r="AE10" s="1067"/>
      <c r="AF10" s="1067"/>
      <c r="AG10" s="1067"/>
      <c r="AH10" s="1067"/>
      <c r="AI10" s="1068"/>
    </row>
    <row r="11" spans="1:36" ht="14">
      <c r="C11" s="346" t="s">
        <v>142</v>
      </c>
      <c r="D11" s="1063" t="s">
        <v>175</v>
      </c>
      <c r="E11" s="1064"/>
      <c r="F11" s="1064"/>
      <c r="G11" s="1064"/>
      <c r="H11" s="1064"/>
      <c r="I11" s="1064"/>
      <c r="J11" s="1064"/>
      <c r="K11" s="1064"/>
      <c r="L11" s="1064"/>
      <c r="M11" s="1064"/>
      <c r="N11" s="1064"/>
      <c r="O11" s="1064"/>
      <c r="P11" s="1064"/>
      <c r="Q11" s="1064"/>
      <c r="R11" s="1064"/>
      <c r="S11" s="1064"/>
      <c r="T11" s="1064"/>
      <c r="U11" s="1064"/>
      <c r="V11" s="1064"/>
      <c r="W11" s="1064"/>
      <c r="X11" s="1064"/>
      <c r="Y11" s="1064"/>
      <c r="Z11" s="1064"/>
      <c r="AA11" s="1064"/>
      <c r="AB11" s="1064"/>
      <c r="AC11" s="1064"/>
      <c r="AD11" s="1064"/>
      <c r="AE11" s="1064"/>
      <c r="AF11" s="1064"/>
      <c r="AG11" s="1064"/>
      <c r="AH11" s="1064"/>
      <c r="AI11" s="1065"/>
    </row>
    <row r="12" spans="1:36" ht="18.75" customHeight="1">
      <c r="C12" s="346" t="s">
        <v>142</v>
      </c>
      <c r="D12" s="1069" t="s">
        <v>456</v>
      </c>
      <c r="E12" s="1070"/>
      <c r="F12" s="1070"/>
      <c r="G12" s="1070"/>
      <c r="H12" s="1070"/>
      <c r="I12" s="1070"/>
      <c r="J12" s="1070"/>
      <c r="K12" s="1070"/>
      <c r="L12" s="1070"/>
      <c r="M12" s="1070"/>
      <c r="N12" s="1070"/>
      <c r="O12" s="1070"/>
      <c r="P12" s="1070"/>
      <c r="Q12" s="1070"/>
      <c r="R12" s="1070"/>
      <c r="S12" s="1070"/>
      <c r="T12" s="1070"/>
      <c r="U12" s="1070"/>
      <c r="V12" s="1070"/>
      <c r="W12" s="1070"/>
      <c r="X12" s="1070"/>
      <c r="Y12" s="1070"/>
      <c r="Z12" s="1070"/>
      <c r="AA12" s="1070"/>
      <c r="AB12" s="1070"/>
      <c r="AC12" s="1070"/>
      <c r="AD12" s="1070"/>
      <c r="AE12" s="1070"/>
      <c r="AF12" s="1070"/>
      <c r="AG12" s="1070"/>
      <c r="AH12" s="1070"/>
      <c r="AI12" s="1071"/>
    </row>
    <row r="13" spans="1:36" ht="62.25" customHeight="1" thickBot="1">
      <c r="C13" s="346" t="s">
        <v>142</v>
      </c>
      <c r="D13" s="1072" t="s">
        <v>176</v>
      </c>
      <c r="E13" s="1073"/>
      <c r="F13" s="1073"/>
      <c r="G13" s="1073"/>
      <c r="H13" s="1073"/>
      <c r="I13" s="1073"/>
      <c r="J13" s="1073"/>
      <c r="K13" s="1073"/>
      <c r="L13" s="1073"/>
      <c r="M13" s="1073"/>
      <c r="N13" s="1073"/>
      <c r="O13" s="1073"/>
      <c r="P13" s="1073"/>
      <c r="Q13" s="1073"/>
      <c r="R13" s="1073"/>
      <c r="S13" s="1073"/>
      <c r="T13" s="1073"/>
      <c r="U13" s="1073"/>
      <c r="V13" s="1073"/>
      <c r="W13" s="1073"/>
      <c r="X13" s="1073"/>
      <c r="Y13" s="1073"/>
      <c r="Z13" s="1073"/>
      <c r="AA13" s="1073"/>
      <c r="AB13" s="1073"/>
      <c r="AC13" s="1073"/>
      <c r="AD13" s="1073"/>
      <c r="AE13" s="1073"/>
      <c r="AF13" s="1073"/>
      <c r="AG13" s="1073"/>
      <c r="AH13" s="1073"/>
      <c r="AI13" s="1074"/>
    </row>
    <row r="14" spans="1:36" ht="18.75" customHeight="1">
      <c r="C14" s="304"/>
      <c r="D14" s="1075" t="s">
        <v>177</v>
      </c>
      <c r="E14" s="1075"/>
      <c r="F14" s="1075"/>
      <c r="G14" s="1075"/>
      <c r="H14" s="1075"/>
      <c r="I14" s="1075"/>
      <c r="J14" s="1075"/>
      <c r="K14" s="1075"/>
      <c r="L14" s="1075"/>
      <c r="M14" s="1075"/>
      <c r="N14" s="1075"/>
      <c r="O14" s="1075"/>
      <c r="P14" s="1075"/>
      <c r="Q14" s="1075"/>
      <c r="R14" s="1075"/>
      <c r="S14" s="1075"/>
      <c r="T14" s="1075"/>
      <c r="U14" s="1075"/>
      <c r="V14" s="1075"/>
      <c r="W14" s="1075"/>
      <c r="X14" s="1075"/>
      <c r="Y14" s="1075"/>
      <c r="Z14" s="1075"/>
      <c r="AA14" s="1075"/>
      <c r="AB14" s="1075"/>
      <c r="AC14" s="1075"/>
      <c r="AD14" s="1075"/>
      <c r="AE14" s="1075"/>
      <c r="AF14" s="1075"/>
      <c r="AG14" s="1075"/>
      <c r="AH14" s="1075"/>
      <c r="AI14" s="1075"/>
    </row>
    <row r="15" spans="1:36" ht="18.75" customHeight="1">
      <c r="C15" s="304"/>
      <c r="D15" s="1076" t="s">
        <v>178</v>
      </c>
      <c r="E15" s="1076"/>
      <c r="F15" s="1076"/>
      <c r="G15" s="1076"/>
      <c r="H15" s="1076"/>
      <c r="I15" s="1076"/>
      <c r="J15" s="1076"/>
      <c r="K15" s="1076"/>
      <c r="L15" s="1076"/>
      <c r="M15" s="1076"/>
      <c r="N15" s="1076"/>
      <c r="O15" s="1076"/>
      <c r="P15" s="1076"/>
      <c r="Q15" s="1076"/>
      <c r="R15" s="1076"/>
      <c r="S15" s="1076"/>
      <c r="T15" s="1076"/>
      <c r="U15" s="1076"/>
      <c r="V15" s="1076"/>
      <c r="W15" s="1076"/>
      <c r="X15" s="1076"/>
      <c r="Y15" s="1076"/>
      <c r="Z15" s="1076"/>
      <c r="AA15" s="1076"/>
      <c r="AB15" s="1076"/>
      <c r="AC15" s="1076"/>
      <c r="AD15" s="1076"/>
      <c r="AE15" s="1076"/>
      <c r="AF15" s="1076"/>
      <c r="AG15" s="1076"/>
      <c r="AH15" s="1076"/>
      <c r="AI15" s="1076"/>
    </row>
    <row r="16" spans="1:36" ht="6.75" customHeight="1">
      <c r="C16" s="305"/>
      <c r="D16" s="1076"/>
      <c r="E16" s="1076"/>
      <c r="F16" s="1076"/>
      <c r="G16" s="1076"/>
      <c r="H16" s="1076"/>
      <c r="I16" s="1076"/>
      <c r="J16" s="1076"/>
      <c r="K16" s="1076"/>
      <c r="L16" s="1076"/>
      <c r="M16" s="1076"/>
      <c r="N16" s="1076"/>
      <c r="O16" s="1076"/>
      <c r="P16" s="1076"/>
      <c r="Q16" s="1076"/>
      <c r="R16" s="1076"/>
      <c r="S16" s="1076"/>
      <c r="T16" s="1076"/>
      <c r="U16" s="1076"/>
      <c r="V16" s="1076"/>
      <c r="W16" s="1076"/>
      <c r="X16" s="1076"/>
      <c r="Y16" s="1076"/>
      <c r="Z16" s="1076"/>
      <c r="AA16" s="1076"/>
      <c r="AB16" s="1076"/>
      <c r="AC16" s="1076"/>
      <c r="AD16" s="1076"/>
      <c r="AE16" s="1076"/>
      <c r="AF16" s="1076"/>
      <c r="AG16" s="1076"/>
      <c r="AH16" s="1076"/>
      <c r="AI16" s="1076"/>
    </row>
    <row r="17" spans="1:37" ht="18.75" customHeight="1" thickBot="1">
      <c r="A17" s="303" t="s">
        <v>179</v>
      </c>
      <c r="C17" s="305"/>
      <c r="D17" s="306"/>
      <c r="E17" s="306"/>
      <c r="F17" s="306"/>
      <c r="G17" s="306"/>
      <c r="H17" s="306"/>
      <c r="I17" s="306"/>
      <c r="J17" s="306"/>
      <c r="K17" s="306"/>
      <c r="L17" s="306"/>
      <c r="M17" s="306"/>
      <c r="N17" s="306"/>
      <c r="O17" s="306"/>
      <c r="P17" s="306"/>
      <c r="Q17" s="306"/>
      <c r="R17" s="306"/>
      <c r="S17" s="306"/>
      <c r="T17" s="306"/>
      <c r="U17" s="306"/>
      <c r="V17" s="306"/>
      <c r="W17" s="306"/>
      <c r="X17" s="306"/>
      <c r="Y17" s="306"/>
      <c r="Z17" s="306"/>
      <c r="AA17" s="306"/>
      <c r="AB17" s="306"/>
      <c r="AC17" s="306"/>
      <c r="AD17" s="306"/>
      <c r="AE17" s="306"/>
    </row>
    <row r="18" spans="1:37" ht="18.75" customHeight="1">
      <c r="B18" s="1048"/>
      <c r="C18" s="1049"/>
      <c r="D18" s="1049"/>
      <c r="E18" s="1049"/>
      <c r="F18" s="1049"/>
      <c r="G18" s="1049"/>
      <c r="H18" s="1049"/>
      <c r="I18" s="1049"/>
      <c r="J18" s="1049"/>
      <c r="K18" s="1049"/>
      <c r="L18" s="1049"/>
      <c r="M18" s="1049"/>
      <c r="N18" s="1049"/>
      <c r="O18" s="1049"/>
      <c r="P18" s="1049"/>
      <c r="Q18" s="1049"/>
      <c r="R18" s="1049"/>
      <c r="S18" s="1049"/>
      <c r="T18" s="1049"/>
      <c r="U18" s="1049"/>
      <c r="V18" s="1049"/>
      <c r="W18" s="1049"/>
      <c r="X18" s="1049"/>
      <c r="Y18" s="1049"/>
      <c r="Z18" s="1049"/>
      <c r="AA18" s="1049"/>
      <c r="AB18" s="1049"/>
      <c r="AC18" s="1049"/>
      <c r="AD18" s="1049"/>
      <c r="AE18" s="1049"/>
      <c r="AF18" s="1049"/>
      <c r="AG18" s="1049"/>
      <c r="AH18" s="1049"/>
      <c r="AI18" s="1050"/>
    </row>
    <row r="19" spans="1:37" ht="18.75" customHeight="1">
      <c r="B19" s="1051"/>
      <c r="C19" s="1052"/>
      <c r="D19" s="1052"/>
      <c r="E19" s="1052"/>
      <c r="F19" s="1052"/>
      <c r="G19" s="1052"/>
      <c r="H19" s="1052"/>
      <c r="I19" s="1052"/>
      <c r="J19" s="1052"/>
      <c r="K19" s="1052"/>
      <c r="L19" s="1052"/>
      <c r="M19" s="1052"/>
      <c r="N19" s="1052"/>
      <c r="O19" s="1052"/>
      <c r="P19" s="1052"/>
      <c r="Q19" s="1052"/>
      <c r="R19" s="1052"/>
      <c r="S19" s="1052"/>
      <c r="T19" s="1052"/>
      <c r="U19" s="1052"/>
      <c r="V19" s="1052"/>
      <c r="W19" s="1052"/>
      <c r="X19" s="1052"/>
      <c r="Y19" s="1052"/>
      <c r="Z19" s="1052"/>
      <c r="AA19" s="1052"/>
      <c r="AB19" s="1052"/>
      <c r="AC19" s="1052"/>
      <c r="AD19" s="1052"/>
      <c r="AE19" s="1052"/>
      <c r="AF19" s="1052"/>
      <c r="AG19" s="1052"/>
      <c r="AH19" s="1052"/>
      <c r="AI19" s="1053"/>
    </row>
    <row r="20" spans="1:37" ht="18.75" customHeight="1">
      <c r="B20" s="1051"/>
      <c r="C20" s="1052"/>
      <c r="D20" s="1052"/>
      <c r="E20" s="1052"/>
      <c r="F20" s="1052"/>
      <c r="G20" s="1052"/>
      <c r="H20" s="1052"/>
      <c r="I20" s="1052"/>
      <c r="J20" s="1052"/>
      <c r="K20" s="1052"/>
      <c r="L20" s="1052"/>
      <c r="M20" s="1052"/>
      <c r="N20" s="1052"/>
      <c r="O20" s="1052"/>
      <c r="P20" s="1052"/>
      <c r="Q20" s="1052"/>
      <c r="R20" s="1052"/>
      <c r="S20" s="1052"/>
      <c r="T20" s="1052"/>
      <c r="U20" s="1052"/>
      <c r="V20" s="1052"/>
      <c r="W20" s="1052"/>
      <c r="X20" s="1052"/>
      <c r="Y20" s="1052"/>
      <c r="Z20" s="1052"/>
      <c r="AA20" s="1052"/>
      <c r="AB20" s="1052"/>
      <c r="AC20" s="1052"/>
      <c r="AD20" s="1052"/>
      <c r="AE20" s="1052"/>
      <c r="AF20" s="1052"/>
      <c r="AG20" s="1052"/>
      <c r="AH20" s="1052"/>
      <c r="AI20" s="1053"/>
    </row>
    <row r="21" spans="1:37" ht="18.75" customHeight="1" thickBot="1">
      <c r="B21" s="1054"/>
      <c r="C21" s="1055"/>
      <c r="D21" s="1055"/>
      <c r="E21" s="1055"/>
      <c r="F21" s="1055"/>
      <c r="G21" s="1055"/>
      <c r="H21" s="1055"/>
      <c r="I21" s="1055"/>
      <c r="J21" s="1055"/>
      <c r="K21" s="1055"/>
      <c r="L21" s="1055"/>
      <c r="M21" s="1055"/>
      <c r="N21" s="1055"/>
      <c r="O21" s="1055"/>
      <c r="P21" s="1055"/>
      <c r="Q21" s="1055"/>
      <c r="R21" s="1055"/>
      <c r="S21" s="1055"/>
      <c r="T21" s="1055"/>
      <c r="U21" s="1055"/>
      <c r="V21" s="1055"/>
      <c r="W21" s="1055"/>
      <c r="X21" s="1055"/>
      <c r="Y21" s="1055"/>
      <c r="Z21" s="1055"/>
      <c r="AA21" s="1055"/>
      <c r="AB21" s="1055"/>
      <c r="AC21" s="1055"/>
      <c r="AD21" s="1055"/>
      <c r="AE21" s="1055"/>
      <c r="AF21" s="1055"/>
      <c r="AG21" s="1055"/>
      <c r="AH21" s="1055"/>
      <c r="AI21" s="1056"/>
    </row>
    <row r="22" spans="1:37" ht="18.75" customHeight="1">
      <c r="A22" s="307"/>
      <c r="B22" s="307"/>
      <c r="C22" s="307"/>
      <c r="D22" s="307"/>
      <c r="E22" s="307"/>
      <c r="F22" s="307"/>
      <c r="G22" s="307"/>
      <c r="H22" s="307"/>
      <c r="I22" s="307"/>
      <c r="J22" s="307"/>
      <c r="K22" s="307"/>
      <c r="L22" s="307"/>
      <c r="M22" s="307"/>
      <c r="N22" s="307"/>
      <c r="O22" s="307"/>
      <c r="P22" s="307"/>
      <c r="Q22" s="307"/>
      <c r="R22" s="307"/>
      <c r="S22" s="307"/>
      <c r="T22" s="307"/>
      <c r="U22" s="307"/>
      <c r="V22" s="307"/>
      <c r="W22" s="307"/>
      <c r="X22" s="307"/>
      <c r="Y22" s="307"/>
      <c r="Z22" s="307"/>
      <c r="AA22" s="307"/>
      <c r="AB22" s="307"/>
      <c r="AC22" s="307"/>
      <c r="AD22" s="307"/>
      <c r="AE22" s="307"/>
      <c r="AF22" s="307"/>
      <c r="AG22" s="307"/>
      <c r="AH22" s="307"/>
      <c r="AI22" s="307"/>
      <c r="AJ22" s="307"/>
      <c r="AK22" s="307"/>
    </row>
    <row r="23" spans="1:37" ht="18.75" customHeight="1">
      <c r="A23" s="307"/>
      <c r="B23" s="307"/>
      <c r="C23" s="308" t="s">
        <v>180</v>
      </c>
      <c r="D23" s="307"/>
      <c r="E23" s="307"/>
      <c r="F23" s="307"/>
      <c r="G23" s="307"/>
      <c r="H23" s="307"/>
      <c r="I23" s="307"/>
      <c r="J23" s="307"/>
      <c r="K23" s="307"/>
      <c r="L23" s="307"/>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7"/>
      <c r="AK23" s="307"/>
    </row>
    <row r="24" spans="1:37" ht="18.75" customHeight="1"/>
    <row r="25" spans="1:37" ht="31.5" customHeight="1">
      <c r="A25" s="1044" t="s">
        <v>181</v>
      </c>
      <c r="B25" s="1044"/>
      <c r="C25" s="1044"/>
      <c r="D25" s="1044"/>
      <c r="E25" s="1044"/>
      <c r="F25" s="1044"/>
      <c r="G25" s="1044"/>
      <c r="H25" s="1044"/>
      <c r="I25" s="1044"/>
      <c r="J25" s="1044"/>
      <c r="K25" s="1044"/>
      <c r="L25" s="1044"/>
      <c r="M25" s="1044"/>
      <c r="N25" s="1044"/>
      <c r="O25" s="1044"/>
      <c r="P25" s="1044"/>
      <c r="Q25" s="1044"/>
      <c r="R25" s="1044"/>
      <c r="S25" s="1044"/>
      <c r="T25" s="1044"/>
      <c r="U25" s="1044"/>
      <c r="V25" s="1044"/>
      <c r="W25" s="1044"/>
      <c r="X25" s="1044"/>
      <c r="Y25" s="1044"/>
      <c r="Z25" s="1044"/>
      <c r="AA25" s="1044"/>
      <c r="AB25" s="1044"/>
      <c r="AC25" s="1044"/>
      <c r="AD25" s="1044"/>
      <c r="AE25" s="1044"/>
      <c r="AF25" s="1044"/>
      <c r="AG25" s="1044"/>
      <c r="AH25" s="1044"/>
      <c r="AI25" s="1044"/>
    </row>
    <row r="26" spans="1:37" ht="18.75" hidden="1" customHeight="1">
      <c r="A26" s="1044"/>
      <c r="B26" s="1044"/>
      <c r="C26" s="1044"/>
      <c r="D26" s="1044"/>
      <c r="E26" s="1044"/>
      <c r="F26" s="1044"/>
      <c r="G26" s="1044"/>
      <c r="H26" s="1044"/>
      <c r="I26" s="1044"/>
      <c r="J26" s="1044"/>
      <c r="K26" s="1044"/>
      <c r="L26" s="1044"/>
      <c r="M26" s="1044"/>
      <c r="N26" s="1044"/>
      <c r="O26" s="1044"/>
      <c r="P26" s="1044"/>
      <c r="Q26" s="1044"/>
      <c r="R26" s="1044"/>
      <c r="S26" s="1044"/>
      <c r="T26" s="1044"/>
      <c r="U26" s="1044"/>
      <c r="V26" s="1044"/>
      <c r="W26" s="1044"/>
      <c r="X26" s="1044"/>
      <c r="Y26" s="1044"/>
      <c r="Z26" s="1044"/>
      <c r="AA26" s="1044"/>
      <c r="AB26" s="1044"/>
      <c r="AC26" s="1044"/>
      <c r="AD26" s="1044"/>
      <c r="AE26" s="1044"/>
      <c r="AF26" s="1044"/>
      <c r="AG26" s="1044"/>
      <c r="AH26" s="1044"/>
      <c r="AI26" s="1044"/>
    </row>
    <row r="27" spans="1:37" ht="18.75" customHeight="1">
      <c r="A27" s="309" t="s">
        <v>165</v>
      </c>
      <c r="B27" s="309"/>
      <c r="C27" s="1045"/>
      <c r="D27" s="1046"/>
      <c r="E27" s="309" t="s">
        <v>457</v>
      </c>
      <c r="F27" s="1045"/>
      <c r="G27" s="1046"/>
      <c r="H27" s="309" t="s">
        <v>458</v>
      </c>
      <c r="I27" s="1045"/>
      <c r="J27" s="1046"/>
      <c r="K27" s="309" t="s">
        <v>459</v>
      </c>
      <c r="L27" s="310"/>
      <c r="M27" s="1040" t="s">
        <v>182</v>
      </c>
      <c r="N27" s="1040"/>
      <c r="O27" s="1040"/>
      <c r="P27" s="1047">
        <f>個票3!L4</f>
        <v>0</v>
      </c>
      <c r="Q27" s="1047"/>
      <c r="R27" s="1047"/>
      <c r="S27" s="1047"/>
      <c r="T27" s="1047"/>
      <c r="U27" s="1047"/>
      <c r="V27" s="1047"/>
      <c r="W27" s="1047"/>
      <c r="X27" s="1047"/>
      <c r="Y27" s="1047"/>
      <c r="Z27" s="1047"/>
      <c r="AA27" s="1047"/>
      <c r="AB27" s="1047"/>
      <c r="AC27" s="1047"/>
      <c r="AD27" s="1047"/>
      <c r="AE27" s="1047"/>
      <c r="AF27" s="1047"/>
      <c r="AG27" s="1047"/>
      <c r="AH27" s="1047"/>
      <c r="AI27" s="1047"/>
    </row>
    <row r="28" spans="1:37" ht="18.75" customHeight="1">
      <c r="A28" s="311"/>
      <c r="B28" s="312"/>
      <c r="C28" s="312"/>
      <c r="D28" s="312"/>
      <c r="E28" s="312"/>
      <c r="F28" s="312"/>
      <c r="G28" s="312"/>
      <c r="H28" s="312"/>
      <c r="I28" s="312"/>
      <c r="J28" s="312"/>
      <c r="K28" s="312"/>
      <c r="L28" s="312"/>
      <c r="M28" s="1039" t="s">
        <v>183</v>
      </c>
      <c r="N28" s="1039"/>
      <c r="O28" s="1039"/>
      <c r="P28" s="1040" t="s">
        <v>184</v>
      </c>
      <c r="Q28" s="1040"/>
      <c r="R28" s="1041"/>
      <c r="S28" s="1041"/>
      <c r="T28" s="1041"/>
      <c r="U28" s="1041"/>
      <c r="V28" s="1041"/>
      <c r="W28" s="1042" t="s">
        <v>185</v>
      </c>
      <c r="X28" s="1042"/>
      <c r="Y28" s="1041"/>
      <c r="Z28" s="1041"/>
      <c r="AA28" s="1041"/>
      <c r="AB28" s="1041"/>
      <c r="AC28" s="1041"/>
      <c r="AD28" s="1041"/>
      <c r="AE28" s="1041"/>
      <c r="AF28" s="1041"/>
      <c r="AG28" s="1041"/>
      <c r="AH28" s="1043"/>
      <c r="AI28" s="1043"/>
    </row>
    <row r="29" spans="1:37">
      <c r="A29" s="313"/>
      <c r="B29" s="314"/>
      <c r="C29" s="314"/>
      <c r="D29" s="314"/>
      <c r="E29" s="314"/>
      <c r="F29" s="314"/>
      <c r="G29" s="314"/>
      <c r="H29" s="314"/>
      <c r="I29" s="314"/>
      <c r="J29" s="314"/>
      <c r="K29" s="314"/>
      <c r="L29" s="314"/>
      <c r="M29" s="314"/>
      <c r="N29" s="314"/>
      <c r="O29" s="313"/>
      <c r="P29" s="314"/>
      <c r="Q29" s="315"/>
      <c r="R29" s="315"/>
      <c r="S29" s="315"/>
      <c r="T29" s="315"/>
      <c r="U29" s="315"/>
      <c r="V29" s="316"/>
      <c r="W29" s="316"/>
      <c r="X29" s="316"/>
      <c r="Y29" s="316"/>
      <c r="Z29" s="316"/>
      <c r="AA29" s="316"/>
      <c r="AB29" s="316"/>
      <c r="AC29" s="316"/>
      <c r="AD29" s="316"/>
      <c r="AE29" s="316"/>
      <c r="AF29" s="316"/>
      <c r="AG29" s="316"/>
      <c r="AH29" s="317"/>
      <c r="AI29" s="313"/>
    </row>
    <row r="30" spans="1:37">
      <c r="B30" s="318"/>
      <c r="C30" s="319"/>
      <c r="D30" s="320"/>
      <c r="E30" s="320"/>
      <c r="F30" s="320"/>
      <c r="G30" s="320"/>
      <c r="H30" s="320"/>
      <c r="I30" s="320"/>
      <c r="J30" s="320"/>
      <c r="K30" s="320"/>
      <c r="L30" s="320"/>
      <c r="M30" s="320"/>
      <c r="N30" s="320"/>
      <c r="O30" s="320"/>
      <c r="P30" s="320"/>
      <c r="Q30" s="320"/>
      <c r="R30" s="320"/>
      <c r="S30" s="320"/>
      <c r="T30" s="320"/>
      <c r="U30" s="320"/>
      <c r="V30" s="320"/>
      <c r="W30" s="320"/>
      <c r="X30" s="320"/>
      <c r="Y30" s="320"/>
      <c r="Z30" s="321"/>
      <c r="AA30" s="321"/>
      <c r="AB30" s="321"/>
      <c r="AC30" s="321"/>
      <c r="AD30" s="321"/>
      <c r="AE30" s="321"/>
      <c r="AF30" s="321"/>
      <c r="AG30" s="321"/>
      <c r="AH30" s="321"/>
      <c r="AI30" s="320"/>
      <c r="AJ30" s="320"/>
    </row>
    <row r="31" spans="1:37">
      <c r="B31" s="322"/>
      <c r="C31" s="1038"/>
      <c r="D31" s="1038"/>
      <c r="E31" s="1038"/>
      <c r="F31" s="1038"/>
      <c r="G31" s="1038"/>
      <c r="H31" s="1038"/>
      <c r="I31" s="1038"/>
      <c r="J31" s="1038"/>
      <c r="K31" s="1038"/>
      <c r="L31" s="1038"/>
      <c r="M31" s="1038"/>
      <c r="N31" s="1038"/>
      <c r="O31" s="1038"/>
      <c r="P31" s="1038"/>
      <c r="Q31" s="1038"/>
      <c r="R31" s="1038"/>
      <c r="S31" s="1038"/>
      <c r="T31" s="1038"/>
      <c r="U31" s="1038"/>
      <c r="V31" s="1038"/>
      <c r="W31" s="1038"/>
      <c r="X31" s="1038"/>
      <c r="Y31" s="1038"/>
      <c r="Z31" s="1038"/>
      <c r="AA31" s="1038"/>
      <c r="AB31" s="1038"/>
      <c r="AC31" s="1038"/>
      <c r="AD31" s="1038"/>
      <c r="AE31" s="1038"/>
      <c r="AF31" s="1038"/>
      <c r="AG31" s="1038"/>
      <c r="AH31" s="1038"/>
      <c r="AI31" s="1038"/>
      <c r="AJ31" s="1038"/>
    </row>
  </sheetData>
  <mergeCells count="25">
    <mergeCell ref="C31:AJ31"/>
    <mergeCell ref="M28:O28"/>
    <mergeCell ref="P28:Q28"/>
    <mergeCell ref="R28:V28"/>
    <mergeCell ref="W28:X28"/>
    <mergeCell ref="Y28:AG28"/>
    <mergeCell ref="AH28:AI28"/>
    <mergeCell ref="A25:AI26"/>
    <mergeCell ref="C27:D27"/>
    <mergeCell ref="F27:G27"/>
    <mergeCell ref="I27:J27"/>
    <mergeCell ref="M27:O27"/>
    <mergeCell ref="P27:AI27"/>
    <mergeCell ref="B18:AI21"/>
    <mergeCell ref="A2:AJ3"/>
    <mergeCell ref="C6:AI6"/>
    <mergeCell ref="D7:AI7"/>
    <mergeCell ref="D8:AI8"/>
    <mergeCell ref="D9:AI9"/>
    <mergeCell ref="D10:AI10"/>
    <mergeCell ref="D11:AI11"/>
    <mergeCell ref="D12:AI12"/>
    <mergeCell ref="D13:AI13"/>
    <mergeCell ref="D14:AI14"/>
    <mergeCell ref="D15:AI16"/>
  </mergeCells>
  <phoneticPr fontId="7"/>
  <dataValidations count="3">
    <dataValidation imeMode="hiragana" allowBlank="1" showInputMessage="1" showErrorMessage="1" sqref="V29 R28" xr:uid="{8CE746E8-4523-4796-AB7D-94E428316FB7}"/>
    <dataValidation imeMode="halfAlpha" allowBlank="1" showInputMessage="1" showErrorMessage="1" sqref="I27:J27 C27:D27 F27:G27" xr:uid="{C1CD743D-E138-4E0B-98FC-151DD6133CF9}"/>
    <dataValidation type="list" allowBlank="1" showInputMessage="1" showErrorMessage="1" sqref="C7:C13" xr:uid="{233D2B8B-D27E-4323-8F4D-FFE35EE8C335}">
      <formula1>"□,☑"</formula1>
    </dataValidation>
  </dataValidations>
  <pageMargins left="0.7" right="0.7" top="0.75" bottom="0.75" header="0.3" footer="0.3"/>
  <pageSetup paperSize="9" scale="89" orientation="portrait"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AFAB0-F5A3-4167-AD2E-3FF615E5377E}">
  <sheetPr>
    <tabColor theme="6" tint="0.79998168889431442"/>
    <pageSetUpPr fitToPage="1"/>
  </sheetPr>
  <dimension ref="A1:CF119"/>
  <sheetViews>
    <sheetView view="pageBreakPreview" zoomScale="70" zoomScaleNormal="70" zoomScaleSheetLayoutView="70" workbookViewId="0"/>
  </sheetViews>
  <sheetFormatPr defaultColWidth="9" defaultRowHeight="13"/>
  <cols>
    <col min="1" max="1" width="2" style="151" customWidth="1"/>
    <col min="2" max="2" width="4.6328125" style="151" customWidth="1"/>
    <col min="3" max="3" width="14.7265625" style="151" customWidth="1"/>
    <col min="4" max="5" width="5.6328125" style="150" bestFit="1" customWidth="1"/>
    <col min="6" max="6" width="12" style="151" customWidth="1"/>
    <col min="7" max="7" width="17.26953125" style="151" customWidth="1"/>
    <col min="8" max="81" width="7.453125" style="151" customWidth="1"/>
    <col min="82" max="16384" width="9" style="151"/>
  </cols>
  <sheetData>
    <row r="1" spans="1:84" ht="16.5">
      <c r="A1" s="149" t="s">
        <v>460</v>
      </c>
      <c r="B1" s="149"/>
      <c r="C1" s="149"/>
      <c r="H1" s="152"/>
      <c r="CF1" s="173"/>
    </row>
    <row r="3" spans="1:84">
      <c r="B3" s="153" t="s">
        <v>186</v>
      </c>
      <c r="C3" s="154"/>
      <c r="D3" s="1085">
        <f>個票3!L4</f>
        <v>0</v>
      </c>
      <c r="E3" s="1086"/>
      <c r="F3" s="1086"/>
      <c r="G3" s="1087"/>
    </row>
    <row r="4" spans="1:84">
      <c r="B4" s="153" t="s">
        <v>187</v>
      </c>
      <c r="C4" s="154"/>
      <c r="D4" s="1085">
        <f>個票3!L5</f>
        <v>0</v>
      </c>
      <c r="E4" s="1086"/>
      <c r="F4" s="1086"/>
      <c r="G4" s="1087"/>
    </row>
    <row r="5" spans="1:84">
      <c r="B5" s="153" t="s">
        <v>188</v>
      </c>
      <c r="C5" s="154"/>
      <c r="D5" s="323">
        <f>個票3!AG5</f>
        <v>0</v>
      </c>
      <c r="E5" s="324" t="s">
        <v>189</v>
      </c>
      <c r="F5" s="324"/>
      <c r="G5" s="325"/>
    </row>
    <row r="6" spans="1:84">
      <c r="G6" s="172" t="s">
        <v>227</v>
      </c>
      <c r="L6" s="172" t="s">
        <v>228</v>
      </c>
      <c r="CC6" s="155" t="s">
        <v>190</v>
      </c>
      <c r="CD6" s="150">
        <v>29</v>
      </c>
      <c r="CE6" s="151" t="s">
        <v>191</v>
      </c>
    </row>
    <row r="7" spans="1:84" ht="44.25" customHeight="1">
      <c r="B7" s="166" t="s">
        <v>192</v>
      </c>
      <c r="C7" s="167" t="s">
        <v>245</v>
      </c>
      <c r="D7" s="166" t="s">
        <v>193</v>
      </c>
      <c r="E7" s="166" t="s">
        <v>194</v>
      </c>
      <c r="F7" s="190" t="s">
        <v>251</v>
      </c>
      <c r="G7" s="166"/>
      <c r="H7" s="168">
        <v>44835</v>
      </c>
      <c r="I7" s="168">
        <f>H7+1</f>
        <v>44836</v>
      </c>
      <c r="J7" s="168">
        <f t="shared" ref="J7:BU7" si="0">I7+1</f>
        <v>44837</v>
      </c>
      <c r="K7" s="168">
        <f t="shared" si="0"/>
        <v>44838</v>
      </c>
      <c r="L7" s="168">
        <f t="shared" si="0"/>
        <v>44839</v>
      </c>
      <c r="M7" s="168">
        <f t="shared" si="0"/>
        <v>44840</v>
      </c>
      <c r="N7" s="168">
        <f t="shared" si="0"/>
        <v>44841</v>
      </c>
      <c r="O7" s="168">
        <f t="shared" si="0"/>
        <v>44842</v>
      </c>
      <c r="P7" s="168">
        <f t="shared" si="0"/>
        <v>44843</v>
      </c>
      <c r="Q7" s="168">
        <f t="shared" si="0"/>
        <v>44844</v>
      </c>
      <c r="R7" s="168">
        <f t="shared" si="0"/>
        <v>44845</v>
      </c>
      <c r="S7" s="168">
        <f t="shared" si="0"/>
        <v>44846</v>
      </c>
      <c r="T7" s="168">
        <f t="shared" si="0"/>
        <v>44847</v>
      </c>
      <c r="U7" s="168">
        <f t="shared" si="0"/>
        <v>44848</v>
      </c>
      <c r="V7" s="168">
        <f t="shared" si="0"/>
        <v>44849</v>
      </c>
      <c r="W7" s="168">
        <f t="shared" si="0"/>
        <v>44850</v>
      </c>
      <c r="X7" s="168">
        <f t="shared" si="0"/>
        <v>44851</v>
      </c>
      <c r="Y7" s="168">
        <f t="shared" si="0"/>
        <v>44852</v>
      </c>
      <c r="Z7" s="168">
        <f t="shared" si="0"/>
        <v>44853</v>
      </c>
      <c r="AA7" s="168">
        <f t="shared" si="0"/>
        <v>44854</v>
      </c>
      <c r="AB7" s="168">
        <f t="shared" si="0"/>
        <v>44855</v>
      </c>
      <c r="AC7" s="168">
        <f t="shared" si="0"/>
        <v>44856</v>
      </c>
      <c r="AD7" s="168">
        <f t="shared" si="0"/>
        <v>44857</v>
      </c>
      <c r="AE7" s="168">
        <f t="shared" si="0"/>
        <v>44858</v>
      </c>
      <c r="AF7" s="168">
        <f t="shared" si="0"/>
        <v>44859</v>
      </c>
      <c r="AG7" s="168">
        <f t="shared" si="0"/>
        <v>44860</v>
      </c>
      <c r="AH7" s="168">
        <f t="shared" si="0"/>
        <v>44861</v>
      </c>
      <c r="AI7" s="168">
        <f t="shared" si="0"/>
        <v>44862</v>
      </c>
      <c r="AJ7" s="168">
        <f t="shared" si="0"/>
        <v>44863</v>
      </c>
      <c r="AK7" s="168">
        <f t="shared" si="0"/>
        <v>44864</v>
      </c>
      <c r="AL7" s="168">
        <f t="shared" si="0"/>
        <v>44865</v>
      </c>
      <c r="AM7" s="168">
        <f t="shared" si="0"/>
        <v>44866</v>
      </c>
      <c r="AN7" s="168">
        <f t="shared" si="0"/>
        <v>44867</v>
      </c>
      <c r="AO7" s="168">
        <f t="shared" si="0"/>
        <v>44868</v>
      </c>
      <c r="AP7" s="168">
        <f t="shared" si="0"/>
        <v>44869</v>
      </c>
      <c r="AQ7" s="168">
        <f t="shared" si="0"/>
        <v>44870</v>
      </c>
      <c r="AR7" s="168">
        <f t="shared" si="0"/>
        <v>44871</v>
      </c>
      <c r="AS7" s="168">
        <f t="shared" si="0"/>
        <v>44872</v>
      </c>
      <c r="AT7" s="168">
        <f t="shared" si="0"/>
        <v>44873</v>
      </c>
      <c r="AU7" s="168">
        <f t="shared" si="0"/>
        <v>44874</v>
      </c>
      <c r="AV7" s="168">
        <f t="shared" si="0"/>
        <v>44875</v>
      </c>
      <c r="AW7" s="168">
        <f t="shared" si="0"/>
        <v>44876</v>
      </c>
      <c r="AX7" s="168">
        <f t="shared" si="0"/>
        <v>44877</v>
      </c>
      <c r="AY7" s="168">
        <f t="shared" si="0"/>
        <v>44878</v>
      </c>
      <c r="AZ7" s="168">
        <f t="shared" si="0"/>
        <v>44879</v>
      </c>
      <c r="BA7" s="168">
        <f t="shared" si="0"/>
        <v>44880</v>
      </c>
      <c r="BB7" s="168">
        <f t="shared" si="0"/>
        <v>44881</v>
      </c>
      <c r="BC7" s="168">
        <f t="shared" si="0"/>
        <v>44882</v>
      </c>
      <c r="BD7" s="168">
        <f t="shared" si="0"/>
        <v>44883</v>
      </c>
      <c r="BE7" s="168">
        <f t="shared" si="0"/>
        <v>44884</v>
      </c>
      <c r="BF7" s="168">
        <f t="shared" si="0"/>
        <v>44885</v>
      </c>
      <c r="BG7" s="168">
        <f t="shared" si="0"/>
        <v>44886</v>
      </c>
      <c r="BH7" s="168">
        <f t="shared" si="0"/>
        <v>44887</v>
      </c>
      <c r="BI7" s="168">
        <f t="shared" si="0"/>
        <v>44888</v>
      </c>
      <c r="BJ7" s="168">
        <f t="shared" si="0"/>
        <v>44889</v>
      </c>
      <c r="BK7" s="168">
        <f t="shared" si="0"/>
        <v>44890</v>
      </c>
      <c r="BL7" s="168">
        <f t="shared" si="0"/>
        <v>44891</v>
      </c>
      <c r="BM7" s="168">
        <f t="shared" si="0"/>
        <v>44892</v>
      </c>
      <c r="BN7" s="168">
        <f t="shared" si="0"/>
        <v>44893</v>
      </c>
      <c r="BO7" s="168">
        <f t="shared" si="0"/>
        <v>44894</v>
      </c>
      <c r="BP7" s="168">
        <f t="shared" si="0"/>
        <v>44895</v>
      </c>
      <c r="BQ7" s="168">
        <f t="shared" si="0"/>
        <v>44896</v>
      </c>
      <c r="BR7" s="168">
        <f t="shared" si="0"/>
        <v>44897</v>
      </c>
      <c r="BS7" s="168">
        <f t="shared" si="0"/>
        <v>44898</v>
      </c>
      <c r="BT7" s="168">
        <f t="shared" si="0"/>
        <v>44899</v>
      </c>
      <c r="BU7" s="168">
        <f t="shared" si="0"/>
        <v>44900</v>
      </c>
      <c r="BV7" s="168">
        <f t="shared" ref="BV7:CC7" si="1">BU7+1</f>
        <v>44901</v>
      </c>
      <c r="BW7" s="168">
        <f t="shared" si="1"/>
        <v>44902</v>
      </c>
      <c r="BX7" s="168">
        <f t="shared" si="1"/>
        <v>44903</v>
      </c>
      <c r="BY7" s="168">
        <f t="shared" si="1"/>
        <v>44904</v>
      </c>
      <c r="BZ7" s="168">
        <f t="shared" si="1"/>
        <v>44905</v>
      </c>
      <c r="CA7" s="168">
        <f t="shared" si="1"/>
        <v>44906</v>
      </c>
      <c r="CB7" s="168">
        <f t="shared" si="1"/>
        <v>44907</v>
      </c>
      <c r="CC7" s="168">
        <f t="shared" si="1"/>
        <v>44908</v>
      </c>
      <c r="CD7" s="169" t="s">
        <v>195</v>
      </c>
      <c r="CE7" s="169" t="s">
        <v>196</v>
      </c>
      <c r="CF7" s="167" t="s">
        <v>197</v>
      </c>
    </row>
    <row r="8" spans="1:84" ht="40.5" customHeight="1">
      <c r="B8" s="1079" t="s">
        <v>198</v>
      </c>
      <c r="C8" s="1089" t="s">
        <v>199</v>
      </c>
      <c r="D8" s="1079">
        <v>78</v>
      </c>
      <c r="E8" s="1079" t="s">
        <v>200</v>
      </c>
      <c r="F8" s="1079" t="s">
        <v>248</v>
      </c>
      <c r="G8" s="156" t="s">
        <v>201</v>
      </c>
      <c r="H8" s="157" t="s">
        <v>202</v>
      </c>
      <c r="I8" s="157" t="s">
        <v>203</v>
      </c>
      <c r="J8" s="157" t="s">
        <v>203</v>
      </c>
      <c r="K8" s="157" t="s">
        <v>203</v>
      </c>
      <c r="L8" s="157" t="s">
        <v>203</v>
      </c>
      <c r="M8" s="157" t="s">
        <v>203</v>
      </c>
      <c r="N8" s="157" t="s">
        <v>203</v>
      </c>
      <c r="O8" s="157" t="s">
        <v>203</v>
      </c>
      <c r="P8" s="157" t="s">
        <v>204</v>
      </c>
      <c r="Q8" s="157" t="s">
        <v>205</v>
      </c>
      <c r="R8" s="157" t="s">
        <v>205</v>
      </c>
      <c r="S8" s="157" t="s">
        <v>205</v>
      </c>
      <c r="T8" s="157" t="s">
        <v>205</v>
      </c>
      <c r="U8" s="157" t="s">
        <v>205</v>
      </c>
      <c r="V8" s="157" t="s">
        <v>205</v>
      </c>
      <c r="W8" s="157" t="s">
        <v>205</v>
      </c>
      <c r="X8" s="157" t="s">
        <v>205</v>
      </c>
      <c r="Y8" s="157" t="s">
        <v>206</v>
      </c>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c r="BX8" s="157"/>
      <c r="BY8" s="157"/>
      <c r="BZ8" s="157"/>
      <c r="CA8" s="157"/>
      <c r="CB8" s="157"/>
      <c r="CC8" s="157"/>
      <c r="CD8" s="158"/>
      <c r="CE8" s="158"/>
      <c r="CF8" s="158"/>
    </row>
    <row r="9" spans="1:84" ht="21" customHeight="1">
      <c r="B9" s="1088"/>
      <c r="C9" s="1090"/>
      <c r="D9" s="1088"/>
      <c r="E9" s="1088"/>
      <c r="F9" s="1088"/>
      <c r="G9" s="156" t="s">
        <v>207</v>
      </c>
      <c r="H9" s="157" t="s">
        <v>208</v>
      </c>
      <c r="I9" s="157" t="s">
        <v>208</v>
      </c>
      <c r="J9" s="157" t="s">
        <v>208</v>
      </c>
      <c r="K9" s="157" t="s">
        <v>208</v>
      </c>
      <c r="L9" s="157" t="s">
        <v>208</v>
      </c>
      <c r="M9" s="157" t="s">
        <v>208</v>
      </c>
      <c r="N9" s="157" t="s">
        <v>208</v>
      </c>
      <c r="O9" s="157" t="s">
        <v>208</v>
      </c>
      <c r="P9" s="157" t="s">
        <v>208</v>
      </c>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9"/>
      <c r="CD9" s="160">
        <f>COUNTIF(H9:CC9,"○")</f>
        <v>9</v>
      </c>
      <c r="CE9" s="160">
        <f>COUNTIF(H9:CC9,"○")</f>
        <v>9</v>
      </c>
      <c r="CF9" s="160">
        <f>IF($CD$6&lt;30,COUNTIFS(H9:CC9,"○",H$14:CC$14,"&gt;=2"),COUNTIFS(H9:CC9,"○",H$14:CC$14,"&gt;=5"))</f>
        <v>5</v>
      </c>
    </row>
    <row r="10" spans="1:84" ht="40.5" customHeight="1">
      <c r="B10" s="1079" t="s">
        <v>209</v>
      </c>
      <c r="C10" s="1089" t="s">
        <v>210</v>
      </c>
      <c r="D10" s="1079">
        <v>80</v>
      </c>
      <c r="E10" s="1079" t="s">
        <v>211</v>
      </c>
      <c r="F10" s="1079" t="s">
        <v>249</v>
      </c>
      <c r="G10" s="156" t="s">
        <v>201</v>
      </c>
      <c r="H10" s="157"/>
      <c r="I10" s="157"/>
      <c r="J10" s="157"/>
      <c r="K10" s="157" t="s">
        <v>212</v>
      </c>
      <c r="L10" s="157" t="s">
        <v>213</v>
      </c>
      <c r="M10" s="157" t="s">
        <v>214</v>
      </c>
      <c r="N10" s="157" t="s">
        <v>214</v>
      </c>
      <c r="O10" s="157" t="s">
        <v>214</v>
      </c>
      <c r="P10" s="157" t="s">
        <v>214</v>
      </c>
      <c r="Q10" s="157" t="s">
        <v>214</v>
      </c>
      <c r="R10" s="157" t="s">
        <v>214</v>
      </c>
      <c r="S10" s="157" t="s">
        <v>214</v>
      </c>
      <c r="T10" s="157" t="s">
        <v>214</v>
      </c>
      <c r="U10" s="157" t="s">
        <v>214</v>
      </c>
      <c r="V10" s="157" t="s">
        <v>215</v>
      </c>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9"/>
      <c r="CD10" s="161"/>
      <c r="CE10" s="161"/>
      <c r="CF10" s="161"/>
    </row>
    <row r="11" spans="1:84" ht="24" customHeight="1">
      <c r="B11" s="1080"/>
      <c r="C11" s="1091"/>
      <c r="D11" s="1088"/>
      <c r="E11" s="1080"/>
      <c r="F11" s="1080"/>
      <c r="G11" s="156" t="s">
        <v>207</v>
      </c>
      <c r="H11" s="157"/>
      <c r="I11" s="157"/>
      <c r="J11" s="157"/>
      <c r="K11" s="157"/>
      <c r="L11" s="157" t="s">
        <v>208</v>
      </c>
      <c r="M11" s="157" t="s">
        <v>208</v>
      </c>
      <c r="N11" s="157" t="s">
        <v>208</v>
      </c>
      <c r="O11" s="157" t="s">
        <v>208</v>
      </c>
      <c r="P11" s="157" t="s">
        <v>208</v>
      </c>
      <c r="Q11" s="157" t="s">
        <v>208</v>
      </c>
      <c r="R11" s="157" t="s">
        <v>208</v>
      </c>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9"/>
      <c r="CD11" s="160">
        <f>COUNTIF(H11:CC11,"○")</f>
        <v>7</v>
      </c>
      <c r="CE11" s="160">
        <f>COUNTIF(H11:CC11,"○")</f>
        <v>7</v>
      </c>
      <c r="CF11" s="160">
        <f>IF($CD$6&lt;30,COUNTIFS(H11:CC11,"○",H$14:CC$14,"&gt;=2"),COUNTIFS(H11:CC11,"○",H$14:CC$14,"&gt;=5"))</f>
        <v>7</v>
      </c>
    </row>
    <row r="12" spans="1:84" ht="40.5" customHeight="1">
      <c r="B12" s="1079" t="s">
        <v>216</v>
      </c>
      <c r="C12" s="1089" t="s">
        <v>217</v>
      </c>
      <c r="D12" s="1079">
        <v>82</v>
      </c>
      <c r="E12" s="1079" t="s">
        <v>200</v>
      </c>
      <c r="F12" s="1079" t="s">
        <v>250</v>
      </c>
      <c r="G12" s="156" t="s">
        <v>201</v>
      </c>
      <c r="H12" s="157"/>
      <c r="I12" s="157"/>
      <c r="J12" s="157"/>
      <c r="K12" s="157"/>
      <c r="L12" s="157"/>
      <c r="M12" s="157" t="s">
        <v>218</v>
      </c>
      <c r="N12" s="157" t="s">
        <v>214</v>
      </c>
      <c r="O12" s="157" t="s">
        <v>214</v>
      </c>
      <c r="P12" s="157" t="s">
        <v>214</v>
      </c>
      <c r="Q12" s="157" t="s">
        <v>214</v>
      </c>
      <c r="R12" s="157" t="s">
        <v>214</v>
      </c>
      <c r="S12" s="157" t="s">
        <v>214</v>
      </c>
      <c r="T12" s="157" t="s">
        <v>219</v>
      </c>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9"/>
      <c r="CD12" s="161"/>
      <c r="CE12" s="161"/>
      <c r="CF12" s="161"/>
    </row>
    <row r="13" spans="1:84" ht="24" customHeight="1">
      <c r="B13" s="1080"/>
      <c r="C13" s="1091"/>
      <c r="D13" s="1080"/>
      <c r="E13" s="1080"/>
      <c r="F13" s="1080"/>
      <c r="G13" s="156" t="s">
        <v>207</v>
      </c>
      <c r="H13" s="157"/>
      <c r="I13" s="157"/>
      <c r="J13" s="157"/>
      <c r="K13" s="157"/>
      <c r="L13" s="157"/>
      <c r="M13" s="157" t="s">
        <v>208</v>
      </c>
      <c r="N13" s="157" t="s">
        <v>208</v>
      </c>
      <c r="O13" s="157" t="s">
        <v>208</v>
      </c>
      <c r="P13" s="157" t="s">
        <v>208</v>
      </c>
      <c r="Q13" s="157" t="s">
        <v>208</v>
      </c>
      <c r="R13" s="157" t="s">
        <v>208</v>
      </c>
      <c r="S13" s="157" t="s">
        <v>208</v>
      </c>
      <c r="T13" s="157" t="s">
        <v>208</v>
      </c>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c r="CC13" s="159"/>
      <c r="CD13" s="160">
        <f>COUNTIF(H13:CC13,"○")</f>
        <v>8</v>
      </c>
      <c r="CE13" s="160">
        <f>COUNTIF(H13:CC13,"○")</f>
        <v>8</v>
      </c>
      <c r="CF13" s="160">
        <f>IF($CD$6&lt;30,COUNTIFS(H13:CC13,"○",H$14:CC$14,"&gt;=2"),COUNTIFS(H13:CC13,"○",H$14:CC$14,"&gt;=5"))</f>
        <v>6</v>
      </c>
    </row>
    <row r="14" spans="1:84" ht="24" customHeight="1">
      <c r="B14" s="162"/>
      <c r="C14" s="163"/>
      <c r="D14" s="162"/>
      <c r="E14" s="162"/>
      <c r="F14" s="164"/>
      <c r="G14" s="156" t="s">
        <v>220</v>
      </c>
      <c r="H14" s="157">
        <f t="shared" ref="H14:CB14" si="2">COUNTIF(H8:H13,"○")</f>
        <v>1</v>
      </c>
      <c r="I14" s="157">
        <f t="shared" si="2"/>
        <v>1</v>
      </c>
      <c r="J14" s="157">
        <f t="shared" si="2"/>
        <v>1</v>
      </c>
      <c r="K14" s="157">
        <f t="shared" si="2"/>
        <v>1</v>
      </c>
      <c r="L14" s="157">
        <f t="shared" si="2"/>
        <v>2</v>
      </c>
      <c r="M14" s="157">
        <f t="shared" si="2"/>
        <v>3</v>
      </c>
      <c r="N14" s="157">
        <f t="shared" si="2"/>
        <v>3</v>
      </c>
      <c r="O14" s="157">
        <f t="shared" si="2"/>
        <v>3</v>
      </c>
      <c r="P14" s="157">
        <f t="shared" si="2"/>
        <v>3</v>
      </c>
      <c r="Q14" s="157">
        <f t="shared" si="2"/>
        <v>2</v>
      </c>
      <c r="R14" s="157">
        <f t="shared" si="2"/>
        <v>2</v>
      </c>
      <c r="S14" s="157">
        <f t="shared" si="2"/>
        <v>1</v>
      </c>
      <c r="T14" s="157">
        <f t="shared" si="2"/>
        <v>1</v>
      </c>
      <c r="U14" s="157">
        <f t="shared" si="2"/>
        <v>0</v>
      </c>
      <c r="V14" s="157">
        <f t="shared" si="2"/>
        <v>0</v>
      </c>
      <c r="W14" s="157">
        <f t="shared" si="2"/>
        <v>0</v>
      </c>
      <c r="X14" s="157">
        <f t="shared" si="2"/>
        <v>0</v>
      </c>
      <c r="Y14" s="157">
        <f t="shared" si="2"/>
        <v>0</v>
      </c>
      <c r="Z14" s="157">
        <f t="shared" si="2"/>
        <v>0</v>
      </c>
      <c r="AA14" s="157">
        <f t="shared" si="2"/>
        <v>0</v>
      </c>
      <c r="AB14" s="157">
        <f t="shared" si="2"/>
        <v>0</v>
      </c>
      <c r="AC14" s="157">
        <f t="shared" si="2"/>
        <v>0</v>
      </c>
      <c r="AD14" s="157">
        <f t="shared" si="2"/>
        <v>0</v>
      </c>
      <c r="AE14" s="157">
        <f t="shared" si="2"/>
        <v>0</v>
      </c>
      <c r="AF14" s="157">
        <f t="shared" si="2"/>
        <v>0</v>
      </c>
      <c r="AG14" s="157">
        <f t="shared" si="2"/>
        <v>0</v>
      </c>
      <c r="AH14" s="157">
        <f t="shared" si="2"/>
        <v>0</v>
      </c>
      <c r="AI14" s="157">
        <f t="shared" si="2"/>
        <v>0</v>
      </c>
      <c r="AJ14" s="157">
        <f t="shared" si="2"/>
        <v>0</v>
      </c>
      <c r="AK14" s="157">
        <f t="shared" si="2"/>
        <v>0</v>
      </c>
      <c r="AL14" s="157">
        <f t="shared" si="2"/>
        <v>0</v>
      </c>
      <c r="AM14" s="157">
        <f t="shared" si="2"/>
        <v>0</v>
      </c>
      <c r="AN14" s="157">
        <f t="shared" si="2"/>
        <v>0</v>
      </c>
      <c r="AO14" s="157">
        <f t="shared" si="2"/>
        <v>0</v>
      </c>
      <c r="AP14" s="157">
        <f t="shared" si="2"/>
        <v>0</v>
      </c>
      <c r="AQ14" s="157">
        <f t="shared" si="2"/>
        <v>0</v>
      </c>
      <c r="AR14" s="157">
        <f t="shared" si="2"/>
        <v>0</v>
      </c>
      <c r="AS14" s="157">
        <f t="shared" si="2"/>
        <v>0</v>
      </c>
      <c r="AT14" s="157">
        <f t="shared" si="2"/>
        <v>0</v>
      </c>
      <c r="AU14" s="157">
        <f t="shared" si="2"/>
        <v>0</v>
      </c>
      <c r="AV14" s="157">
        <f t="shared" si="2"/>
        <v>0</v>
      </c>
      <c r="AW14" s="157">
        <f t="shared" si="2"/>
        <v>0</v>
      </c>
      <c r="AX14" s="157">
        <f t="shared" si="2"/>
        <v>0</v>
      </c>
      <c r="AY14" s="157">
        <f t="shared" si="2"/>
        <v>0</v>
      </c>
      <c r="AZ14" s="157">
        <f t="shared" si="2"/>
        <v>0</v>
      </c>
      <c r="BA14" s="157">
        <f t="shared" si="2"/>
        <v>0</v>
      </c>
      <c r="BB14" s="157">
        <f t="shared" si="2"/>
        <v>0</v>
      </c>
      <c r="BC14" s="157">
        <f t="shared" si="2"/>
        <v>0</v>
      </c>
      <c r="BD14" s="157">
        <f t="shared" si="2"/>
        <v>0</v>
      </c>
      <c r="BE14" s="157">
        <f t="shared" si="2"/>
        <v>0</v>
      </c>
      <c r="BF14" s="157">
        <f t="shared" si="2"/>
        <v>0</v>
      </c>
      <c r="BG14" s="157">
        <f t="shared" si="2"/>
        <v>0</v>
      </c>
      <c r="BH14" s="157">
        <f t="shared" si="2"/>
        <v>0</v>
      </c>
      <c r="BI14" s="157">
        <f t="shared" si="2"/>
        <v>0</v>
      </c>
      <c r="BJ14" s="157">
        <f t="shared" si="2"/>
        <v>0</v>
      </c>
      <c r="BK14" s="157">
        <f t="shared" si="2"/>
        <v>0</v>
      </c>
      <c r="BL14" s="157">
        <f t="shared" si="2"/>
        <v>0</v>
      </c>
      <c r="BM14" s="157">
        <f t="shared" si="2"/>
        <v>0</v>
      </c>
      <c r="BN14" s="157">
        <f t="shared" si="2"/>
        <v>0</v>
      </c>
      <c r="BO14" s="157">
        <f t="shared" si="2"/>
        <v>0</v>
      </c>
      <c r="BP14" s="157">
        <f t="shared" si="2"/>
        <v>0</v>
      </c>
      <c r="BQ14" s="157">
        <f t="shared" si="2"/>
        <v>0</v>
      </c>
      <c r="BR14" s="157">
        <f t="shared" si="2"/>
        <v>0</v>
      </c>
      <c r="BS14" s="157">
        <f t="shared" si="2"/>
        <v>0</v>
      </c>
      <c r="BT14" s="157">
        <f t="shared" si="2"/>
        <v>0</v>
      </c>
      <c r="BU14" s="157">
        <f t="shared" si="2"/>
        <v>0</v>
      </c>
      <c r="BV14" s="157">
        <f t="shared" si="2"/>
        <v>0</v>
      </c>
      <c r="BW14" s="157">
        <f t="shared" si="2"/>
        <v>0</v>
      </c>
      <c r="BX14" s="157">
        <f t="shared" si="2"/>
        <v>0</v>
      </c>
      <c r="BY14" s="157">
        <f t="shared" si="2"/>
        <v>0</v>
      </c>
      <c r="BZ14" s="157">
        <f t="shared" si="2"/>
        <v>0</v>
      </c>
      <c r="CA14" s="157">
        <f t="shared" si="2"/>
        <v>0</v>
      </c>
      <c r="CB14" s="157">
        <f t="shared" si="2"/>
        <v>0</v>
      </c>
      <c r="CC14" s="157">
        <f>COUNTIF(CC8:CC13,"○")</f>
        <v>0</v>
      </c>
      <c r="CD14" s="162"/>
      <c r="CE14" s="160">
        <f>SUM(CE8:CE13)</f>
        <v>24</v>
      </c>
      <c r="CF14" s="160">
        <f>SUM(CF8:CF13)</f>
        <v>18</v>
      </c>
    </row>
    <row r="16" spans="1:84">
      <c r="G16" s="172" t="s">
        <v>227</v>
      </c>
      <c r="L16" s="172"/>
      <c r="CF16" s="155" t="s">
        <v>229</v>
      </c>
    </row>
    <row r="17" spans="2:84" ht="44.25" customHeight="1">
      <c r="B17" s="166" t="s">
        <v>192</v>
      </c>
      <c r="C17" s="167" t="s">
        <v>245</v>
      </c>
      <c r="D17" s="166" t="s">
        <v>193</v>
      </c>
      <c r="E17" s="166" t="s">
        <v>194</v>
      </c>
      <c r="F17" s="190" t="s">
        <v>251</v>
      </c>
      <c r="G17" s="166"/>
      <c r="H17" s="171">
        <v>44835</v>
      </c>
      <c r="I17" s="168">
        <f>H17+1</f>
        <v>44836</v>
      </c>
      <c r="J17" s="168">
        <f t="shared" ref="J17:BU17" si="3">I17+1</f>
        <v>44837</v>
      </c>
      <c r="K17" s="168">
        <f t="shared" si="3"/>
        <v>44838</v>
      </c>
      <c r="L17" s="168">
        <f t="shared" si="3"/>
        <v>44839</v>
      </c>
      <c r="M17" s="168">
        <f t="shared" si="3"/>
        <v>44840</v>
      </c>
      <c r="N17" s="168">
        <f t="shared" si="3"/>
        <v>44841</v>
      </c>
      <c r="O17" s="168">
        <f t="shared" si="3"/>
        <v>44842</v>
      </c>
      <c r="P17" s="168">
        <f t="shared" si="3"/>
        <v>44843</v>
      </c>
      <c r="Q17" s="168">
        <f t="shared" si="3"/>
        <v>44844</v>
      </c>
      <c r="R17" s="168">
        <f t="shared" si="3"/>
        <v>44845</v>
      </c>
      <c r="S17" s="168">
        <f t="shared" si="3"/>
        <v>44846</v>
      </c>
      <c r="T17" s="168">
        <f t="shared" si="3"/>
        <v>44847</v>
      </c>
      <c r="U17" s="168">
        <f t="shared" si="3"/>
        <v>44848</v>
      </c>
      <c r="V17" s="168">
        <f t="shared" si="3"/>
        <v>44849</v>
      </c>
      <c r="W17" s="168">
        <f t="shared" si="3"/>
        <v>44850</v>
      </c>
      <c r="X17" s="168">
        <f t="shared" si="3"/>
        <v>44851</v>
      </c>
      <c r="Y17" s="168">
        <f t="shared" si="3"/>
        <v>44852</v>
      </c>
      <c r="Z17" s="168">
        <f t="shared" si="3"/>
        <v>44853</v>
      </c>
      <c r="AA17" s="168">
        <f t="shared" si="3"/>
        <v>44854</v>
      </c>
      <c r="AB17" s="168">
        <f t="shared" si="3"/>
        <v>44855</v>
      </c>
      <c r="AC17" s="168">
        <f t="shared" si="3"/>
        <v>44856</v>
      </c>
      <c r="AD17" s="168">
        <f t="shared" si="3"/>
        <v>44857</v>
      </c>
      <c r="AE17" s="168">
        <f t="shared" si="3"/>
        <v>44858</v>
      </c>
      <c r="AF17" s="168">
        <f t="shared" si="3"/>
        <v>44859</v>
      </c>
      <c r="AG17" s="168">
        <f t="shared" si="3"/>
        <v>44860</v>
      </c>
      <c r="AH17" s="168">
        <f t="shared" si="3"/>
        <v>44861</v>
      </c>
      <c r="AI17" s="168">
        <f t="shared" si="3"/>
        <v>44862</v>
      </c>
      <c r="AJ17" s="168">
        <f t="shared" si="3"/>
        <v>44863</v>
      </c>
      <c r="AK17" s="168">
        <f t="shared" si="3"/>
        <v>44864</v>
      </c>
      <c r="AL17" s="168">
        <f t="shared" si="3"/>
        <v>44865</v>
      </c>
      <c r="AM17" s="168">
        <f t="shared" si="3"/>
        <v>44866</v>
      </c>
      <c r="AN17" s="168">
        <f t="shared" si="3"/>
        <v>44867</v>
      </c>
      <c r="AO17" s="168">
        <f t="shared" si="3"/>
        <v>44868</v>
      </c>
      <c r="AP17" s="168">
        <f t="shared" si="3"/>
        <v>44869</v>
      </c>
      <c r="AQ17" s="168">
        <f t="shared" si="3"/>
        <v>44870</v>
      </c>
      <c r="AR17" s="168">
        <f t="shared" si="3"/>
        <v>44871</v>
      </c>
      <c r="AS17" s="168">
        <f t="shared" si="3"/>
        <v>44872</v>
      </c>
      <c r="AT17" s="168">
        <f t="shared" si="3"/>
        <v>44873</v>
      </c>
      <c r="AU17" s="168">
        <f t="shared" si="3"/>
        <v>44874</v>
      </c>
      <c r="AV17" s="168">
        <f t="shared" si="3"/>
        <v>44875</v>
      </c>
      <c r="AW17" s="168">
        <f t="shared" si="3"/>
        <v>44876</v>
      </c>
      <c r="AX17" s="168">
        <f t="shared" si="3"/>
        <v>44877</v>
      </c>
      <c r="AY17" s="168">
        <f t="shared" si="3"/>
        <v>44878</v>
      </c>
      <c r="AZ17" s="168">
        <f t="shared" si="3"/>
        <v>44879</v>
      </c>
      <c r="BA17" s="168">
        <f t="shared" si="3"/>
        <v>44880</v>
      </c>
      <c r="BB17" s="168">
        <f t="shared" si="3"/>
        <v>44881</v>
      </c>
      <c r="BC17" s="168">
        <f t="shared" si="3"/>
        <v>44882</v>
      </c>
      <c r="BD17" s="168">
        <f t="shared" si="3"/>
        <v>44883</v>
      </c>
      <c r="BE17" s="168">
        <f t="shared" si="3"/>
        <v>44884</v>
      </c>
      <c r="BF17" s="168">
        <f t="shared" si="3"/>
        <v>44885</v>
      </c>
      <c r="BG17" s="168">
        <f t="shared" si="3"/>
        <v>44886</v>
      </c>
      <c r="BH17" s="168">
        <f t="shared" si="3"/>
        <v>44887</v>
      </c>
      <c r="BI17" s="168">
        <f t="shared" si="3"/>
        <v>44888</v>
      </c>
      <c r="BJ17" s="168">
        <f t="shared" si="3"/>
        <v>44889</v>
      </c>
      <c r="BK17" s="168">
        <f t="shared" si="3"/>
        <v>44890</v>
      </c>
      <c r="BL17" s="168">
        <f t="shared" si="3"/>
        <v>44891</v>
      </c>
      <c r="BM17" s="168">
        <f t="shared" si="3"/>
        <v>44892</v>
      </c>
      <c r="BN17" s="168">
        <f t="shared" si="3"/>
        <v>44893</v>
      </c>
      <c r="BO17" s="168">
        <f t="shared" si="3"/>
        <v>44894</v>
      </c>
      <c r="BP17" s="168">
        <f t="shared" si="3"/>
        <v>44895</v>
      </c>
      <c r="BQ17" s="168">
        <f t="shared" si="3"/>
        <v>44896</v>
      </c>
      <c r="BR17" s="168">
        <f t="shared" si="3"/>
        <v>44897</v>
      </c>
      <c r="BS17" s="168">
        <f t="shared" si="3"/>
        <v>44898</v>
      </c>
      <c r="BT17" s="168">
        <f t="shared" si="3"/>
        <v>44899</v>
      </c>
      <c r="BU17" s="168">
        <f t="shared" si="3"/>
        <v>44900</v>
      </c>
      <c r="BV17" s="168">
        <f t="shared" ref="BV17:CC17" si="4">BU17+1</f>
        <v>44901</v>
      </c>
      <c r="BW17" s="168">
        <f t="shared" si="4"/>
        <v>44902</v>
      </c>
      <c r="BX17" s="168">
        <f t="shared" si="4"/>
        <v>44903</v>
      </c>
      <c r="BY17" s="168">
        <f t="shared" si="4"/>
        <v>44904</v>
      </c>
      <c r="BZ17" s="168">
        <f t="shared" si="4"/>
        <v>44905</v>
      </c>
      <c r="CA17" s="168">
        <f t="shared" si="4"/>
        <v>44906</v>
      </c>
      <c r="CB17" s="168">
        <f t="shared" si="4"/>
        <v>44907</v>
      </c>
      <c r="CC17" s="168">
        <f t="shared" si="4"/>
        <v>44908</v>
      </c>
      <c r="CD17" s="169" t="s">
        <v>195</v>
      </c>
      <c r="CE17" s="169" t="s">
        <v>196</v>
      </c>
      <c r="CF17" s="167" t="s">
        <v>197</v>
      </c>
    </row>
    <row r="18" spans="2:84" ht="40.5" customHeight="1">
      <c r="B18" s="1079">
        <v>1</v>
      </c>
      <c r="C18" s="1081"/>
      <c r="D18" s="1083"/>
      <c r="E18" s="1083"/>
      <c r="F18" s="1077"/>
      <c r="G18" s="156" t="s">
        <v>201</v>
      </c>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0"/>
      <c r="BA18" s="170"/>
      <c r="BB18" s="170"/>
      <c r="BC18" s="170"/>
      <c r="BD18" s="170"/>
      <c r="BE18" s="170"/>
      <c r="BF18" s="170"/>
      <c r="BG18" s="170"/>
      <c r="BH18" s="170"/>
      <c r="BI18" s="170"/>
      <c r="BJ18" s="170"/>
      <c r="BK18" s="170"/>
      <c r="BL18" s="170"/>
      <c r="BM18" s="170"/>
      <c r="BN18" s="170"/>
      <c r="BO18" s="170"/>
      <c r="BP18" s="170"/>
      <c r="BQ18" s="170"/>
      <c r="BR18" s="170"/>
      <c r="BS18" s="170"/>
      <c r="BT18" s="170"/>
      <c r="BU18" s="170"/>
      <c r="BV18" s="170"/>
      <c r="BW18" s="170"/>
      <c r="BX18" s="170"/>
      <c r="BY18" s="170"/>
      <c r="BZ18" s="170"/>
      <c r="CA18" s="170"/>
      <c r="CB18" s="170"/>
      <c r="CC18" s="170"/>
      <c r="CD18" s="161"/>
      <c r="CE18" s="161"/>
      <c r="CF18" s="161"/>
    </row>
    <row r="19" spans="2:84" ht="24" customHeight="1">
      <c r="B19" s="1080"/>
      <c r="C19" s="1082"/>
      <c r="D19" s="1084"/>
      <c r="E19" s="1084"/>
      <c r="F19" s="1078"/>
      <c r="G19" s="156" t="s">
        <v>207</v>
      </c>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c r="AM19" s="347"/>
      <c r="AN19" s="347"/>
      <c r="AO19" s="347"/>
      <c r="AP19" s="347"/>
      <c r="AQ19" s="347"/>
      <c r="AR19" s="347"/>
      <c r="AS19" s="347"/>
      <c r="AT19" s="347"/>
      <c r="AU19" s="347"/>
      <c r="AV19" s="347"/>
      <c r="AW19" s="347"/>
      <c r="AX19" s="347"/>
      <c r="AY19" s="347"/>
      <c r="AZ19" s="347"/>
      <c r="BA19" s="347"/>
      <c r="BB19" s="347"/>
      <c r="BC19" s="347"/>
      <c r="BD19" s="347"/>
      <c r="BE19" s="347"/>
      <c r="BF19" s="347"/>
      <c r="BG19" s="347"/>
      <c r="BH19" s="347"/>
      <c r="BI19" s="347"/>
      <c r="BJ19" s="347"/>
      <c r="BK19" s="347"/>
      <c r="BL19" s="347"/>
      <c r="BM19" s="347"/>
      <c r="BN19" s="347"/>
      <c r="BO19" s="347"/>
      <c r="BP19" s="347"/>
      <c r="BQ19" s="347"/>
      <c r="BR19" s="347"/>
      <c r="BS19" s="347"/>
      <c r="BT19" s="347"/>
      <c r="BU19" s="347"/>
      <c r="BV19" s="347"/>
      <c r="BW19" s="347"/>
      <c r="BX19" s="347"/>
      <c r="BY19" s="347"/>
      <c r="BZ19" s="347"/>
      <c r="CA19" s="347"/>
      <c r="CB19" s="347"/>
      <c r="CC19" s="348"/>
      <c r="CD19" s="160">
        <f>COUNTIF(H19:CC19,"○")</f>
        <v>0</v>
      </c>
      <c r="CE19" s="160">
        <f>COUNTIF(H19:CC19,"○")</f>
        <v>0</v>
      </c>
      <c r="CF19" s="160">
        <f>IF($D$5&lt;30,COUNTIFS(H19:CC19,"○",H$78:CC$78,"&gt;=2"),COUNTIFS(H19:CC19,"○",H$78:CC$78,"&gt;=5"))</f>
        <v>0</v>
      </c>
    </row>
    <row r="20" spans="2:84" ht="40.5" customHeight="1">
      <c r="B20" s="1079">
        <v>2</v>
      </c>
      <c r="C20" s="1081"/>
      <c r="D20" s="1083"/>
      <c r="E20" s="1083"/>
      <c r="F20" s="1077"/>
      <c r="G20" s="156" t="s">
        <v>201</v>
      </c>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0"/>
      <c r="BF20" s="170"/>
      <c r="BG20" s="170"/>
      <c r="BH20" s="170"/>
      <c r="BI20" s="170"/>
      <c r="BJ20" s="170"/>
      <c r="BK20" s="170"/>
      <c r="BL20" s="170"/>
      <c r="BM20" s="170"/>
      <c r="BN20" s="170"/>
      <c r="BO20" s="170"/>
      <c r="BP20" s="170"/>
      <c r="BQ20" s="170"/>
      <c r="BR20" s="170"/>
      <c r="BS20" s="170"/>
      <c r="BT20" s="170"/>
      <c r="BU20" s="170"/>
      <c r="BV20" s="170"/>
      <c r="BW20" s="170"/>
      <c r="BX20" s="170"/>
      <c r="BY20" s="170"/>
      <c r="BZ20" s="170"/>
      <c r="CA20" s="170"/>
      <c r="CB20" s="170"/>
      <c r="CC20" s="170"/>
      <c r="CD20" s="161"/>
      <c r="CE20" s="161"/>
      <c r="CF20" s="161"/>
    </row>
    <row r="21" spans="2:84" ht="24" customHeight="1">
      <c r="B21" s="1080"/>
      <c r="C21" s="1082"/>
      <c r="D21" s="1084"/>
      <c r="E21" s="1084"/>
      <c r="F21" s="1078"/>
      <c r="G21" s="156" t="s">
        <v>207</v>
      </c>
      <c r="H21" s="347"/>
      <c r="I21" s="347"/>
      <c r="J21" s="347"/>
      <c r="K21" s="347"/>
      <c r="L21" s="347"/>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L21" s="347"/>
      <c r="AM21" s="347"/>
      <c r="AN21" s="347"/>
      <c r="AO21" s="347"/>
      <c r="AP21" s="347"/>
      <c r="AQ21" s="347"/>
      <c r="AR21" s="347"/>
      <c r="AS21" s="347"/>
      <c r="AT21" s="347"/>
      <c r="AU21" s="347"/>
      <c r="AV21" s="347"/>
      <c r="AW21" s="347"/>
      <c r="AX21" s="347"/>
      <c r="AY21" s="347"/>
      <c r="AZ21" s="347"/>
      <c r="BA21" s="347"/>
      <c r="BB21" s="347"/>
      <c r="BC21" s="347"/>
      <c r="BD21" s="347"/>
      <c r="BE21" s="347"/>
      <c r="BF21" s="347"/>
      <c r="BG21" s="347"/>
      <c r="BH21" s="347"/>
      <c r="BI21" s="347"/>
      <c r="BJ21" s="347"/>
      <c r="BK21" s="347"/>
      <c r="BL21" s="347"/>
      <c r="BM21" s="347"/>
      <c r="BN21" s="347"/>
      <c r="BO21" s="347"/>
      <c r="BP21" s="347"/>
      <c r="BQ21" s="347"/>
      <c r="BR21" s="347"/>
      <c r="BS21" s="347"/>
      <c r="BT21" s="347"/>
      <c r="BU21" s="347"/>
      <c r="BV21" s="347"/>
      <c r="BW21" s="347"/>
      <c r="BX21" s="347"/>
      <c r="BY21" s="347"/>
      <c r="BZ21" s="347"/>
      <c r="CA21" s="347"/>
      <c r="CB21" s="347"/>
      <c r="CC21" s="348"/>
      <c r="CD21" s="160">
        <f>COUNTIF(H21:CC21,"○")</f>
        <v>0</v>
      </c>
      <c r="CE21" s="160">
        <f>COUNTIF(H21:CC21,"○")</f>
        <v>0</v>
      </c>
      <c r="CF21" s="160">
        <f>IF($D$5&lt;30,COUNTIFS(H21:CC21,"○",H$78:CC$78,"&gt;=2"),COUNTIFS(H21:CC21,"○",H$78:CC$78,"&gt;=5"))</f>
        <v>0</v>
      </c>
    </row>
    <row r="22" spans="2:84" ht="40.5" customHeight="1">
      <c r="B22" s="1079">
        <v>3</v>
      </c>
      <c r="C22" s="1081"/>
      <c r="D22" s="1083"/>
      <c r="E22" s="1083"/>
      <c r="F22" s="1077"/>
      <c r="G22" s="156" t="s">
        <v>201</v>
      </c>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70"/>
      <c r="BH22" s="170"/>
      <c r="BI22" s="170"/>
      <c r="BJ22" s="170"/>
      <c r="BK22" s="170"/>
      <c r="BL22" s="170"/>
      <c r="BM22" s="170"/>
      <c r="BN22" s="170"/>
      <c r="BO22" s="170"/>
      <c r="BP22" s="170"/>
      <c r="BQ22" s="170"/>
      <c r="BR22" s="170"/>
      <c r="BS22" s="170"/>
      <c r="BT22" s="170"/>
      <c r="BU22" s="170"/>
      <c r="BV22" s="170"/>
      <c r="BW22" s="170"/>
      <c r="BX22" s="170"/>
      <c r="BY22" s="170"/>
      <c r="BZ22" s="170"/>
      <c r="CA22" s="170"/>
      <c r="CB22" s="170"/>
      <c r="CC22" s="170"/>
      <c r="CD22" s="161"/>
      <c r="CE22" s="161"/>
      <c r="CF22" s="161"/>
    </row>
    <row r="23" spans="2:84" ht="24" customHeight="1">
      <c r="B23" s="1080"/>
      <c r="C23" s="1082"/>
      <c r="D23" s="1084"/>
      <c r="E23" s="1084"/>
      <c r="F23" s="1078"/>
      <c r="G23" s="156" t="s">
        <v>207</v>
      </c>
      <c r="H23" s="347"/>
      <c r="I23" s="347"/>
      <c r="J23" s="347"/>
      <c r="K23" s="347"/>
      <c r="L23" s="347"/>
      <c r="M23" s="347"/>
      <c r="N23" s="347"/>
      <c r="O23" s="347"/>
      <c r="P23" s="347"/>
      <c r="Q23" s="347"/>
      <c r="R23" s="347"/>
      <c r="S23" s="347"/>
      <c r="T23" s="347"/>
      <c r="U23" s="347"/>
      <c r="V23" s="347"/>
      <c r="W23" s="347"/>
      <c r="X23" s="347"/>
      <c r="Y23" s="347"/>
      <c r="Z23" s="347"/>
      <c r="AA23" s="347"/>
      <c r="AB23" s="347"/>
      <c r="AC23" s="347"/>
      <c r="AD23" s="347"/>
      <c r="AE23" s="347"/>
      <c r="AF23" s="347"/>
      <c r="AG23" s="347"/>
      <c r="AH23" s="347"/>
      <c r="AI23" s="347"/>
      <c r="AJ23" s="347"/>
      <c r="AK23" s="347"/>
      <c r="AL23" s="347"/>
      <c r="AM23" s="347"/>
      <c r="AN23" s="347"/>
      <c r="AO23" s="347"/>
      <c r="AP23" s="347"/>
      <c r="AQ23" s="347"/>
      <c r="AR23" s="347"/>
      <c r="AS23" s="347"/>
      <c r="AT23" s="347"/>
      <c r="AU23" s="347"/>
      <c r="AV23" s="347"/>
      <c r="AW23" s="347"/>
      <c r="AX23" s="347"/>
      <c r="AY23" s="347"/>
      <c r="AZ23" s="347"/>
      <c r="BA23" s="347"/>
      <c r="BB23" s="347"/>
      <c r="BC23" s="347"/>
      <c r="BD23" s="347"/>
      <c r="BE23" s="347"/>
      <c r="BF23" s="347"/>
      <c r="BG23" s="347"/>
      <c r="BH23" s="347"/>
      <c r="BI23" s="347"/>
      <c r="BJ23" s="347"/>
      <c r="BK23" s="347"/>
      <c r="BL23" s="347"/>
      <c r="BM23" s="347"/>
      <c r="BN23" s="347"/>
      <c r="BO23" s="347"/>
      <c r="BP23" s="347"/>
      <c r="BQ23" s="347"/>
      <c r="BR23" s="347"/>
      <c r="BS23" s="347"/>
      <c r="BT23" s="347"/>
      <c r="BU23" s="347"/>
      <c r="BV23" s="347"/>
      <c r="BW23" s="347"/>
      <c r="BX23" s="347"/>
      <c r="BY23" s="347"/>
      <c r="BZ23" s="347"/>
      <c r="CA23" s="347"/>
      <c r="CB23" s="347"/>
      <c r="CC23" s="348"/>
      <c r="CD23" s="160">
        <f>COUNTIF(H23:CC23,"○")</f>
        <v>0</v>
      </c>
      <c r="CE23" s="160">
        <f>COUNTIF(H23:CC23,"○")</f>
        <v>0</v>
      </c>
      <c r="CF23" s="160">
        <f>IF($D$5&lt;30,COUNTIFS(H23:CC23,"○",H$78:CC$78,"&gt;=2"),COUNTIFS(H23:CC23,"○",H$78:CC$78,"&gt;=5"))</f>
        <v>0</v>
      </c>
    </row>
    <row r="24" spans="2:84" ht="40.5" customHeight="1">
      <c r="B24" s="1079">
        <v>4</v>
      </c>
      <c r="C24" s="1081"/>
      <c r="D24" s="1083"/>
      <c r="E24" s="1083"/>
      <c r="F24" s="1077"/>
      <c r="G24" s="156" t="s">
        <v>201</v>
      </c>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c r="BD24" s="170"/>
      <c r="BE24" s="170"/>
      <c r="BF24" s="170"/>
      <c r="BG24" s="170"/>
      <c r="BH24" s="170"/>
      <c r="BI24" s="170"/>
      <c r="BJ24" s="170"/>
      <c r="BK24" s="170"/>
      <c r="BL24" s="170"/>
      <c r="BM24" s="170"/>
      <c r="BN24" s="170"/>
      <c r="BO24" s="170"/>
      <c r="BP24" s="170"/>
      <c r="BQ24" s="170"/>
      <c r="BR24" s="170"/>
      <c r="BS24" s="170"/>
      <c r="BT24" s="170"/>
      <c r="BU24" s="170"/>
      <c r="BV24" s="170"/>
      <c r="BW24" s="170"/>
      <c r="BX24" s="170"/>
      <c r="BY24" s="170"/>
      <c r="BZ24" s="170"/>
      <c r="CA24" s="170"/>
      <c r="CB24" s="170"/>
      <c r="CC24" s="170"/>
      <c r="CD24" s="161"/>
      <c r="CE24" s="161"/>
      <c r="CF24" s="161"/>
    </row>
    <row r="25" spans="2:84" ht="24" customHeight="1">
      <c r="B25" s="1080"/>
      <c r="C25" s="1082"/>
      <c r="D25" s="1084"/>
      <c r="E25" s="1084"/>
      <c r="F25" s="1078"/>
      <c r="G25" s="156" t="s">
        <v>207</v>
      </c>
      <c r="H25" s="347"/>
      <c r="I25" s="347"/>
      <c r="J25" s="347"/>
      <c r="K25" s="347"/>
      <c r="L25" s="347"/>
      <c r="M25" s="347"/>
      <c r="N25" s="347"/>
      <c r="O25" s="347"/>
      <c r="P25" s="347"/>
      <c r="Q25" s="347"/>
      <c r="R25" s="347"/>
      <c r="S25" s="347"/>
      <c r="T25" s="347"/>
      <c r="U25" s="347"/>
      <c r="V25" s="347"/>
      <c r="W25" s="347"/>
      <c r="X25" s="347"/>
      <c r="Y25" s="347"/>
      <c r="Z25" s="347"/>
      <c r="AA25" s="347"/>
      <c r="AB25" s="347"/>
      <c r="AC25" s="347"/>
      <c r="AD25" s="347"/>
      <c r="AE25" s="347"/>
      <c r="AF25" s="347"/>
      <c r="AG25" s="347"/>
      <c r="AH25" s="347"/>
      <c r="AI25" s="347"/>
      <c r="AJ25" s="347"/>
      <c r="AK25" s="347"/>
      <c r="AL25" s="347"/>
      <c r="AM25" s="347"/>
      <c r="AN25" s="347"/>
      <c r="AO25" s="347"/>
      <c r="AP25" s="347"/>
      <c r="AQ25" s="347"/>
      <c r="AR25" s="347"/>
      <c r="AS25" s="347"/>
      <c r="AT25" s="347"/>
      <c r="AU25" s="347"/>
      <c r="AV25" s="347"/>
      <c r="AW25" s="347"/>
      <c r="AX25" s="347"/>
      <c r="AY25" s="347"/>
      <c r="AZ25" s="347"/>
      <c r="BA25" s="347"/>
      <c r="BB25" s="347"/>
      <c r="BC25" s="347"/>
      <c r="BD25" s="347"/>
      <c r="BE25" s="347"/>
      <c r="BF25" s="347"/>
      <c r="BG25" s="347"/>
      <c r="BH25" s="347"/>
      <c r="BI25" s="347"/>
      <c r="BJ25" s="347"/>
      <c r="BK25" s="347"/>
      <c r="BL25" s="347"/>
      <c r="BM25" s="347"/>
      <c r="BN25" s="347"/>
      <c r="BO25" s="347"/>
      <c r="BP25" s="347"/>
      <c r="BQ25" s="347"/>
      <c r="BR25" s="347"/>
      <c r="BS25" s="347"/>
      <c r="BT25" s="347"/>
      <c r="BU25" s="347"/>
      <c r="BV25" s="347"/>
      <c r="BW25" s="347"/>
      <c r="BX25" s="347"/>
      <c r="BY25" s="347"/>
      <c r="BZ25" s="347"/>
      <c r="CA25" s="347"/>
      <c r="CB25" s="347"/>
      <c r="CC25" s="348"/>
      <c r="CD25" s="160">
        <f>COUNTIF(H25:CC25,"○")</f>
        <v>0</v>
      </c>
      <c r="CE25" s="160">
        <f>COUNTIF(H25:CC25,"○")</f>
        <v>0</v>
      </c>
      <c r="CF25" s="160">
        <f>IF($D$5&lt;30,COUNTIFS(H25:CC25,"○",H$78:CC$78,"&gt;=2"),COUNTIFS(H25:CC25,"○",H$78:CC$78,"&gt;=5"))</f>
        <v>0</v>
      </c>
    </row>
    <row r="26" spans="2:84" ht="40.5" customHeight="1">
      <c r="B26" s="1079">
        <v>5</v>
      </c>
      <c r="C26" s="1081"/>
      <c r="D26" s="1083"/>
      <c r="E26" s="1083"/>
      <c r="F26" s="1077"/>
      <c r="G26" s="156" t="s">
        <v>201</v>
      </c>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170"/>
      <c r="BF26" s="170"/>
      <c r="BG26" s="170"/>
      <c r="BH26" s="170"/>
      <c r="BI26" s="170"/>
      <c r="BJ26" s="170"/>
      <c r="BK26" s="170"/>
      <c r="BL26" s="170"/>
      <c r="BM26" s="170"/>
      <c r="BN26" s="170"/>
      <c r="BO26" s="170"/>
      <c r="BP26" s="170"/>
      <c r="BQ26" s="170"/>
      <c r="BR26" s="170"/>
      <c r="BS26" s="170"/>
      <c r="BT26" s="170"/>
      <c r="BU26" s="170"/>
      <c r="BV26" s="170"/>
      <c r="BW26" s="170"/>
      <c r="BX26" s="170"/>
      <c r="BY26" s="170"/>
      <c r="BZ26" s="170"/>
      <c r="CA26" s="170"/>
      <c r="CB26" s="170"/>
      <c r="CC26" s="170"/>
      <c r="CD26" s="161"/>
      <c r="CE26" s="161"/>
      <c r="CF26" s="161"/>
    </row>
    <row r="27" spans="2:84" ht="24" customHeight="1">
      <c r="B27" s="1080"/>
      <c r="C27" s="1082"/>
      <c r="D27" s="1084"/>
      <c r="E27" s="1084"/>
      <c r="F27" s="1078"/>
      <c r="G27" s="156" t="s">
        <v>207</v>
      </c>
      <c r="H27" s="347"/>
      <c r="I27" s="347"/>
      <c r="J27" s="347"/>
      <c r="K27" s="347"/>
      <c r="L27" s="347"/>
      <c r="M27" s="347"/>
      <c r="N27" s="347"/>
      <c r="O27" s="347"/>
      <c r="P27" s="347"/>
      <c r="Q27" s="347"/>
      <c r="R27" s="347"/>
      <c r="S27" s="347"/>
      <c r="T27" s="347"/>
      <c r="U27" s="347"/>
      <c r="V27" s="347"/>
      <c r="W27" s="347"/>
      <c r="X27" s="347"/>
      <c r="Y27" s="347"/>
      <c r="Z27" s="347"/>
      <c r="AA27" s="347"/>
      <c r="AB27" s="347"/>
      <c r="AC27" s="347"/>
      <c r="AD27" s="347"/>
      <c r="AE27" s="347"/>
      <c r="AF27" s="347"/>
      <c r="AG27" s="347"/>
      <c r="AH27" s="347"/>
      <c r="AI27" s="347"/>
      <c r="AJ27" s="347"/>
      <c r="AK27" s="347"/>
      <c r="AL27" s="347"/>
      <c r="AM27" s="347"/>
      <c r="AN27" s="347"/>
      <c r="AO27" s="347"/>
      <c r="AP27" s="347"/>
      <c r="AQ27" s="347"/>
      <c r="AR27" s="347"/>
      <c r="AS27" s="347"/>
      <c r="AT27" s="347"/>
      <c r="AU27" s="347"/>
      <c r="AV27" s="347"/>
      <c r="AW27" s="347"/>
      <c r="AX27" s="347"/>
      <c r="AY27" s="347"/>
      <c r="AZ27" s="347"/>
      <c r="BA27" s="347"/>
      <c r="BB27" s="347"/>
      <c r="BC27" s="347"/>
      <c r="BD27" s="347"/>
      <c r="BE27" s="347"/>
      <c r="BF27" s="347"/>
      <c r="BG27" s="347"/>
      <c r="BH27" s="347"/>
      <c r="BI27" s="347"/>
      <c r="BJ27" s="347"/>
      <c r="BK27" s="347"/>
      <c r="BL27" s="347"/>
      <c r="BM27" s="347"/>
      <c r="BN27" s="347"/>
      <c r="BO27" s="347"/>
      <c r="BP27" s="347"/>
      <c r="BQ27" s="347"/>
      <c r="BR27" s="347"/>
      <c r="BS27" s="347"/>
      <c r="BT27" s="347"/>
      <c r="BU27" s="347"/>
      <c r="BV27" s="347"/>
      <c r="BW27" s="347"/>
      <c r="BX27" s="347"/>
      <c r="BY27" s="347"/>
      <c r="BZ27" s="347"/>
      <c r="CA27" s="347"/>
      <c r="CB27" s="347"/>
      <c r="CC27" s="348"/>
      <c r="CD27" s="160">
        <f>COUNTIF(H27:CC27,"○")</f>
        <v>0</v>
      </c>
      <c r="CE27" s="160">
        <f>COUNTIF(H27:CC27,"○")</f>
        <v>0</v>
      </c>
      <c r="CF27" s="160">
        <f>IF($D$5&lt;30,COUNTIFS(H27:CC27,"○",H$78:CC$78,"&gt;=2"),COUNTIFS(H27:CC27,"○",H$78:CC$78,"&gt;=5"))</f>
        <v>0</v>
      </c>
    </row>
    <row r="28" spans="2:84" ht="40.5" customHeight="1">
      <c r="B28" s="1079">
        <v>6</v>
      </c>
      <c r="C28" s="1081"/>
      <c r="D28" s="1083"/>
      <c r="E28" s="1083"/>
      <c r="F28" s="1077"/>
      <c r="G28" s="156" t="s">
        <v>201</v>
      </c>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70"/>
      <c r="AS28" s="170"/>
      <c r="AT28" s="170"/>
      <c r="AU28" s="170"/>
      <c r="AV28" s="170"/>
      <c r="AW28" s="170"/>
      <c r="AX28" s="170"/>
      <c r="AY28" s="170"/>
      <c r="AZ28" s="170"/>
      <c r="BA28" s="170"/>
      <c r="BB28" s="170"/>
      <c r="BC28" s="170"/>
      <c r="BD28" s="170"/>
      <c r="BE28" s="170"/>
      <c r="BF28" s="170"/>
      <c r="BG28" s="170"/>
      <c r="BH28" s="170"/>
      <c r="BI28" s="170"/>
      <c r="BJ28" s="170"/>
      <c r="BK28" s="170"/>
      <c r="BL28" s="170"/>
      <c r="BM28" s="170"/>
      <c r="BN28" s="170"/>
      <c r="BO28" s="170"/>
      <c r="BP28" s="170"/>
      <c r="BQ28" s="170"/>
      <c r="BR28" s="170"/>
      <c r="BS28" s="170"/>
      <c r="BT28" s="170"/>
      <c r="BU28" s="170"/>
      <c r="BV28" s="170"/>
      <c r="BW28" s="170"/>
      <c r="BX28" s="170"/>
      <c r="BY28" s="170"/>
      <c r="BZ28" s="170"/>
      <c r="CA28" s="170"/>
      <c r="CB28" s="170"/>
      <c r="CC28" s="170"/>
      <c r="CD28" s="161"/>
      <c r="CE28" s="161"/>
      <c r="CF28" s="161"/>
    </row>
    <row r="29" spans="2:84" ht="24" customHeight="1">
      <c r="B29" s="1080"/>
      <c r="C29" s="1082"/>
      <c r="D29" s="1084"/>
      <c r="E29" s="1084"/>
      <c r="F29" s="1078"/>
      <c r="G29" s="156" t="s">
        <v>207</v>
      </c>
      <c r="H29" s="347"/>
      <c r="I29" s="347"/>
      <c r="J29" s="347"/>
      <c r="K29" s="347"/>
      <c r="L29" s="347"/>
      <c r="M29" s="347"/>
      <c r="N29" s="347"/>
      <c r="O29" s="347"/>
      <c r="P29" s="347"/>
      <c r="Q29" s="347"/>
      <c r="R29" s="347"/>
      <c r="S29" s="347"/>
      <c r="T29" s="347"/>
      <c r="U29" s="347"/>
      <c r="V29" s="347"/>
      <c r="W29" s="347"/>
      <c r="X29" s="347"/>
      <c r="Y29" s="347"/>
      <c r="Z29" s="347"/>
      <c r="AA29" s="347"/>
      <c r="AB29" s="347"/>
      <c r="AC29" s="347"/>
      <c r="AD29" s="347"/>
      <c r="AE29" s="347"/>
      <c r="AF29" s="347"/>
      <c r="AG29" s="347"/>
      <c r="AH29" s="347"/>
      <c r="AI29" s="347"/>
      <c r="AJ29" s="347"/>
      <c r="AK29" s="347"/>
      <c r="AL29" s="347"/>
      <c r="AM29" s="347"/>
      <c r="AN29" s="347"/>
      <c r="AO29" s="347"/>
      <c r="AP29" s="347"/>
      <c r="AQ29" s="347"/>
      <c r="AR29" s="347"/>
      <c r="AS29" s="347"/>
      <c r="AT29" s="347"/>
      <c r="AU29" s="347"/>
      <c r="AV29" s="347"/>
      <c r="AW29" s="347"/>
      <c r="AX29" s="347"/>
      <c r="AY29" s="347"/>
      <c r="AZ29" s="347"/>
      <c r="BA29" s="347"/>
      <c r="BB29" s="347"/>
      <c r="BC29" s="347"/>
      <c r="BD29" s="347"/>
      <c r="BE29" s="347"/>
      <c r="BF29" s="347"/>
      <c r="BG29" s="347"/>
      <c r="BH29" s="347"/>
      <c r="BI29" s="347"/>
      <c r="BJ29" s="347"/>
      <c r="BK29" s="347"/>
      <c r="BL29" s="347"/>
      <c r="BM29" s="347"/>
      <c r="BN29" s="347"/>
      <c r="BO29" s="347"/>
      <c r="BP29" s="347"/>
      <c r="BQ29" s="347"/>
      <c r="BR29" s="347"/>
      <c r="BS29" s="347"/>
      <c r="BT29" s="347"/>
      <c r="BU29" s="347"/>
      <c r="BV29" s="347"/>
      <c r="BW29" s="347"/>
      <c r="BX29" s="347"/>
      <c r="BY29" s="347"/>
      <c r="BZ29" s="347"/>
      <c r="CA29" s="347"/>
      <c r="CB29" s="347"/>
      <c r="CC29" s="348"/>
      <c r="CD29" s="160">
        <f>COUNTIF(H29:CC29,"○")</f>
        <v>0</v>
      </c>
      <c r="CE29" s="160">
        <f>COUNTIF(H29:CC29,"○")</f>
        <v>0</v>
      </c>
      <c r="CF29" s="160">
        <f>IF($D$5&lt;30,COUNTIFS(H29:CC29,"○",H$78:CC$78,"&gt;=2"),COUNTIFS(H29:CC29,"○",H$78:CC$78,"&gt;=5"))</f>
        <v>0</v>
      </c>
    </row>
    <row r="30" spans="2:84" ht="40.5" customHeight="1">
      <c r="B30" s="1079">
        <v>7</v>
      </c>
      <c r="C30" s="1081"/>
      <c r="D30" s="1083"/>
      <c r="E30" s="1083"/>
      <c r="F30" s="1077"/>
      <c r="G30" s="156" t="s">
        <v>201</v>
      </c>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170"/>
      <c r="BA30" s="170"/>
      <c r="BB30" s="170"/>
      <c r="BC30" s="170"/>
      <c r="BD30" s="170"/>
      <c r="BE30" s="170"/>
      <c r="BF30" s="170"/>
      <c r="BG30" s="170"/>
      <c r="BH30" s="170"/>
      <c r="BI30" s="170"/>
      <c r="BJ30" s="170"/>
      <c r="BK30" s="170"/>
      <c r="BL30" s="170"/>
      <c r="BM30" s="170"/>
      <c r="BN30" s="170"/>
      <c r="BO30" s="170"/>
      <c r="BP30" s="170"/>
      <c r="BQ30" s="170"/>
      <c r="BR30" s="170"/>
      <c r="BS30" s="170"/>
      <c r="BT30" s="170"/>
      <c r="BU30" s="170"/>
      <c r="BV30" s="170"/>
      <c r="BW30" s="170"/>
      <c r="BX30" s="170"/>
      <c r="BY30" s="170"/>
      <c r="BZ30" s="170"/>
      <c r="CA30" s="170"/>
      <c r="CB30" s="170"/>
      <c r="CC30" s="170"/>
      <c r="CD30" s="161"/>
      <c r="CE30" s="161"/>
      <c r="CF30" s="161"/>
    </row>
    <row r="31" spans="2:84" ht="24" customHeight="1">
      <c r="B31" s="1080"/>
      <c r="C31" s="1082"/>
      <c r="D31" s="1084"/>
      <c r="E31" s="1084"/>
      <c r="F31" s="1078"/>
      <c r="G31" s="156" t="s">
        <v>207</v>
      </c>
      <c r="H31" s="347"/>
      <c r="I31" s="347"/>
      <c r="J31" s="347"/>
      <c r="K31" s="347"/>
      <c r="L31" s="347"/>
      <c r="M31" s="347"/>
      <c r="N31" s="347"/>
      <c r="O31" s="347"/>
      <c r="P31" s="347"/>
      <c r="Q31" s="347"/>
      <c r="R31" s="347"/>
      <c r="S31" s="347"/>
      <c r="T31" s="347"/>
      <c r="U31" s="347"/>
      <c r="V31" s="347"/>
      <c r="W31" s="347"/>
      <c r="X31" s="347"/>
      <c r="Y31" s="347"/>
      <c r="Z31" s="347"/>
      <c r="AA31" s="347"/>
      <c r="AB31" s="347"/>
      <c r="AC31" s="347"/>
      <c r="AD31" s="347"/>
      <c r="AE31" s="347"/>
      <c r="AF31" s="347"/>
      <c r="AG31" s="347"/>
      <c r="AH31" s="347"/>
      <c r="AI31" s="347"/>
      <c r="AJ31" s="347"/>
      <c r="AK31" s="347"/>
      <c r="AL31" s="347"/>
      <c r="AM31" s="347"/>
      <c r="AN31" s="347"/>
      <c r="AO31" s="347"/>
      <c r="AP31" s="347"/>
      <c r="AQ31" s="347"/>
      <c r="AR31" s="347"/>
      <c r="AS31" s="347"/>
      <c r="AT31" s="347"/>
      <c r="AU31" s="347"/>
      <c r="AV31" s="347"/>
      <c r="AW31" s="347"/>
      <c r="AX31" s="347"/>
      <c r="AY31" s="347"/>
      <c r="AZ31" s="347"/>
      <c r="BA31" s="347"/>
      <c r="BB31" s="347"/>
      <c r="BC31" s="347"/>
      <c r="BD31" s="347"/>
      <c r="BE31" s="347"/>
      <c r="BF31" s="347"/>
      <c r="BG31" s="347"/>
      <c r="BH31" s="347"/>
      <c r="BI31" s="347"/>
      <c r="BJ31" s="347"/>
      <c r="BK31" s="347"/>
      <c r="BL31" s="347"/>
      <c r="BM31" s="347"/>
      <c r="BN31" s="347"/>
      <c r="BO31" s="347"/>
      <c r="BP31" s="347"/>
      <c r="BQ31" s="347"/>
      <c r="BR31" s="347"/>
      <c r="BS31" s="347"/>
      <c r="BT31" s="347"/>
      <c r="BU31" s="347"/>
      <c r="BV31" s="347"/>
      <c r="BW31" s="347"/>
      <c r="BX31" s="347"/>
      <c r="BY31" s="347"/>
      <c r="BZ31" s="347"/>
      <c r="CA31" s="347"/>
      <c r="CB31" s="347"/>
      <c r="CC31" s="348"/>
      <c r="CD31" s="160">
        <f>COUNTIF(H31:CC31,"○")</f>
        <v>0</v>
      </c>
      <c r="CE31" s="160">
        <f>COUNTIF(H31:CC31,"○")</f>
        <v>0</v>
      </c>
      <c r="CF31" s="160">
        <f>IF($D$5&lt;30,COUNTIFS(H31:CC31,"○",H$78:CC$78,"&gt;=2"),COUNTIFS(H31:CC31,"○",H$78:CC$78,"&gt;=5"))</f>
        <v>0</v>
      </c>
    </row>
    <row r="32" spans="2:84" ht="40.5" customHeight="1">
      <c r="B32" s="1079">
        <v>8</v>
      </c>
      <c r="C32" s="1081"/>
      <c r="D32" s="1083"/>
      <c r="E32" s="1083"/>
      <c r="F32" s="1077"/>
      <c r="G32" s="156" t="s">
        <v>201</v>
      </c>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70"/>
      <c r="BD32" s="170"/>
      <c r="BE32" s="170"/>
      <c r="BF32" s="170"/>
      <c r="BG32" s="170"/>
      <c r="BH32" s="170"/>
      <c r="BI32" s="170"/>
      <c r="BJ32" s="170"/>
      <c r="BK32" s="170"/>
      <c r="BL32" s="170"/>
      <c r="BM32" s="170"/>
      <c r="BN32" s="170"/>
      <c r="BO32" s="170"/>
      <c r="BP32" s="170"/>
      <c r="BQ32" s="170"/>
      <c r="BR32" s="170"/>
      <c r="BS32" s="170"/>
      <c r="BT32" s="170"/>
      <c r="BU32" s="170"/>
      <c r="BV32" s="170"/>
      <c r="BW32" s="170"/>
      <c r="BX32" s="170"/>
      <c r="BY32" s="170"/>
      <c r="BZ32" s="170"/>
      <c r="CA32" s="170"/>
      <c r="CB32" s="170"/>
      <c r="CC32" s="170"/>
      <c r="CD32" s="161"/>
      <c r="CE32" s="161"/>
      <c r="CF32" s="161"/>
    </row>
    <row r="33" spans="2:84" ht="24" customHeight="1">
      <c r="B33" s="1080"/>
      <c r="C33" s="1082"/>
      <c r="D33" s="1084"/>
      <c r="E33" s="1084"/>
      <c r="F33" s="1078"/>
      <c r="G33" s="156" t="s">
        <v>207</v>
      </c>
      <c r="H33" s="347"/>
      <c r="I33" s="347"/>
      <c r="J33" s="347"/>
      <c r="K33" s="347"/>
      <c r="L33" s="347"/>
      <c r="M33" s="347"/>
      <c r="N33" s="347"/>
      <c r="O33" s="347"/>
      <c r="P33" s="347"/>
      <c r="Q33" s="347"/>
      <c r="R33" s="347"/>
      <c r="S33" s="347"/>
      <c r="T33" s="347"/>
      <c r="U33" s="347"/>
      <c r="V33" s="347"/>
      <c r="W33" s="347"/>
      <c r="X33" s="347"/>
      <c r="Y33" s="347"/>
      <c r="Z33" s="347"/>
      <c r="AA33" s="347"/>
      <c r="AB33" s="347"/>
      <c r="AC33" s="347"/>
      <c r="AD33" s="347"/>
      <c r="AE33" s="347"/>
      <c r="AF33" s="347"/>
      <c r="AG33" s="347"/>
      <c r="AH33" s="347"/>
      <c r="AI33" s="347"/>
      <c r="AJ33" s="347"/>
      <c r="AK33" s="347"/>
      <c r="AL33" s="347"/>
      <c r="AM33" s="347"/>
      <c r="AN33" s="347"/>
      <c r="AO33" s="347"/>
      <c r="AP33" s="347"/>
      <c r="AQ33" s="347"/>
      <c r="AR33" s="347"/>
      <c r="AS33" s="347"/>
      <c r="AT33" s="347"/>
      <c r="AU33" s="347"/>
      <c r="AV33" s="347"/>
      <c r="AW33" s="347"/>
      <c r="AX33" s="347"/>
      <c r="AY33" s="347"/>
      <c r="AZ33" s="347"/>
      <c r="BA33" s="347"/>
      <c r="BB33" s="347"/>
      <c r="BC33" s="347"/>
      <c r="BD33" s="347"/>
      <c r="BE33" s="347"/>
      <c r="BF33" s="347"/>
      <c r="BG33" s="347"/>
      <c r="BH33" s="347"/>
      <c r="BI33" s="347"/>
      <c r="BJ33" s="347"/>
      <c r="BK33" s="347"/>
      <c r="BL33" s="347"/>
      <c r="BM33" s="347"/>
      <c r="BN33" s="347"/>
      <c r="BO33" s="347"/>
      <c r="BP33" s="347"/>
      <c r="BQ33" s="347"/>
      <c r="BR33" s="347"/>
      <c r="BS33" s="347"/>
      <c r="BT33" s="347"/>
      <c r="BU33" s="347"/>
      <c r="BV33" s="347"/>
      <c r="BW33" s="347"/>
      <c r="BX33" s="347"/>
      <c r="BY33" s="347"/>
      <c r="BZ33" s="347"/>
      <c r="CA33" s="347"/>
      <c r="CB33" s="347"/>
      <c r="CC33" s="348"/>
      <c r="CD33" s="160">
        <f>COUNTIF(H33:CC33,"○")</f>
        <v>0</v>
      </c>
      <c r="CE33" s="160">
        <f>COUNTIF(H33:CC33,"○")</f>
        <v>0</v>
      </c>
      <c r="CF33" s="160">
        <f>IF($D$5&lt;30,COUNTIFS(H33:CC33,"○",H$78:CC$78,"&gt;=2"),COUNTIFS(H33:CC33,"○",H$78:CC$78,"&gt;=5"))</f>
        <v>0</v>
      </c>
    </row>
    <row r="34" spans="2:84" ht="40.5" customHeight="1">
      <c r="B34" s="1079">
        <v>9</v>
      </c>
      <c r="C34" s="1081"/>
      <c r="D34" s="1083"/>
      <c r="E34" s="1083"/>
      <c r="F34" s="1077"/>
      <c r="G34" s="156" t="s">
        <v>201</v>
      </c>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0"/>
      <c r="BQ34" s="170"/>
      <c r="BR34" s="170"/>
      <c r="BS34" s="170"/>
      <c r="BT34" s="170"/>
      <c r="BU34" s="170"/>
      <c r="BV34" s="170"/>
      <c r="BW34" s="170"/>
      <c r="BX34" s="170"/>
      <c r="BY34" s="170"/>
      <c r="BZ34" s="170"/>
      <c r="CA34" s="170"/>
      <c r="CB34" s="170"/>
      <c r="CC34" s="170"/>
      <c r="CD34" s="161"/>
      <c r="CE34" s="161"/>
      <c r="CF34" s="161"/>
    </row>
    <row r="35" spans="2:84" ht="24" customHeight="1">
      <c r="B35" s="1080"/>
      <c r="C35" s="1082"/>
      <c r="D35" s="1084"/>
      <c r="E35" s="1084"/>
      <c r="F35" s="1078"/>
      <c r="G35" s="156" t="s">
        <v>207</v>
      </c>
      <c r="H35" s="347"/>
      <c r="I35" s="347"/>
      <c r="J35" s="347"/>
      <c r="K35" s="347"/>
      <c r="L35" s="347"/>
      <c r="M35" s="347"/>
      <c r="N35" s="347"/>
      <c r="O35" s="347"/>
      <c r="P35" s="347"/>
      <c r="Q35" s="347"/>
      <c r="R35" s="347"/>
      <c r="S35" s="347"/>
      <c r="T35" s="347"/>
      <c r="U35" s="347"/>
      <c r="V35" s="347"/>
      <c r="W35" s="347"/>
      <c r="X35" s="347"/>
      <c r="Y35" s="347"/>
      <c r="Z35" s="347"/>
      <c r="AA35" s="347"/>
      <c r="AB35" s="347"/>
      <c r="AC35" s="347"/>
      <c r="AD35" s="347"/>
      <c r="AE35" s="347"/>
      <c r="AF35" s="347"/>
      <c r="AG35" s="347"/>
      <c r="AH35" s="347"/>
      <c r="AI35" s="347"/>
      <c r="AJ35" s="347"/>
      <c r="AK35" s="347"/>
      <c r="AL35" s="347"/>
      <c r="AM35" s="347"/>
      <c r="AN35" s="347"/>
      <c r="AO35" s="347"/>
      <c r="AP35" s="347"/>
      <c r="AQ35" s="347"/>
      <c r="AR35" s="347"/>
      <c r="AS35" s="347"/>
      <c r="AT35" s="347"/>
      <c r="AU35" s="347"/>
      <c r="AV35" s="347"/>
      <c r="AW35" s="347"/>
      <c r="AX35" s="347"/>
      <c r="AY35" s="347"/>
      <c r="AZ35" s="347"/>
      <c r="BA35" s="347"/>
      <c r="BB35" s="347"/>
      <c r="BC35" s="347"/>
      <c r="BD35" s="347"/>
      <c r="BE35" s="347"/>
      <c r="BF35" s="347"/>
      <c r="BG35" s="347"/>
      <c r="BH35" s="347"/>
      <c r="BI35" s="347"/>
      <c r="BJ35" s="347"/>
      <c r="BK35" s="347"/>
      <c r="BL35" s="347"/>
      <c r="BM35" s="347"/>
      <c r="BN35" s="347"/>
      <c r="BO35" s="347"/>
      <c r="BP35" s="347"/>
      <c r="BQ35" s="347"/>
      <c r="BR35" s="347"/>
      <c r="BS35" s="347"/>
      <c r="BT35" s="347"/>
      <c r="BU35" s="347"/>
      <c r="BV35" s="347"/>
      <c r="BW35" s="347"/>
      <c r="BX35" s="347"/>
      <c r="BY35" s="347"/>
      <c r="BZ35" s="347"/>
      <c r="CA35" s="347"/>
      <c r="CB35" s="347"/>
      <c r="CC35" s="348"/>
      <c r="CD35" s="160">
        <f>COUNTIF(H35:CC35,"○")</f>
        <v>0</v>
      </c>
      <c r="CE35" s="160">
        <f>COUNTIF(H35:CC35,"○")</f>
        <v>0</v>
      </c>
      <c r="CF35" s="160">
        <f>IF($D$5&lt;30,COUNTIFS(H35:CC35,"○",H$78:CC$78,"&gt;=2"),COUNTIFS(H35:CC35,"○",H$78:CC$78,"&gt;=5"))</f>
        <v>0</v>
      </c>
    </row>
    <row r="36" spans="2:84" ht="40.5" customHeight="1">
      <c r="B36" s="1079">
        <v>10</v>
      </c>
      <c r="C36" s="1081"/>
      <c r="D36" s="1083"/>
      <c r="E36" s="1083"/>
      <c r="F36" s="1077"/>
      <c r="G36" s="156" t="s">
        <v>201</v>
      </c>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0"/>
      <c r="AY36" s="170"/>
      <c r="AZ36" s="170"/>
      <c r="BA36" s="170"/>
      <c r="BB36" s="170"/>
      <c r="BC36" s="170"/>
      <c r="BD36" s="170"/>
      <c r="BE36" s="170"/>
      <c r="BF36" s="170"/>
      <c r="BG36" s="170"/>
      <c r="BH36" s="170"/>
      <c r="BI36" s="170"/>
      <c r="BJ36" s="170"/>
      <c r="BK36" s="170"/>
      <c r="BL36" s="170"/>
      <c r="BM36" s="170"/>
      <c r="BN36" s="170"/>
      <c r="BO36" s="170"/>
      <c r="BP36" s="170"/>
      <c r="BQ36" s="170"/>
      <c r="BR36" s="170"/>
      <c r="BS36" s="170"/>
      <c r="BT36" s="170"/>
      <c r="BU36" s="170"/>
      <c r="BV36" s="170"/>
      <c r="BW36" s="170"/>
      <c r="BX36" s="170"/>
      <c r="BY36" s="170"/>
      <c r="BZ36" s="170"/>
      <c r="CA36" s="170"/>
      <c r="CB36" s="170"/>
      <c r="CC36" s="170"/>
      <c r="CD36" s="161"/>
      <c r="CE36" s="161"/>
      <c r="CF36" s="161"/>
    </row>
    <row r="37" spans="2:84" ht="24" customHeight="1">
      <c r="B37" s="1080"/>
      <c r="C37" s="1082"/>
      <c r="D37" s="1084"/>
      <c r="E37" s="1084"/>
      <c r="F37" s="1078"/>
      <c r="G37" s="156" t="s">
        <v>207</v>
      </c>
      <c r="H37" s="347"/>
      <c r="I37" s="347"/>
      <c r="J37" s="347"/>
      <c r="K37" s="347"/>
      <c r="L37" s="347"/>
      <c r="M37" s="347"/>
      <c r="N37" s="347"/>
      <c r="O37" s="347"/>
      <c r="P37" s="347"/>
      <c r="Q37" s="347"/>
      <c r="R37" s="347"/>
      <c r="S37" s="347"/>
      <c r="T37" s="347"/>
      <c r="U37" s="347"/>
      <c r="V37" s="347"/>
      <c r="W37" s="347"/>
      <c r="X37" s="347"/>
      <c r="Y37" s="347"/>
      <c r="Z37" s="347"/>
      <c r="AA37" s="347"/>
      <c r="AB37" s="347"/>
      <c r="AC37" s="347"/>
      <c r="AD37" s="347"/>
      <c r="AE37" s="347"/>
      <c r="AF37" s="347"/>
      <c r="AG37" s="347"/>
      <c r="AH37" s="347"/>
      <c r="AI37" s="347"/>
      <c r="AJ37" s="347"/>
      <c r="AK37" s="347"/>
      <c r="AL37" s="347"/>
      <c r="AM37" s="347"/>
      <c r="AN37" s="347"/>
      <c r="AO37" s="347"/>
      <c r="AP37" s="347"/>
      <c r="AQ37" s="347"/>
      <c r="AR37" s="347"/>
      <c r="AS37" s="347"/>
      <c r="AT37" s="347"/>
      <c r="AU37" s="347"/>
      <c r="AV37" s="347"/>
      <c r="AW37" s="347"/>
      <c r="AX37" s="347"/>
      <c r="AY37" s="347"/>
      <c r="AZ37" s="347"/>
      <c r="BA37" s="347"/>
      <c r="BB37" s="347"/>
      <c r="BC37" s="347"/>
      <c r="BD37" s="347"/>
      <c r="BE37" s="347"/>
      <c r="BF37" s="347"/>
      <c r="BG37" s="347"/>
      <c r="BH37" s="347"/>
      <c r="BI37" s="347"/>
      <c r="BJ37" s="347"/>
      <c r="BK37" s="347"/>
      <c r="BL37" s="347"/>
      <c r="BM37" s="347"/>
      <c r="BN37" s="347"/>
      <c r="BO37" s="347"/>
      <c r="BP37" s="347"/>
      <c r="BQ37" s="347"/>
      <c r="BR37" s="347"/>
      <c r="BS37" s="347"/>
      <c r="BT37" s="347"/>
      <c r="BU37" s="347"/>
      <c r="BV37" s="347"/>
      <c r="BW37" s="347"/>
      <c r="BX37" s="347"/>
      <c r="BY37" s="347"/>
      <c r="BZ37" s="347"/>
      <c r="CA37" s="347"/>
      <c r="CB37" s="347"/>
      <c r="CC37" s="348"/>
      <c r="CD37" s="160">
        <f>COUNTIF(H37:CC37,"○")</f>
        <v>0</v>
      </c>
      <c r="CE37" s="160">
        <f>COUNTIF(H37:CC37,"○")</f>
        <v>0</v>
      </c>
      <c r="CF37" s="160">
        <f>IF($D$5&lt;30,COUNTIFS(H37:CC37,"○",H$78:CC$78,"&gt;=2"),COUNTIFS(H37:CC37,"○",H$78:CC$78,"&gt;=5"))</f>
        <v>0</v>
      </c>
    </row>
    <row r="38" spans="2:84" ht="40.5" customHeight="1">
      <c r="B38" s="1079">
        <v>11</v>
      </c>
      <c r="C38" s="1081"/>
      <c r="D38" s="1083"/>
      <c r="E38" s="1083"/>
      <c r="F38" s="1077"/>
      <c r="G38" s="156" t="s">
        <v>201</v>
      </c>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0"/>
      <c r="BN38" s="170"/>
      <c r="BO38" s="170"/>
      <c r="BP38" s="170"/>
      <c r="BQ38" s="170"/>
      <c r="BR38" s="170"/>
      <c r="BS38" s="170"/>
      <c r="BT38" s="170"/>
      <c r="BU38" s="170"/>
      <c r="BV38" s="170"/>
      <c r="BW38" s="170"/>
      <c r="BX38" s="170"/>
      <c r="BY38" s="170"/>
      <c r="BZ38" s="170"/>
      <c r="CA38" s="170"/>
      <c r="CB38" s="170"/>
      <c r="CC38" s="170"/>
      <c r="CD38" s="161"/>
      <c r="CE38" s="161"/>
      <c r="CF38" s="161"/>
    </row>
    <row r="39" spans="2:84" ht="24" customHeight="1">
      <c r="B39" s="1080"/>
      <c r="C39" s="1082"/>
      <c r="D39" s="1084"/>
      <c r="E39" s="1084"/>
      <c r="F39" s="1078"/>
      <c r="G39" s="156" t="s">
        <v>207</v>
      </c>
      <c r="H39" s="347"/>
      <c r="I39" s="347"/>
      <c r="J39" s="347"/>
      <c r="K39" s="347"/>
      <c r="L39" s="347"/>
      <c r="M39" s="347"/>
      <c r="N39" s="347"/>
      <c r="O39" s="347"/>
      <c r="P39" s="347"/>
      <c r="Q39" s="347"/>
      <c r="R39" s="347"/>
      <c r="S39" s="347"/>
      <c r="T39" s="347"/>
      <c r="U39" s="347"/>
      <c r="V39" s="347"/>
      <c r="W39" s="347"/>
      <c r="X39" s="347"/>
      <c r="Y39" s="347"/>
      <c r="Z39" s="347"/>
      <c r="AA39" s="347"/>
      <c r="AB39" s="347"/>
      <c r="AC39" s="347"/>
      <c r="AD39" s="347"/>
      <c r="AE39" s="347"/>
      <c r="AF39" s="347"/>
      <c r="AG39" s="347"/>
      <c r="AH39" s="347"/>
      <c r="AI39" s="347"/>
      <c r="AJ39" s="347"/>
      <c r="AK39" s="347"/>
      <c r="AL39" s="347"/>
      <c r="AM39" s="347"/>
      <c r="AN39" s="347"/>
      <c r="AO39" s="347"/>
      <c r="AP39" s="347"/>
      <c r="AQ39" s="347"/>
      <c r="AR39" s="347"/>
      <c r="AS39" s="347"/>
      <c r="AT39" s="347"/>
      <c r="AU39" s="347"/>
      <c r="AV39" s="347"/>
      <c r="AW39" s="347"/>
      <c r="AX39" s="347"/>
      <c r="AY39" s="347"/>
      <c r="AZ39" s="347"/>
      <c r="BA39" s="347"/>
      <c r="BB39" s="347"/>
      <c r="BC39" s="347"/>
      <c r="BD39" s="347"/>
      <c r="BE39" s="347"/>
      <c r="BF39" s="347"/>
      <c r="BG39" s="347"/>
      <c r="BH39" s="347"/>
      <c r="BI39" s="347"/>
      <c r="BJ39" s="347"/>
      <c r="BK39" s="347"/>
      <c r="BL39" s="347"/>
      <c r="BM39" s="347"/>
      <c r="BN39" s="347"/>
      <c r="BO39" s="347"/>
      <c r="BP39" s="347"/>
      <c r="BQ39" s="347"/>
      <c r="BR39" s="347"/>
      <c r="BS39" s="347"/>
      <c r="BT39" s="347"/>
      <c r="BU39" s="347"/>
      <c r="BV39" s="347"/>
      <c r="BW39" s="347"/>
      <c r="BX39" s="347"/>
      <c r="BY39" s="347"/>
      <c r="BZ39" s="347"/>
      <c r="CA39" s="347"/>
      <c r="CB39" s="347"/>
      <c r="CC39" s="348"/>
      <c r="CD39" s="160">
        <f>COUNTIF(H39:CC39,"○")</f>
        <v>0</v>
      </c>
      <c r="CE39" s="160">
        <f>COUNTIF(H39:CC39,"○")</f>
        <v>0</v>
      </c>
      <c r="CF39" s="160">
        <f>IF($D$5&lt;30,COUNTIFS(H39:CC39,"○",H$78:CC$78,"&gt;=2"),COUNTIFS(H39:CC39,"○",H$78:CC$78,"&gt;=5"))</f>
        <v>0</v>
      </c>
    </row>
    <row r="40" spans="2:84" ht="40.5" customHeight="1">
      <c r="B40" s="1079">
        <v>12</v>
      </c>
      <c r="C40" s="1081"/>
      <c r="D40" s="1083"/>
      <c r="E40" s="1083"/>
      <c r="F40" s="1077"/>
      <c r="G40" s="156" t="s">
        <v>201</v>
      </c>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c r="AY40" s="170"/>
      <c r="AZ40" s="170"/>
      <c r="BA40" s="170"/>
      <c r="BB40" s="170"/>
      <c r="BC40" s="170"/>
      <c r="BD40" s="170"/>
      <c r="BE40" s="170"/>
      <c r="BF40" s="170"/>
      <c r="BG40" s="170"/>
      <c r="BH40" s="170"/>
      <c r="BI40" s="170"/>
      <c r="BJ40" s="170"/>
      <c r="BK40" s="170"/>
      <c r="BL40" s="170"/>
      <c r="BM40" s="170"/>
      <c r="BN40" s="170"/>
      <c r="BO40" s="170"/>
      <c r="BP40" s="170"/>
      <c r="BQ40" s="170"/>
      <c r="BR40" s="170"/>
      <c r="BS40" s="170"/>
      <c r="BT40" s="170"/>
      <c r="BU40" s="170"/>
      <c r="BV40" s="170"/>
      <c r="BW40" s="170"/>
      <c r="BX40" s="170"/>
      <c r="BY40" s="170"/>
      <c r="BZ40" s="170"/>
      <c r="CA40" s="170"/>
      <c r="CB40" s="170"/>
      <c r="CC40" s="170"/>
      <c r="CD40" s="161"/>
      <c r="CE40" s="161"/>
      <c r="CF40" s="161"/>
    </row>
    <row r="41" spans="2:84" ht="24" customHeight="1">
      <c r="B41" s="1080"/>
      <c r="C41" s="1082"/>
      <c r="D41" s="1084"/>
      <c r="E41" s="1084"/>
      <c r="F41" s="1078"/>
      <c r="G41" s="156" t="s">
        <v>207</v>
      </c>
      <c r="H41" s="347"/>
      <c r="I41" s="347"/>
      <c r="J41" s="347"/>
      <c r="K41" s="347"/>
      <c r="L41" s="347"/>
      <c r="M41" s="347"/>
      <c r="N41" s="347"/>
      <c r="O41" s="347"/>
      <c r="P41" s="347"/>
      <c r="Q41" s="347"/>
      <c r="R41" s="347"/>
      <c r="S41" s="347"/>
      <c r="T41" s="347"/>
      <c r="U41" s="347"/>
      <c r="V41" s="347"/>
      <c r="W41" s="347"/>
      <c r="X41" s="347"/>
      <c r="Y41" s="347"/>
      <c r="Z41" s="347"/>
      <c r="AA41" s="347"/>
      <c r="AB41" s="347"/>
      <c r="AC41" s="347"/>
      <c r="AD41" s="347"/>
      <c r="AE41" s="347"/>
      <c r="AF41" s="347"/>
      <c r="AG41" s="347"/>
      <c r="AH41" s="347"/>
      <c r="AI41" s="347"/>
      <c r="AJ41" s="347"/>
      <c r="AK41" s="347"/>
      <c r="AL41" s="347"/>
      <c r="AM41" s="347"/>
      <c r="AN41" s="347"/>
      <c r="AO41" s="347"/>
      <c r="AP41" s="347"/>
      <c r="AQ41" s="347"/>
      <c r="AR41" s="347"/>
      <c r="AS41" s="347"/>
      <c r="AT41" s="347"/>
      <c r="AU41" s="347"/>
      <c r="AV41" s="347"/>
      <c r="AW41" s="347"/>
      <c r="AX41" s="347"/>
      <c r="AY41" s="347"/>
      <c r="AZ41" s="347"/>
      <c r="BA41" s="347"/>
      <c r="BB41" s="347"/>
      <c r="BC41" s="347"/>
      <c r="BD41" s="347"/>
      <c r="BE41" s="347"/>
      <c r="BF41" s="347"/>
      <c r="BG41" s="347"/>
      <c r="BH41" s="347"/>
      <c r="BI41" s="347"/>
      <c r="BJ41" s="347"/>
      <c r="BK41" s="347"/>
      <c r="BL41" s="347"/>
      <c r="BM41" s="347"/>
      <c r="BN41" s="347"/>
      <c r="BO41" s="347"/>
      <c r="BP41" s="347"/>
      <c r="BQ41" s="347"/>
      <c r="BR41" s="347"/>
      <c r="BS41" s="347"/>
      <c r="BT41" s="347"/>
      <c r="BU41" s="347"/>
      <c r="BV41" s="347"/>
      <c r="BW41" s="347"/>
      <c r="BX41" s="347"/>
      <c r="BY41" s="347"/>
      <c r="BZ41" s="347"/>
      <c r="CA41" s="347"/>
      <c r="CB41" s="347"/>
      <c r="CC41" s="348"/>
      <c r="CD41" s="160">
        <f>COUNTIF(H41:CC41,"○")</f>
        <v>0</v>
      </c>
      <c r="CE41" s="160">
        <f>COUNTIF(H41:CC41,"○")</f>
        <v>0</v>
      </c>
      <c r="CF41" s="160">
        <f>IF($D$5&lt;30,COUNTIFS(H41:CC41,"○",H$78:CC$78,"&gt;=2"),COUNTIFS(H41:CC41,"○",H$78:CC$78,"&gt;=5"))</f>
        <v>0</v>
      </c>
    </row>
    <row r="42" spans="2:84" ht="40.5" customHeight="1">
      <c r="B42" s="1079">
        <v>13</v>
      </c>
      <c r="C42" s="1081"/>
      <c r="D42" s="1083"/>
      <c r="E42" s="1083"/>
      <c r="F42" s="1077"/>
      <c r="G42" s="156" t="s">
        <v>201</v>
      </c>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0"/>
      <c r="BA42" s="170"/>
      <c r="BB42" s="170"/>
      <c r="BC42" s="170"/>
      <c r="BD42" s="170"/>
      <c r="BE42" s="170"/>
      <c r="BF42" s="170"/>
      <c r="BG42" s="170"/>
      <c r="BH42" s="170"/>
      <c r="BI42" s="170"/>
      <c r="BJ42" s="170"/>
      <c r="BK42" s="170"/>
      <c r="BL42" s="170"/>
      <c r="BM42" s="170"/>
      <c r="BN42" s="170"/>
      <c r="BO42" s="170"/>
      <c r="BP42" s="170"/>
      <c r="BQ42" s="170"/>
      <c r="BR42" s="170"/>
      <c r="BS42" s="170"/>
      <c r="BT42" s="170"/>
      <c r="BU42" s="170"/>
      <c r="BV42" s="170"/>
      <c r="BW42" s="170"/>
      <c r="BX42" s="170"/>
      <c r="BY42" s="170"/>
      <c r="BZ42" s="170"/>
      <c r="CA42" s="170"/>
      <c r="CB42" s="170"/>
      <c r="CC42" s="170"/>
      <c r="CD42" s="161"/>
      <c r="CE42" s="161"/>
      <c r="CF42" s="161"/>
    </row>
    <row r="43" spans="2:84" ht="24" customHeight="1">
      <c r="B43" s="1080"/>
      <c r="C43" s="1082"/>
      <c r="D43" s="1084"/>
      <c r="E43" s="1084"/>
      <c r="F43" s="1078"/>
      <c r="G43" s="156" t="s">
        <v>207</v>
      </c>
      <c r="H43" s="347"/>
      <c r="I43" s="347"/>
      <c r="J43" s="347"/>
      <c r="K43" s="347"/>
      <c r="L43" s="347"/>
      <c r="M43" s="347"/>
      <c r="N43" s="347"/>
      <c r="O43" s="347"/>
      <c r="P43" s="347"/>
      <c r="Q43" s="347"/>
      <c r="R43" s="347"/>
      <c r="S43" s="347"/>
      <c r="T43" s="347"/>
      <c r="U43" s="347"/>
      <c r="V43" s="347"/>
      <c r="W43" s="347"/>
      <c r="X43" s="347"/>
      <c r="Y43" s="347"/>
      <c r="Z43" s="347"/>
      <c r="AA43" s="347"/>
      <c r="AB43" s="347"/>
      <c r="AC43" s="347"/>
      <c r="AD43" s="347"/>
      <c r="AE43" s="347"/>
      <c r="AF43" s="347"/>
      <c r="AG43" s="347"/>
      <c r="AH43" s="347"/>
      <c r="AI43" s="347"/>
      <c r="AJ43" s="347"/>
      <c r="AK43" s="347"/>
      <c r="AL43" s="347"/>
      <c r="AM43" s="347"/>
      <c r="AN43" s="347"/>
      <c r="AO43" s="347"/>
      <c r="AP43" s="347"/>
      <c r="AQ43" s="347"/>
      <c r="AR43" s="347"/>
      <c r="AS43" s="347"/>
      <c r="AT43" s="347"/>
      <c r="AU43" s="347"/>
      <c r="AV43" s="347"/>
      <c r="AW43" s="347"/>
      <c r="AX43" s="347"/>
      <c r="AY43" s="347"/>
      <c r="AZ43" s="347"/>
      <c r="BA43" s="347"/>
      <c r="BB43" s="347"/>
      <c r="BC43" s="347"/>
      <c r="BD43" s="347"/>
      <c r="BE43" s="347"/>
      <c r="BF43" s="347"/>
      <c r="BG43" s="347"/>
      <c r="BH43" s="347"/>
      <c r="BI43" s="347"/>
      <c r="BJ43" s="347"/>
      <c r="BK43" s="347"/>
      <c r="BL43" s="347"/>
      <c r="BM43" s="347"/>
      <c r="BN43" s="347"/>
      <c r="BO43" s="347"/>
      <c r="BP43" s="347"/>
      <c r="BQ43" s="347"/>
      <c r="BR43" s="347"/>
      <c r="BS43" s="347"/>
      <c r="BT43" s="347"/>
      <c r="BU43" s="347"/>
      <c r="BV43" s="347"/>
      <c r="BW43" s="347"/>
      <c r="BX43" s="347"/>
      <c r="BY43" s="347"/>
      <c r="BZ43" s="347"/>
      <c r="CA43" s="347"/>
      <c r="CB43" s="347"/>
      <c r="CC43" s="348"/>
      <c r="CD43" s="160">
        <f>COUNTIF(H43:CC43,"○")</f>
        <v>0</v>
      </c>
      <c r="CE43" s="160">
        <f>COUNTIF(H43:CC43,"○")</f>
        <v>0</v>
      </c>
      <c r="CF43" s="160">
        <f>IF($D$5&lt;30,COUNTIFS(H43:CC43,"○",H$78:CC$78,"&gt;=2"),COUNTIFS(H43:CC43,"○",H$78:CC$78,"&gt;=5"))</f>
        <v>0</v>
      </c>
    </row>
    <row r="44" spans="2:84" ht="40.5" customHeight="1">
      <c r="B44" s="1079">
        <v>14</v>
      </c>
      <c r="C44" s="1081"/>
      <c r="D44" s="1083"/>
      <c r="E44" s="1083"/>
      <c r="F44" s="1077"/>
      <c r="G44" s="156" t="s">
        <v>201</v>
      </c>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70"/>
      <c r="BB44" s="170"/>
      <c r="BC44" s="170"/>
      <c r="BD44" s="170"/>
      <c r="BE44" s="170"/>
      <c r="BF44" s="170"/>
      <c r="BG44" s="170"/>
      <c r="BH44" s="170"/>
      <c r="BI44" s="170"/>
      <c r="BJ44" s="170"/>
      <c r="BK44" s="170"/>
      <c r="BL44" s="170"/>
      <c r="BM44" s="170"/>
      <c r="BN44" s="170"/>
      <c r="BO44" s="170"/>
      <c r="BP44" s="170"/>
      <c r="BQ44" s="170"/>
      <c r="BR44" s="170"/>
      <c r="BS44" s="170"/>
      <c r="BT44" s="170"/>
      <c r="BU44" s="170"/>
      <c r="BV44" s="170"/>
      <c r="BW44" s="170"/>
      <c r="BX44" s="170"/>
      <c r="BY44" s="170"/>
      <c r="BZ44" s="170"/>
      <c r="CA44" s="170"/>
      <c r="CB44" s="170"/>
      <c r="CC44" s="170"/>
      <c r="CD44" s="161"/>
      <c r="CE44" s="161"/>
      <c r="CF44" s="161"/>
    </row>
    <row r="45" spans="2:84" ht="24" customHeight="1">
      <c r="B45" s="1080"/>
      <c r="C45" s="1082"/>
      <c r="D45" s="1084"/>
      <c r="E45" s="1084"/>
      <c r="F45" s="1078"/>
      <c r="G45" s="156" t="s">
        <v>207</v>
      </c>
      <c r="H45" s="347"/>
      <c r="I45" s="347"/>
      <c r="J45" s="347"/>
      <c r="K45" s="347"/>
      <c r="L45" s="347"/>
      <c r="M45" s="347"/>
      <c r="N45" s="347"/>
      <c r="O45" s="347"/>
      <c r="P45" s="347"/>
      <c r="Q45" s="347"/>
      <c r="R45" s="347"/>
      <c r="S45" s="347"/>
      <c r="T45" s="347"/>
      <c r="U45" s="347"/>
      <c r="V45" s="347"/>
      <c r="W45" s="347"/>
      <c r="X45" s="347"/>
      <c r="Y45" s="347"/>
      <c r="Z45" s="347"/>
      <c r="AA45" s="347"/>
      <c r="AB45" s="347"/>
      <c r="AC45" s="347"/>
      <c r="AD45" s="347"/>
      <c r="AE45" s="347"/>
      <c r="AF45" s="347"/>
      <c r="AG45" s="347"/>
      <c r="AH45" s="347"/>
      <c r="AI45" s="347"/>
      <c r="AJ45" s="347"/>
      <c r="AK45" s="347"/>
      <c r="AL45" s="347"/>
      <c r="AM45" s="347"/>
      <c r="AN45" s="347"/>
      <c r="AO45" s="347"/>
      <c r="AP45" s="347"/>
      <c r="AQ45" s="347"/>
      <c r="AR45" s="347"/>
      <c r="AS45" s="347"/>
      <c r="AT45" s="347"/>
      <c r="AU45" s="347"/>
      <c r="AV45" s="347"/>
      <c r="AW45" s="347"/>
      <c r="AX45" s="347"/>
      <c r="AY45" s="347"/>
      <c r="AZ45" s="347"/>
      <c r="BA45" s="347"/>
      <c r="BB45" s="347"/>
      <c r="BC45" s="347"/>
      <c r="BD45" s="347"/>
      <c r="BE45" s="347"/>
      <c r="BF45" s="347"/>
      <c r="BG45" s="347"/>
      <c r="BH45" s="347"/>
      <c r="BI45" s="347"/>
      <c r="BJ45" s="347"/>
      <c r="BK45" s="347"/>
      <c r="BL45" s="347"/>
      <c r="BM45" s="347"/>
      <c r="BN45" s="347"/>
      <c r="BO45" s="347"/>
      <c r="BP45" s="347"/>
      <c r="BQ45" s="347"/>
      <c r="BR45" s="347"/>
      <c r="BS45" s="347"/>
      <c r="BT45" s="347"/>
      <c r="BU45" s="347"/>
      <c r="BV45" s="347"/>
      <c r="BW45" s="347"/>
      <c r="BX45" s="347"/>
      <c r="BY45" s="347"/>
      <c r="BZ45" s="347"/>
      <c r="CA45" s="347"/>
      <c r="CB45" s="347"/>
      <c r="CC45" s="348"/>
      <c r="CD45" s="160">
        <f>COUNTIF(H45:CC45,"○")</f>
        <v>0</v>
      </c>
      <c r="CE45" s="160">
        <f>COUNTIF(H45:CC45,"○")</f>
        <v>0</v>
      </c>
      <c r="CF45" s="160">
        <f>IF($D$5&lt;30,COUNTIFS(H45:CC45,"○",H$78:CC$78,"&gt;=2"),COUNTIFS(H45:CC45,"○",H$78:CC$78,"&gt;=5"))</f>
        <v>0</v>
      </c>
    </row>
    <row r="46" spans="2:84" ht="40.5" customHeight="1">
      <c r="B46" s="1079">
        <v>15</v>
      </c>
      <c r="C46" s="1081"/>
      <c r="D46" s="1083"/>
      <c r="E46" s="1083"/>
      <c r="F46" s="1077"/>
      <c r="G46" s="156" t="s">
        <v>201</v>
      </c>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0"/>
      <c r="AR46" s="170"/>
      <c r="AS46" s="170"/>
      <c r="AT46" s="170"/>
      <c r="AU46" s="170"/>
      <c r="AV46" s="170"/>
      <c r="AW46" s="170"/>
      <c r="AX46" s="170"/>
      <c r="AY46" s="170"/>
      <c r="AZ46" s="170"/>
      <c r="BA46" s="170"/>
      <c r="BB46" s="170"/>
      <c r="BC46" s="170"/>
      <c r="BD46" s="170"/>
      <c r="BE46" s="170"/>
      <c r="BF46" s="170"/>
      <c r="BG46" s="170"/>
      <c r="BH46" s="170"/>
      <c r="BI46" s="170"/>
      <c r="BJ46" s="170"/>
      <c r="BK46" s="170"/>
      <c r="BL46" s="170"/>
      <c r="BM46" s="170"/>
      <c r="BN46" s="170"/>
      <c r="BO46" s="170"/>
      <c r="BP46" s="170"/>
      <c r="BQ46" s="170"/>
      <c r="BR46" s="170"/>
      <c r="BS46" s="170"/>
      <c r="BT46" s="170"/>
      <c r="BU46" s="170"/>
      <c r="BV46" s="170"/>
      <c r="BW46" s="170"/>
      <c r="BX46" s="170"/>
      <c r="BY46" s="170"/>
      <c r="BZ46" s="170"/>
      <c r="CA46" s="170"/>
      <c r="CB46" s="170"/>
      <c r="CC46" s="170"/>
      <c r="CD46" s="161"/>
      <c r="CE46" s="161"/>
      <c r="CF46" s="161"/>
    </row>
    <row r="47" spans="2:84" ht="24" customHeight="1">
      <c r="B47" s="1080"/>
      <c r="C47" s="1082"/>
      <c r="D47" s="1084"/>
      <c r="E47" s="1084"/>
      <c r="F47" s="1078"/>
      <c r="G47" s="156" t="s">
        <v>207</v>
      </c>
      <c r="H47" s="347"/>
      <c r="I47" s="347"/>
      <c r="J47" s="347"/>
      <c r="K47" s="347"/>
      <c r="L47" s="347"/>
      <c r="M47" s="347"/>
      <c r="N47" s="347"/>
      <c r="O47" s="347"/>
      <c r="P47" s="347"/>
      <c r="Q47" s="347"/>
      <c r="R47" s="347"/>
      <c r="S47" s="347"/>
      <c r="T47" s="347"/>
      <c r="U47" s="347"/>
      <c r="V47" s="347"/>
      <c r="W47" s="347"/>
      <c r="X47" s="347"/>
      <c r="Y47" s="347"/>
      <c r="Z47" s="347"/>
      <c r="AA47" s="347"/>
      <c r="AB47" s="347"/>
      <c r="AC47" s="347"/>
      <c r="AD47" s="347"/>
      <c r="AE47" s="347"/>
      <c r="AF47" s="347"/>
      <c r="AG47" s="347"/>
      <c r="AH47" s="347"/>
      <c r="AI47" s="347"/>
      <c r="AJ47" s="347"/>
      <c r="AK47" s="347"/>
      <c r="AL47" s="347"/>
      <c r="AM47" s="347"/>
      <c r="AN47" s="347"/>
      <c r="AO47" s="347"/>
      <c r="AP47" s="347"/>
      <c r="AQ47" s="347"/>
      <c r="AR47" s="347"/>
      <c r="AS47" s="347"/>
      <c r="AT47" s="347"/>
      <c r="AU47" s="347"/>
      <c r="AV47" s="347"/>
      <c r="AW47" s="347"/>
      <c r="AX47" s="347"/>
      <c r="AY47" s="347"/>
      <c r="AZ47" s="347"/>
      <c r="BA47" s="347"/>
      <c r="BB47" s="347"/>
      <c r="BC47" s="347"/>
      <c r="BD47" s="347"/>
      <c r="BE47" s="347"/>
      <c r="BF47" s="347"/>
      <c r="BG47" s="347"/>
      <c r="BH47" s="347"/>
      <c r="BI47" s="347"/>
      <c r="BJ47" s="347"/>
      <c r="BK47" s="347"/>
      <c r="BL47" s="347"/>
      <c r="BM47" s="347"/>
      <c r="BN47" s="347"/>
      <c r="BO47" s="347"/>
      <c r="BP47" s="347"/>
      <c r="BQ47" s="347"/>
      <c r="BR47" s="347"/>
      <c r="BS47" s="347"/>
      <c r="BT47" s="347"/>
      <c r="BU47" s="347"/>
      <c r="BV47" s="347"/>
      <c r="BW47" s="347"/>
      <c r="BX47" s="347"/>
      <c r="BY47" s="347"/>
      <c r="BZ47" s="347"/>
      <c r="CA47" s="347"/>
      <c r="CB47" s="347"/>
      <c r="CC47" s="348"/>
      <c r="CD47" s="160">
        <f>COUNTIF(H47:CC47,"○")</f>
        <v>0</v>
      </c>
      <c r="CE47" s="160">
        <f>COUNTIF(H47:CC47,"○")</f>
        <v>0</v>
      </c>
      <c r="CF47" s="160">
        <f>IF($D$5&lt;30,COUNTIFS(H47:CC47,"○",H$78:CC$78,"&gt;=2"),COUNTIFS(H47:CC47,"○",H$78:CC$78,"&gt;=5"))</f>
        <v>0</v>
      </c>
    </row>
    <row r="48" spans="2:84" ht="40.5" customHeight="1">
      <c r="B48" s="1079">
        <v>16</v>
      </c>
      <c r="C48" s="1081"/>
      <c r="D48" s="1083"/>
      <c r="E48" s="1083"/>
      <c r="F48" s="1077"/>
      <c r="G48" s="156" t="s">
        <v>201</v>
      </c>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170"/>
      <c r="AP48" s="170"/>
      <c r="AQ48" s="170"/>
      <c r="AR48" s="170"/>
      <c r="AS48" s="170"/>
      <c r="AT48" s="170"/>
      <c r="AU48" s="170"/>
      <c r="AV48" s="170"/>
      <c r="AW48" s="170"/>
      <c r="AX48" s="170"/>
      <c r="AY48" s="170"/>
      <c r="AZ48" s="170"/>
      <c r="BA48" s="170"/>
      <c r="BB48" s="170"/>
      <c r="BC48" s="170"/>
      <c r="BD48" s="170"/>
      <c r="BE48" s="170"/>
      <c r="BF48" s="170"/>
      <c r="BG48" s="170"/>
      <c r="BH48" s="170"/>
      <c r="BI48" s="170"/>
      <c r="BJ48" s="170"/>
      <c r="BK48" s="170"/>
      <c r="BL48" s="170"/>
      <c r="BM48" s="170"/>
      <c r="BN48" s="170"/>
      <c r="BO48" s="170"/>
      <c r="BP48" s="170"/>
      <c r="BQ48" s="170"/>
      <c r="BR48" s="170"/>
      <c r="BS48" s="170"/>
      <c r="BT48" s="170"/>
      <c r="BU48" s="170"/>
      <c r="BV48" s="170"/>
      <c r="BW48" s="170"/>
      <c r="BX48" s="170"/>
      <c r="BY48" s="170"/>
      <c r="BZ48" s="170"/>
      <c r="CA48" s="170"/>
      <c r="CB48" s="170"/>
      <c r="CC48" s="170"/>
      <c r="CD48" s="161"/>
      <c r="CE48" s="161"/>
      <c r="CF48" s="161"/>
    </row>
    <row r="49" spans="2:84" ht="24" customHeight="1">
      <c r="B49" s="1080"/>
      <c r="C49" s="1082"/>
      <c r="D49" s="1084"/>
      <c r="E49" s="1084"/>
      <c r="F49" s="1078"/>
      <c r="G49" s="156" t="s">
        <v>207</v>
      </c>
      <c r="H49" s="347"/>
      <c r="I49" s="347"/>
      <c r="J49" s="347"/>
      <c r="K49" s="347"/>
      <c r="L49" s="347"/>
      <c r="M49" s="347"/>
      <c r="N49" s="347"/>
      <c r="O49" s="347"/>
      <c r="P49" s="347"/>
      <c r="Q49" s="347"/>
      <c r="R49" s="347"/>
      <c r="S49" s="347"/>
      <c r="T49" s="347"/>
      <c r="U49" s="347"/>
      <c r="V49" s="347"/>
      <c r="W49" s="347"/>
      <c r="X49" s="347"/>
      <c r="Y49" s="347"/>
      <c r="Z49" s="347"/>
      <c r="AA49" s="347"/>
      <c r="AB49" s="347"/>
      <c r="AC49" s="347"/>
      <c r="AD49" s="347"/>
      <c r="AE49" s="347"/>
      <c r="AF49" s="347"/>
      <c r="AG49" s="347"/>
      <c r="AH49" s="347"/>
      <c r="AI49" s="347"/>
      <c r="AJ49" s="347"/>
      <c r="AK49" s="347"/>
      <c r="AL49" s="347"/>
      <c r="AM49" s="347"/>
      <c r="AN49" s="347"/>
      <c r="AO49" s="347"/>
      <c r="AP49" s="347"/>
      <c r="AQ49" s="347"/>
      <c r="AR49" s="347"/>
      <c r="AS49" s="347"/>
      <c r="AT49" s="347"/>
      <c r="AU49" s="347"/>
      <c r="AV49" s="347"/>
      <c r="AW49" s="347"/>
      <c r="AX49" s="347"/>
      <c r="AY49" s="347"/>
      <c r="AZ49" s="347"/>
      <c r="BA49" s="347"/>
      <c r="BB49" s="347"/>
      <c r="BC49" s="347"/>
      <c r="BD49" s="347"/>
      <c r="BE49" s="347"/>
      <c r="BF49" s="347"/>
      <c r="BG49" s="347"/>
      <c r="BH49" s="347"/>
      <c r="BI49" s="347"/>
      <c r="BJ49" s="347"/>
      <c r="BK49" s="347"/>
      <c r="BL49" s="347"/>
      <c r="BM49" s="347"/>
      <c r="BN49" s="347"/>
      <c r="BO49" s="347"/>
      <c r="BP49" s="347"/>
      <c r="BQ49" s="347"/>
      <c r="BR49" s="347"/>
      <c r="BS49" s="347"/>
      <c r="BT49" s="347"/>
      <c r="BU49" s="347"/>
      <c r="BV49" s="347"/>
      <c r="BW49" s="347"/>
      <c r="BX49" s="347"/>
      <c r="BY49" s="347"/>
      <c r="BZ49" s="347"/>
      <c r="CA49" s="347"/>
      <c r="CB49" s="347"/>
      <c r="CC49" s="348"/>
      <c r="CD49" s="160">
        <f>COUNTIF(H49:CC49,"○")</f>
        <v>0</v>
      </c>
      <c r="CE49" s="160">
        <f>COUNTIF(H49:CC49,"○")</f>
        <v>0</v>
      </c>
      <c r="CF49" s="160">
        <f>IF($D$5&lt;30,COUNTIFS(H49:CC49,"○",H$78:CC$78,"&gt;=2"),COUNTIFS(H49:CC49,"○",H$78:CC$78,"&gt;=5"))</f>
        <v>0</v>
      </c>
    </row>
    <row r="50" spans="2:84" ht="40.5" customHeight="1">
      <c r="B50" s="1079">
        <v>17</v>
      </c>
      <c r="C50" s="1081"/>
      <c r="D50" s="1083"/>
      <c r="E50" s="1083"/>
      <c r="F50" s="1077"/>
      <c r="G50" s="156" t="s">
        <v>201</v>
      </c>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0"/>
      <c r="BR50" s="170"/>
      <c r="BS50" s="170"/>
      <c r="BT50" s="170"/>
      <c r="BU50" s="170"/>
      <c r="BV50" s="170"/>
      <c r="BW50" s="170"/>
      <c r="BX50" s="170"/>
      <c r="BY50" s="170"/>
      <c r="BZ50" s="170"/>
      <c r="CA50" s="170"/>
      <c r="CB50" s="170"/>
      <c r="CC50" s="170"/>
      <c r="CD50" s="161"/>
      <c r="CE50" s="161"/>
      <c r="CF50" s="161"/>
    </row>
    <row r="51" spans="2:84" ht="24" customHeight="1">
      <c r="B51" s="1080"/>
      <c r="C51" s="1082"/>
      <c r="D51" s="1084"/>
      <c r="E51" s="1084"/>
      <c r="F51" s="1078"/>
      <c r="G51" s="156" t="s">
        <v>207</v>
      </c>
      <c r="H51" s="347"/>
      <c r="I51" s="347"/>
      <c r="J51" s="347"/>
      <c r="K51" s="347"/>
      <c r="L51" s="347"/>
      <c r="M51" s="347"/>
      <c r="N51" s="347"/>
      <c r="O51" s="347"/>
      <c r="P51" s="347"/>
      <c r="Q51" s="347"/>
      <c r="R51" s="347"/>
      <c r="S51" s="347"/>
      <c r="T51" s="347"/>
      <c r="U51" s="347"/>
      <c r="V51" s="347"/>
      <c r="W51" s="347"/>
      <c r="X51" s="347"/>
      <c r="Y51" s="347"/>
      <c r="Z51" s="347"/>
      <c r="AA51" s="347"/>
      <c r="AB51" s="347"/>
      <c r="AC51" s="347"/>
      <c r="AD51" s="347"/>
      <c r="AE51" s="347"/>
      <c r="AF51" s="347"/>
      <c r="AG51" s="347"/>
      <c r="AH51" s="347"/>
      <c r="AI51" s="347"/>
      <c r="AJ51" s="347"/>
      <c r="AK51" s="347"/>
      <c r="AL51" s="347"/>
      <c r="AM51" s="347"/>
      <c r="AN51" s="347"/>
      <c r="AO51" s="347"/>
      <c r="AP51" s="347"/>
      <c r="AQ51" s="347"/>
      <c r="AR51" s="347"/>
      <c r="AS51" s="347"/>
      <c r="AT51" s="347"/>
      <c r="AU51" s="347"/>
      <c r="AV51" s="347"/>
      <c r="AW51" s="347"/>
      <c r="AX51" s="347"/>
      <c r="AY51" s="347"/>
      <c r="AZ51" s="347"/>
      <c r="BA51" s="347"/>
      <c r="BB51" s="347"/>
      <c r="BC51" s="347"/>
      <c r="BD51" s="347"/>
      <c r="BE51" s="347"/>
      <c r="BF51" s="347"/>
      <c r="BG51" s="347"/>
      <c r="BH51" s="347"/>
      <c r="BI51" s="347"/>
      <c r="BJ51" s="347"/>
      <c r="BK51" s="347"/>
      <c r="BL51" s="347"/>
      <c r="BM51" s="347"/>
      <c r="BN51" s="347"/>
      <c r="BO51" s="347"/>
      <c r="BP51" s="347"/>
      <c r="BQ51" s="347"/>
      <c r="BR51" s="347"/>
      <c r="BS51" s="347"/>
      <c r="BT51" s="347"/>
      <c r="BU51" s="347"/>
      <c r="BV51" s="347"/>
      <c r="BW51" s="347"/>
      <c r="BX51" s="347"/>
      <c r="BY51" s="347"/>
      <c r="BZ51" s="347"/>
      <c r="CA51" s="347"/>
      <c r="CB51" s="347"/>
      <c r="CC51" s="348"/>
      <c r="CD51" s="160">
        <f>COUNTIF(H51:CC51,"○")</f>
        <v>0</v>
      </c>
      <c r="CE51" s="160">
        <f>COUNTIF(H51:CC51,"○")</f>
        <v>0</v>
      </c>
      <c r="CF51" s="160">
        <f>IF($D$5&lt;30,COUNTIFS(H51:CC51,"○",H$78:CC$78,"&gt;=2"),COUNTIFS(H51:CC51,"○",H$78:CC$78,"&gt;=5"))</f>
        <v>0</v>
      </c>
    </row>
    <row r="52" spans="2:84" ht="40.5" customHeight="1">
      <c r="B52" s="1079">
        <v>18</v>
      </c>
      <c r="C52" s="1081"/>
      <c r="D52" s="1083"/>
      <c r="E52" s="1083"/>
      <c r="F52" s="1077"/>
      <c r="G52" s="156" t="s">
        <v>201</v>
      </c>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0"/>
      <c r="BR52" s="170"/>
      <c r="BS52" s="170"/>
      <c r="BT52" s="170"/>
      <c r="BU52" s="170"/>
      <c r="BV52" s="170"/>
      <c r="BW52" s="170"/>
      <c r="BX52" s="170"/>
      <c r="BY52" s="170"/>
      <c r="BZ52" s="170"/>
      <c r="CA52" s="170"/>
      <c r="CB52" s="170"/>
      <c r="CC52" s="170"/>
      <c r="CD52" s="161"/>
      <c r="CE52" s="161"/>
      <c r="CF52" s="161"/>
    </row>
    <row r="53" spans="2:84" ht="24" customHeight="1">
      <c r="B53" s="1080"/>
      <c r="C53" s="1082"/>
      <c r="D53" s="1084"/>
      <c r="E53" s="1084"/>
      <c r="F53" s="1078"/>
      <c r="G53" s="156" t="s">
        <v>207</v>
      </c>
      <c r="H53" s="347"/>
      <c r="I53" s="347"/>
      <c r="J53" s="347"/>
      <c r="K53" s="347"/>
      <c r="L53" s="347"/>
      <c r="M53" s="347"/>
      <c r="N53" s="347"/>
      <c r="O53" s="347"/>
      <c r="P53" s="347"/>
      <c r="Q53" s="347"/>
      <c r="R53" s="347"/>
      <c r="S53" s="347"/>
      <c r="T53" s="347"/>
      <c r="U53" s="347"/>
      <c r="V53" s="347"/>
      <c r="W53" s="347"/>
      <c r="X53" s="347"/>
      <c r="Y53" s="347"/>
      <c r="Z53" s="347"/>
      <c r="AA53" s="347"/>
      <c r="AB53" s="347"/>
      <c r="AC53" s="347"/>
      <c r="AD53" s="347"/>
      <c r="AE53" s="347"/>
      <c r="AF53" s="347"/>
      <c r="AG53" s="347"/>
      <c r="AH53" s="347"/>
      <c r="AI53" s="347"/>
      <c r="AJ53" s="347"/>
      <c r="AK53" s="347"/>
      <c r="AL53" s="347"/>
      <c r="AM53" s="347"/>
      <c r="AN53" s="347"/>
      <c r="AO53" s="347"/>
      <c r="AP53" s="347"/>
      <c r="AQ53" s="347"/>
      <c r="AR53" s="347"/>
      <c r="AS53" s="347"/>
      <c r="AT53" s="347"/>
      <c r="AU53" s="347"/>
      <c r="AV53" s="347"/>
      <c r="AW53" s="347"/>
      <c r="AX53" s="347"/>
      <c r="AY53" s="347"/>
      <c r="AZ53" s="347"/>
      <c r="BA53" s="347"/>
      <c r="BB53" s="347"/>
      <c r="BC53" s="347"/>
      <c r="BD53" s="347"/>
      <c r="BE53" s="347"/>
      <c r="BF53" s="347"/>
      <c r="BG53" s="347"/>
      <c r="BH53" s="347"/>
      <c r="BI53" s="347"/>
      <c r="BJ53" s="347"/>
      <c r="BK53" s="347"/>
      <c r="BL53" s="347"/>
      <c r="BM53" s="347"/>
      <c r="BN53" s="347"/>
      <c r="BO53" s="347"/>
      <c r="BP53" s="347"/>
      <c r="BQ53" s="347"/>
      <c r="BR53" s="347"/>
      <c r="BS53" s="347"/>
      <c r="BT53" s="347"/>
      <c r="BU53" s="347"/>
      <c r="BV53" s="347"/>
      <c r="BW53" s="347"/>
      <c r="BX53" s="347"/>
      <c r="BY53" s="347"/>
      <c r="BZ53" s="347"/>
      <c r="CA53" s="347"/>
      <c r="CB53" s="347"/>
      <c r="CC53" s="348"/>
      <c r="CD53" s="160">
        <f>COUNTIF(H53:CC53,"○")</f>
        <v>0</v>
      </c>
      <c r="CE53" s="160">
        <f>COUNTIF(H53:CC53,"○")</f>
        <v>0</v>
      </c>
      <c r="CF53" s="160">
        <f>IF($D$5&lt;30,COUNTIFS(H53:CC53,"○",H$78:CC$78,"&gt;=2"),COUNTIFS(H53:CC53,"○",H$78:CC$78,"&gt;=5"))</f>
        <v>0</v>
      </c>
    </row>
    <row r="54" spans="2:84" ht="40.5" customHeight="1">
      <c r="B54" s="1079">
        <v>19</v>
      </c>
      <c r="C54" s="1081"/>
      <c r="D54" s="1083"/>
      <c r="E54" s="1083"/>
      <c r="F54" s="1077"/>
      <c r="G54" s="156" t="s">
        <v>201</v>
      </c>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0"/>
      <c r="AN54" s="170"/>
      <c r="AO54" s="170"/>
      <c r="AP54" s="170"/>
      <c r="AQ54" s="170"/>
      <c r="AR54" s="170"/>
      <c r="AS54" s="170"/>
      <c r="AT54" s="170"/>
      <c r="AU54" s="170"/>
      <c r="AV54" s="170"/>
      <c r="AW54" s="170"/>
      <c r="AX54" s="170"/>
      <c r="AY54" s="170"/>
      <c r="AZ54" s="170"/>
      <c r="BA54" s="170"/>
      <c r="BB54" s="170"/>
      <c r="BC54" s="170"/>
      <c r="BD54" s="170"/>
      <c r="BE54" s="170"/>
      <c r="BF54" s="170"/>
      <c r="BG54" s="170"/>
      <c r="BH54" s="170"/>
      <c r="BI54" s="170"/>
      <c r="BJ54" s="170"/>
      <c r="BK54" s="170"/>
      <c r="BL54" s="170"/>
      <c r="BM54" s="170"/>
      <c r="BN54" s="170"/>
      <c r="BO54" s="170"/>
      <c r="BP54" s="170"/>
      <c r="BQ54" s="170"/>
      <c r="BR54" s="170"/>
      <c r="BS54" s="170"/>
      <c r="BT54" s="170"/>
      <c r="BU54" s="170"/>
      <c r="BV54" s="170"/>
      <c r="BW54" s="170"/>
      <c r="BX54" s="170"/>
      <c r="BY54" s="170"/>
      <c r="BZ54" s="170"/>
      <c r="CA54" s="170"/>
      <c r="CB54" s="170"/>
      <c r="CC54" s="170"/>
      <c r="CD54" s="161"/>
      <c r="CE54" s="161"/>
      <c r="CF54" s="161"/>
    </row>
    <row r="55" spans="2:84" ht="24" customHeight="1">
      <c r="B55" s="1080"/>
      <c r="C55" s="1082"/>
      <c r="D55" s="1084"/>
      <c r="E55" s="1084"/>
      <c r="F55" s="1078"/>
      <c r="G55" s="156" t="s">
        <v>207</v>
      </c>
      <c r="H55" s="347"/>
      <c r="I55" s="347"/>
      <c r="J55" s="347"/>
      <c r="K55" s="347"/>
      <c r="L55" s="347"/>
      <c r="M55" s="347"/>
      <c r="N55" s="347"/>
      <c r="O55" s="347"/>
      <c r="P55" s="347"/>
      <c r="Q55" s="347"/>
      <c r="R55" s="347"/>
      <c r="S55" s="347"/>
      <c r="T55" s="347"/>
      <c r="U55" s="347"/>
      <c r="V55" s="347"/>
      <c r="W55" s="347"/>
      <c r="X55" s="347"/>
      <c r="Y55" s="347"/>
      <c r="Z55" s="347"/>
      <c r="AA55" s="347"/>
      <c r="AB55" s="347"/>
      <c r="AC55" s="347"/>
      <c r="AD55" s="347"/>
      <c r="AE55" s="347"/>
      <c r="AF55" s="347"/>
      <c r="AG55" s="347"/>
      <c r="AH55" s="347"/>
      <c r="AI55" s="347"/>
      <c r="AJ55" s="347"/>
      <c r="AK55" s="347"/>
      <c r="AL55" s="347"/>
      <c r="AM55" s="347"/>
      <c r="AN55" s="347"/>
      <c r="AO55" s="347"/>
      <c r="AP55" s="347"/>
      <c r="AQ55" s="347"/>
      <c r="AR55" s="347"/>
      <c r="AS55" s="347"/>
      <c r="AT55" s="347"/>
      <c r="AU55" s="347"/>
      <c r="AV55" s="347"/>
      <c r="AW55" s="347"/>
      <c r="AX55" s="347"/>
      <c r="AY55" s="347"/>
      <c r="AZ55" s="347"/>
      <c r="BA55" s="347"/>
      <c r="BB55" s="347"/>
      <c r="BC55" s="347"/>
      <c r="BD55" s="347"/>
      <c r="BE55" s="347"/>
      <c r="BF55" s="347"/>
      <c r="BG55" s="347"/>
      <c r="BH55" s="347"/>
      <c r="BI55" s="347"/>
      <c r="BJ55" s="347"/>
      <c r="BK55" s="347"/>
      <c r="BL55" s="347"/>
      <c r="BM55" s="347"/>
      <c r="BN55" s="347"/>
      <c r="BO55" s="347"/>
      <c r="BP55" s="347"/>
      <c r="BQ55" s="347"/>
      <c r="BR55" s="347"/>
      <c r="BS55" s="347"/>
      <c r="BT55" s="347"/>
      <c r="BU55" s="347"/>
      <c r="BV55" s="347"/>
      <c r="BW55" s="347"/>
      <c r="BX55" s="347"/>
      <c r="BY55" s="347"/>
      <c r="BZ55" s="347"/>
      <c r="CA55" s="347"/>
      <c r="CB55" s="347"/>
      <c r="CC55" s="348"/>
      <c r="CD55" s="160">
        <f>COUNTIF(H55:CC55,"○")</f>
        <v>0</v>
      </c>
      <c r="CE55" s="160">
        <f>COUNTIF(H55:CC55,"○")</f>
        <v>0</v>
      </c>
      <c r="CF55" s="160">
        <f>IF($D$5&lt;30,COUNTIFS(H55:CC55,"○",H$78:CC$78,"&gt;=2"),COUNTIFS(H55:CC55,"○",H$78:CC$78,"&gt;=5"))</f>
        <v>0</v>
      </c>
    </row>
    <row r="56" spans="2:84" ht="40.5" customHeight="1">
      <c r="B56" s="1079">
        <v>20</v>
      </c>
      <c r="C56" s="1081"/>
      <c r="D56" s="1083"/>
      <c r="E56" s="1083"/>
      <c r="F56" s="1077"/>
      <c r="G56" s="156" t="s">
        <v>201</v>
      </c>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0"/>
      <c r="AY56" s="170"/>
      <c r="AZ56" s="170"/>
      <c r="BA56" s="170"/>
      <c r="BB56" s="170"/>
      <c r="BC56" s="170"/>
      <c r="BD56" s="170"/>
      <c r="BE56" s="170"/>
      <c r="BF56" s="170"/>
      <c r="BG56" s="170"/>
      <c r="BH56" s="170"/>
      <c r="BI56" s="170"/>
      <c r="BJ56" s="170"/>
      <c r="BK56" s="170"/>
      <c r="BL56" s="170"/>
      <c r="BM56" s="170"/>
      <c r="BN56" s="170"/>
      <c r="BO56" s="170"/>
      <c r="BP56" s="170"/>
      <c r="BQ56" s="170"/>
      <c r="BR56" s="170"/>
      <c r="BS56" s="170"/>
      <c r="BT56" s="170"/>
      <c r="BU56" s="170"/>
      <c r="BV56" s="170"/>
      <c r="BW56" s="170"/>
      <c r="BX56" s="170"/>
      <c r="BY56" s="170"/>
      <c r="BZ56" s="170"/>
      <c r="CA56" s="170"/>
      <c r="CB56" s="170"/>
      <c r="CC56" s="170"/>
      <c r="CD56" s="161"/>
      <c r="CE56" s="161"/>
      <c r="CF56" s="161"/>
    </row>
    <row r="57" spans="2:84" ht="24" customHeight="1">
      <c r="B57" s="1080"/>
      <c r="C57" s="1082"/>
      <c r="D57" s="1084"/>
      <c r="E57" s="1084"/>
      <c r="F57" s="1078"/>
      <c r="G57" s="156" t="s">
        <v>207</v>
      </c>
      <c r="H57" s="347"/>
      <c r="I57" s="347"/>
      <c r="J57" s="347"/>
      <c r="K57" s="347"/>
      <c r="L57" s="347"/>
      <c r="M57" s="347"/>
      <c r="N57" s="347"/>
      <c r="O57" s="347"/>
      <c r="P57" s="347"/>
      <c r="Q57" s="347"/>
      <c r="R57" s="347"/>
      <c r="S57" s="347"/>
      <c r="T57" s="347"/>
      <c r="U57" s="347"/>
      <c r="V57" s="347"/>
      <c r="W57" s="347"/>
      <c r="X57" s="347"/>
      <c r="Y57" s="347"/>
      <c r="Z57" s="347"/>
      <c r="AA57" s="347"/>
      <c r="AB57" s="347"/>
      <c r="AC57" s="347"/>
      <c r="AD57" s="347"/>
      <c r="AE57" s="347"/>
      <c r="AF57" s="347"/>
      <c r="AG57" s="347"/>
      <c r="AH57" s="347"/>
      <c r="AI57" s="347"/>
      <c r="AJ57" s="347"/>
      <c r="AK57" s="347"/>
      <c r="AL57" s="347"/>
      <c r="AM57" s="347"/>
      <c r="AN57" s="347"/>
      <c r="AO57" s="347"/>
      <c r="AP57" s="347"/>
      <c r="AQ57" s="347"/>
      <c r="AR57" s="347"/>
      <c r="AS57" s="347"/>
      <c r="AT57" s="347"/>
      <c r="AU57" s="347"/>
      <c r="AV57" s="347"/>
      <c r="AW57" s="347"/>
      <c r="AX57" s="347"/>
      <c r="AY57" s="347"/>
      <c r="AZ57" s="347"/>
      <c r="BA57" s="347"/>
      <c r="BB57" s="347"/>
      <c r="BC57" s="347"/>
      <c r="BD57" s="347"/>
      <c r="BE57" s="347"/>
      <c r="BF57" s="347"/>
      <c r="BG57" s="347"/>
      <c r="BH57" s="347"/>
      <c r="BI57" s="347"/>
      <c r="BJ57" s="347"/>
      <c r="BK57" s="347"/>
      <c r="BL57" s="347"/>
      <c r="BM57" s="347"/>
      <c r="BN57" s="347"/>
      <c r="BO57" s="347"/>
      <c r="BP57" s="347"/>
      <c r="BQ57" s="347"/>
      <c r="BR57" s="347"/>
      <c r="BS57" s="347"/>
      <c r="BT57" s="347"/>
      <c r="BU57" s="347"/>
      <c r="BV57" s="347"/>
      <c r="BW57" s="347"/>
      <c r="BX57" s="347"/>
      <c r="BY57" s="347"/>
      <c r="BZ57" s="347"/>
      <c r="CA57" s="347"/>
      <c r="CB57" s="347"/>
      <c r="CC57" s="348"/>
      <c r="CD57" s="160">
        <f>COUNTIF(H57:CC57,"○")</f>
        <v>0</v>
      </c>
      <c r="CE57" s="160">
        <f>COUNTIF(H57:CC57,"○")</f>
        <v>0</v>
      </c>
      <c r="CF57" s="160">
        <f>IF($D$5&lt;30,COUNTIFS(H57:CC57,"○",H$78:CC$78,"&gt;=2"),COUNTIFS(H57:CC57,"○",H$78:CC$78,"&gt;=5"))</f>
        <v>0</v>
      </c>
    </row>
    <row r="58" spans="2:84" ht="40.5" customHeight="1">
      <c r="B58" s="1079">
        <v>21</v>
      </c>
      <c r="C58" s="1081"/>
      <c r="D58" s="1083"/>
      <c r="E58" s="1083"/>
      <c r="F58" s="1077"/>
      <c r="G58" s="156" t="s">
        <v>201</v>
      </c>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0"/>
      <c r="BR58" s="170"/>
      <c r="BS58" s="170"/>
      <c r="BT58" s="170"/>
      <c r="BU58" s="170"/>
      <c r="BV58" s="170"/>
      <c r="BW58" s="170"/>
      <c r="BX58" s="170"/>
      <c r="BY58" s="170"/>
      <c r="BZ58" s="170"/>
      <c r="CA58" s="170"/>
      <c r="CB58" s="170"/>
      <c r="CC58" s="170"/>
      <c r="CD58" s="161"/>
      <c r="CE58" s="161"/>
      <c r="CF58" s="161"/>
    </row>
    <row r="59" spans="2:84" ht="24" customHeight="1">
      <c r="B59" s="1080"/>
      <c r="C59" s="1082"/>
      <c r="D59" s="1084"/>
      <c r="E59" s="1084"/>
      <c r="F59" s="1078"/>
      <c r="G59" s="156" t="s">
        <v>207</v>
      </c>
      <c r="H59" s="347"/>
      <c r="I59" s="347"/>
      <c r="J59" s="347"/>
      <c r="K59" s="347"/>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c r="AJ59" s="347"/>
      <c r="AK59" s="347"/>
      <c r="AL59" s="347"/>
      <c r="AM59" s="347"/>
      <c r="AN59" s="347"/>
      <c r="AO59" s="347"/>
      <c r="AP59" s="347"/>
      <c r="AQ59" s="347"/>
      <c r="AR59" s="347"/>
      <c r="AS59" s="347"/>
      <c r="AT59" s="347"/>
      <c r="AU59" s="347"/>
      <c r="AV59" s="347"/>
      <c r="AW59" s="347"/>
      <c r="AX59" s="347"/>
      <c r="AY59" s="347"/>
      <c r="AZ59" s="347"/>
      <c r="BA59" s="347"/>
      <c r="BB59" s="347"/>
      <c r="BC59" s="347"/>
      <c r="BD59" s="347"/>
      <c r="BE59" s="347"/>
      <c r="BF59" s="347"/>
      <c r="BG59" s="347"/>
      <c r="BH59" s="347"/>
      <c r="BI59" s="347"/>
      <c r="BJ59" s="347"/>
      <c r="BK59" s="347"/>
      <c r="BL59" s="347"/>
      <c r="BM59" s="347"/>
      <c r="BN59" s="347"/>
      <c r="BO59" s="347"/>
      <c r="BP59" s="347"/>
      <c r="BQ59" s="347"/>
      <c r="BR59" s="347"/>
      <c r="BS59" s="347"/>
      <c r="BT59" s="347"/>
      <c r="BU59" s="347"/>
      <c r="BV59" s="347"/>
      <c r="BW59" s="347"/>
      <c r="BX59" s="347"/>
      <c r="BY59" s="347"/>
      <c r="BZ59" s="347"/>
      <c r="CA59" s="347"/>
      <c r="CB59" s="347"/>
      <c r="CC59" s="348"/>
      <c r="CD59" s="160">
        <f>COUNTIF(H59:CC59,"○")</f>
        <v>0</v>
      </c>
      <c r="CE59" s="160">
        <f>COUNTIF(H59:CC59,"○")</f>
        <v>0</v>
      </c>
      <c r="CF59" s="160">
        <f>IF($D$5&lt;30,COUNTIFS(H59:CC59,"○",H$78:CC$78,"&gt;=2"),COUNTIFS(H59:CC59,"○",H$78:CC$78,"&gt;=5"))</f>
        <v>0</v>
      </c>
    </row>
    <row r="60" spans="2:84" ht="40.5" customHeight="1">
      <c r="B60" s="1079">
        <v>22</v>
      </c>
      <c r="C60" s="1081"/>
      <c r="D60" s="1083"/>
      <c r="E60" s="1083"/>
      <c r="F60" s="1077"/>
      <c r="G60" s="156" t="s">
        <v>201</v>
      </c>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0"/>
      <c r="BC60" s="170"/>
      <c r="BD60" s="170"/>
      <c r="BE60" s="170"/>
      <c r="BF60" s="170"/>
      <c r="BG60" s="170"/>
      <c r="BH60" s="170"/>
      <c r="BI60" s="170"/>
      <c r="BJ60" s="170"/>
      <c r="BK60" s="170"/>
      <c r="BL60" s="170"/>
      <c r="BM60" s="170"/>
      <c r="BN60" s="170"/>
      <c r="BO60" s="170"/>
      <c r="BP60" s="170"/>
      <c r="BQ60" s="170"/>
      <c r="BR60" s="170"/>
      <c r="BS60" s="170"/>
      <c r="BT60" s="170"/>
      <c r="BU60" s="170"/>
      <c r="BV60" s="170"/>
      <c r="BW60" s="170"/>
      <c r="BX60" s="170"/>
      <c r="BY60" s="170"/>
      <c r="BZ60" s="170"/>
      <c r="CA60" s="170"/>
      <c r="CB60" s="170"/>
      <c r="CC60" s="170"/>
      <c r="CD60" s="161"/>
      <c r="CE60" s="161"/>
      <c r="CF60" s="161"/>
    </row>
    <row r="61" spans="2:84" ht="24" customHeight="1">
      <c r="B61" s="1080"/>
      <c r="C61" s="1082"/>
      <c r="D61" s="1084"/>
      <c r="E61" s="1084"/>
      <c r="F61" s="1078"/>
      <c r="G61" s="156" t="s">
        <v>207</v>
      </c>
      <c r="H61" s="347"/>
      <c r="I61" s="347"/>
      <c r="J61" s="347"/>
      <c r="K61" s="347"/>
      <c r="L61" s="347"/>
      <c r="M61" s="347"/>
      <c r="N61" s="347"/>
      <c r="O61" s="347"/>
      <c r="P61" s="347"/>
      <c r="Q61" s="347"/>
      <c r="R61" s="347"/>
      <c r="S61" s="347"/>
      <c r="T61" s="347"/>
      <c r="U61" s="347"/>
      <c r="V61" s="347"/>
      <c r="W61" s="347"/>
      <c r="X61" s="347"/>
      <c r="Y61" s="347"/>
      <c r="Z61" s="347"/>
      <c r="AA61" s="347"/>
      <c r="AB61" s="347"/>
      <c r="AC61" s="347"/>
      <c r="AD61" s="347"/>
      <c r="AE61" s="347"/>
      <c r="AF61" s="347"/>
      <c r="AG61" s="347"/>
      <c r="AH61" s="347"/>
      <c r="AI61" s="347"/>
      <c r="AJ61" s="347"/>
      <c r="AK61" s="347"/>
      <c r="AL61" s="347"/>
      <c r="AM61" s="347"/>
      <c r="AN61" s="347"/>
      <c r="AO61" s="347"/>
      <c r="AP61" s="347"/>
      <c r="AQ61" s="347"/>
      <c r="AR61" s="347"/>
      <c r="AS61" s="347"/>
      <c r="AT61" s="347"/>
      <c r="AU61" s="347"/>
      <c r="AV61" s="347"/>
      <c r="AW61" s="347"/>
      <c r="AX61" s="347"/>
      <c r="AY61" s="347"/>
      <c r="AZ61" s="347"/>
      <c r="BA61" s="347"/>
      <c r="BB61" s="347"/>
      <c r="BC61" s="347"/>
      <c r="BD61" s="347"/>
      <c r="BE61" s="347"/>
      <c r="BF61" s="347"/>
      <c r="BG61" s="347"/>
      <c r="BH61" s="347"/>
      <c r="BI61" s="347"/>
      <c r="BJ61" s="347"/>
      <c r="BK61" s="347"/>
      <c r="BL61" s="347"/>
      <c r="BM61" s="347"/>
      <c r="BN61" s="347"/>
      <c r="BO61" s="347"/>
      <c r="BP61" s="347"/>
      <c r="BQ61" s="347"/>
      <c r="BR61" s="347"/>
      <c r="BS61" s="347"/>
      <c r="BT61" s="347"/>
      <c r="BU61" s="347"/>
      <c r="BV61" s="347"/>
      <c r="BW61" s="347"/>
      <c r="BX61" s="347"/>
      <c r="BY61" s="347"/>
      <c r="BZ61" s="347"/>
      <c r="CA61" s="347"/>
      <c r="CB61" s="347"/>
      <c r="CC61" s="348"/>
      <c r="CD61" s="160">
        <f>COUNTIF(H61:CC61,"○")</f>
        <v>0</v>
      </c>
      <c r="CE61" s="160">
        <f>COUNTIF(H61:CC61,"○")</f>
        <v>0</v>
      </c>
      <c r="CF61" s="160">
        <f>IF($D$5&lt;30,COUNTIFS(H61:CC61,"○",H$78:CC$78,"&gt;=2"),COUNTIFS(H61:CC61,"○",H$78:CC$78,"&gt;=5"))</f>
        <v>0</v>
      </c>
    </row>
    <row r="62" spans="2:84" ht="40.5" customHeight="1">
      <c r="B62" s="1079">
        <v>23</v>
      </c>
      <c r="C62" s="1081"/>
      <c r="D62" s="1083"/>
      <c r="E62" s="1083"/>
      <c r="F62" s="1077"/>
      <c r="G62" s="156" t="s">
        <v>201</v>
      </c>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0"/>
      <c r="AY62" s="170"/>
      <c r="AZ62" s="170"/>
      <c r="BA62" s="170"/>
      <c r="BB62" s="170"/>
      <c r="BC62" s="170"/>
      <c r="BD62" s="170"/>
      <c r="BE62" s="170"/>
      <c r="BF62" s="170"/>
      <c r="BG62" s="170"/>
      <c r="BH62" s="170"/>
      <c r="BI62" s="170"/>
      <c r="BJ62" s="170"/>
      <c r="BK62" s="170"/>
      <c r="BL62" s="170"/>
      <c r="BM62" s="170"/>
      <c r="BN62" s="170"/>
      <c r="BO62" s="170"/>
      <c r="BP62" s="170"/>
      <c r="BQ62" s="170"/>
      <c r="BR62" s="170"/>
      <c r="BS62" s="170"/>
      <c r="BT62" s="170"/>
      <c r="BU62" s="170"/>
      <c r="BV62" s="170"/>
      <c r="BW62" s="170"/>
      <c r="BX62" s="170"/>
      <c r="BY62" s="170"/>
      <c r="BZ62" s="170"/>
      <c r="CA62" s="170"/>
      <c r="CB62" s="170"/>
      <c r="CC62" s="170"/>
      <c r="CD62" s="161"/>
      <c r="CE62" s="161"/>
      <c r="CF62" s="161"/>
    </row>
    <row r="63" spans="2:84" ht="24" customHeight="1">
      <c r="B63" s="1080"/>
      <c r="C63" s="1082"/>
      <c r="D63" s="1084"/>
      <c r="E63" s="1084"/>
      <c r="F63" s="1078"/>
      <c r="G63" s="156" t="s">
        <v>207</v>
      </c>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7"/>
      <c r="AG63" s="347"/>
      <c r="AH63" s="347"/>
      <c r="AI63" s="347"/>
      <c r="AJ63" s="347"/>
      <c r="AK63" s="347"/>
      <c r="AL63" s="347"/>
      <c r="AM63" s="347"/>
      <c r="AN63" s="347"/>
      <c r="AO63" s="347"/>
      <c r="AP63" s="347"/>
      <c r="AQ63" s="347"/>
      <c r="AR63" s="347"/>
      <c r="AS63" s="347"/>
      <c r="AT63" s="347"/>
      <c r="AU63" s="347"/>
      <c r="AV63" s="347"/>
      <c r="AW63" s="347"/>
      <c r="AX63" s="347"/>
      <c r="AY63" s="347"/>
      <c r="AZ63" s="347"/>
      <c r="BA63" s="347"/>
      <c r="BB63" s="347"/>
      <c r="BC63" s="347"/>
      <c r="BD63" s="347"/>
      <c r="BE63" s="347"/>
      <c r="BF63" s="347"/>
      <c r="BG63" s="347"/>
      <c r="BH63" s="347"/>
      <c r="BI63" s="347"/>
      <c r="BJ63" s="347"/>
      <c r="BK63" s="347"/>
      <c r="BL63" s="347"/>
      <c r="BM63" s="347"/>
      <c r="BN63" s="347"/>
      <c r="BO63" s="347"/>
      <c r="BP63" s="347"/>
      <c r="BQ63" s="347"/>
      <c r="BR63" s="347"/>
      <c r="BS63" s="347"/>
      <c r="BT63" s="347"/>
      <c r="BU63" s="347"/>
      <c r="BV63" s="347"/>
      <c r="BW63" s="347"/>
      <c r="BX63" s="347"/>
      <c r="BY63" s="347"/>
      <c r="BZ63" s="347"/>
      <c r="CA63" s="347"/>
      <c r="CB63" s="347"/>
      <c r="CC63" s="348"/>
      <c r="CD63" s="160">
        <f>COUNTIF(H63:CC63,"○")</f>
        <v>0</v>
      </c>
      <c r="CE63" s="160">
        <f>COUNTIF(H63:CC63,"○")</f>
        <v>0</v>
      </c>
      <c r="CF63" s="160">
        <f>IF($D$5&lt;30,COUNTIFS(H63:CC63,"○",H$78:CC$78,"&gt;=2"),COUNTIFS(H63:CC63,"○",H$78:CC$78,"&gt;=5"))</f>
        <v>0</v>
      </c>
    </row>
    <row r="64" spans="2:84" ht="40.5" customHeight="1">
      <c r="B64" s="1079">
        <v>24</v>
      </c>
      <c r="C64" s="1081"/>
      <c r="D64" s="1083"/>
      <c r="E64" s="1083"/>
      <c r="F64" s="1077"/>
      <c r="G64" s="156" t="s">
        <v>201</v>
      </c>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c r="AH64" s="170"/>
      <c r="AI64" s="170"/>
      <c r="AJ64" s="170"/>
      <c r="AK64" s="170"/>
      <c r="AL64" s="170"/>
      <c r="AM64" s="170"/>
      <c r="AN64" s="170"/>
      <c r="AO64" s="170"/>
      <c r="AP64" s="170"/>
      <c r="AQ64" s="170"/>
      <c r="AR64" s="170"/>
      <c r="AS64" s="170"/>
      <c r="AT64" s="170"/>
      <c r="AU64" s="170"/>
      <c r="AV64" s="170"/>
      <c r="AW64" s="170"/>
      <c r="AX64" s="170"/>
      <c r="AY64" s="170"/>
      <c r="AZ64" s="170"/>
      <c r="BA64" s="170"/>
      <c r="BB64" s="170"/>
      <c r="BC64" s="170"/>
      <c r="BD64" s="170"/>
      <c r="BE64" s="170"/>
      <c r="BF64" s="170"/>
      <c r="BG64" s="170"/>
      <c r="BH64" s="170"/>
      <c r="BI64" s="170"/>
      <c r="BJ64" s="170"/>
      <c r="BK64" s="170"/>
      <c r="BL64" s="170"/>
      <c r="BM64" s="170"/>
      <c r="BN64" s="170"/>
      <c r="BO64" s="170"/>
      <c r="BP64" s="170"/>
      <c r="BQ64" s="170"/>
      <c r="BR64" s="170"/>
      <c r="BS64" s="170"/>
      <c r="BT64" s="170"/>
      <c r="BU64" s="170"/>
      <c r="BV64" s="170"/>
      <c r="BW64" s="170"/>
      <c r="BX64" s="170"/>
      <c r="BY64" s="170"/>
      <c r="BZ64" s="170"/>
      <c r="CA64" s="170"/>
      <c r="CB64" s="170"/>
      <c r="CC64" s="170"/>
      <c r="CD64" s="161"/>
      <c r="CE64" s="161"/>
      <c r="CF64" s="161"/>
    </row>
    <row r="65" spans="2:84" ht="24" customHeight="1">
      <c r="B65" s="1080"/>
      <c r="C65" s="1082"/>
      <c r="D65" s="1084"/>
      <c r="E65" s="1084"/>
      <c r="F65" s="1078"/>
      <c r="G65" s="156" t="s">
        <v>207</v>
      </c>
      <c r="H65" s="347"/>
      <c r="I65" s="347"/>
      <c r="J65" s="347"/>
      <c r="K65" s="347"/>
      <c r="L65" s="347"/>
      <c r="M65" s="347"/>
      <c r="N65" s="347"/>
      <c r="O65" s="347"/>
      <c r="P65" s="347"/>
      <c r="Q65" s="347"/>
      <c r="R65" s="347"/>
      <c r="S65" s="347"/>
      <c r="T65" s="347"/>
      <c r="U65" s="347"/>
      <c r="V65" s="347"/>
      <c r="W65" s="347"/>
      <c r="X65" s="347"/>
      <c r="Y65" s="347"/>
      <c r="Z65" s="347"/>
      <c r="AA65" s="347"/>
      <c r="AB65" s="347"/>
      <c r="AC65" s="347"/>
      <c r="AD65" s="347"/>
      <c r="AE65" s="347"/>
      <c r="AF65" s="347"/>
      <c r="AG65" s="347"/>
      <c r="AH65" s="347"/>
      <c r="AI65" s="347"/>
      <c r="AJ65" s="347"/>
      <c r="AK65" s="347"/>
      <c r="AL65" s="347"/>
      <c r="AM65" s="347"/>
      <c r="AN65" s="347"/>
      <c r="AO65" s="347"/>
      <c r="AP65" s="347"/>
      <c r="AQ65" s="347"/>
      <c r="AR65" s="347"/>
      <c r="AS65" s="347"/>
      <c r="AT65" s="347"/>
      <c r="AU65" s="347"/>
      <c r="AV65" s="347"/>
      <c r="AW65" s="347"/>
      <c r="AX65" s="347"/>
      <c r="AY65" s="347"/>
      <c r="AZ65" s="347"/>
      <c r="BA65" s="347"/>
      <c r="BB65" s="347"/>
      <c r="BC65" s="347"/>
      <c r="BD65" s="347"/>
      <c r="BE65" s="347"/>
      <c r="BF65" s="347"/>
      <c r="BG65" s="347"/>
      <c r="BH65" s="347"/>
      <c r="BI65" s="347"/>
      <c r="BJ65" s="347"/>
      <c r="BK65" s="347"/>
      <c r="BL65" s="347"/>
      <c r="BM65" s="347"/>
      <c r="BN65" s="347"/>
      <c r="BO65" s="347"/>
      <c r="BP65" s="347"/>
      <c r="BQ65" s="347"/>
      <c r="BR65" s="347"/>
      <c r="BS65" s="347"/>
      <c r="BT65" s="347"/>
      <c r="BU65" s="347"/>
      <c r="BV65" s="347"/>
      <c r="BW65" s="347"/>
      <c r="BX65" s="347"/>
      <c r="BY65" s="347"/>
      <c r="BZ65" s="347"/>
      <c r="CA65" s="347"/>
      <c r="CB65" s="347"/>
      <c r="CC65" s="348"/>
      <c r="CD65" s="160">
        <f>COUNTIF(H65:CC65,"○")</f>
        <v>0</v>
      </c>
      <c r="CE65" s="160">
        <f>COUNTIF(H65:CC65,"○")</f>
        <v>0</v>
      </c>
      <c r="CF65" s="160">
        <f>IF($D$5&lt;30,COUNTIFS(H65:CC65,"○",H$78:CC$78,"&gt;=2"),COUNTIFS(H65:CC65,"○",H$78:CC$78,"&gt;=5"))</f>
        <v>0</v>
      </c>
    </row>
    <row r="66" spans="2:84" ht="40.5" customHeight="1">
      <c r="B66" s="1079">
        <v>25</v>
      </c>
      <c r="C66" s="1081"/>
      <c r="D66" s="1083"/>
      <c r="E66" s="1083"/>
      <c r="F66" s="1077"/>
      <c r="G66" s="156" t="s">
        <v>201</v>
      </c>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c r="AH66" s="170"/>
      <c r="AI66" s="170"/>
      <c r="AJ66" s="170"/>
      <c r="AK66" s="170"/>
      <c r="AL66" s="170"/>
      <c r="AM66" s="170"/>
      <c r="AN66" s="170"/>
      <c r="AO66" s="170"/>
      <c r="AP66" s="170"/>
      <c r="AQ66" s="170"/>
      <c r="AR66" s="170"/>
      <c r="AS66" s="170"/>
      <c r="AT66" s="170"/>
      <c r="AU66" s="170"/>
      <c r="AV66" s="170"/>
      <c r="AW66" s="170"/>
      <c r="AX66" s="170"/>
      <c r="AY66" s="170"/>
      <c r="AZ66" s="170"/>
      <c r="BA66" s="170"/>
      <c r="BB66" s="170"/>
      <c r="BC66" s="170"/>
      <c r="BD66" s="170"/>
      <c r="BE66" s="170"/>
      <c r="BF66" s="170"/>
      <c r="BG66" s="170"/>
      <c r="BH66" s="170"/>
      <c r="BI66" s="170"/>
      <c r="BJ66" s="170"/>
      <c r="BK66" s="170"/>
      <c r="BL66" s="170"/>
      <c r="BM66" s="170"/>
      <c r="BN66" s="170"/>
      <c r="BO66" s="170"/>
      <c r="BP66" s="170"/>
      <c r="BQ66" s="170"/>
      <c r="BR66" s="170"/>
      <c r="BS66" s="170"/>
      <c r="BT66" s="170"/>
      <c r="BU66" s="170"/>
      <c r="BV66" s="170"/>
      <c r="BW66" s="170"/>
      <c r="BX66" s="170"/>
      <c r="BY66" s="170"/>
      <c r="BZ66" s="170"/>
      <c r="CA66" s="170"/>
      <c r="CB66" s="170"/>
      <c r="CC66" s="170"/>
      <c r="CD66" s="161"/>
      <c r="CE66" s="161"/>
      <c r="CF66" s="161"/>
    </row>
    <row r="67" spans="2:84" ht="24" customHeight="1">
      <c r="B67" s="1080"/>
      <c r="C67" s="1082"/>
      <c r="D67" s="1084"/>
      <c r="E67" s="1084"/>
      <c r="F67" s="1078"/>
      <c r="G67" s="156" t="s">
        <v>207</v>
      </c>
      <c r="H67" s="347"/>
      <c r="I67" s="347"/>
      <c r="J67" s="347"/>
      <c r="K67" s="347"/>
      <c r="L67" s="347"/>
      <c r="M67" s="347"/>
      <c r="N67" s="347"/>
      <c r="O67" s="347"/>
      <c r="P67" s="347"/>
      <c r="Q67" s="347"/>
      <c r="R67" s="347"/>
      <c r="S67" s="347"/>
      <c r="T67" s="347"/>
      <c r="U67" s="347"/>
      <c r="V67" s="347"/>
      <c r="W67" s="347"/>
      <c r="X67" s="347"/>
      <c r="Y67" s="347"/>
      <c r="Z67" s="347"/>
      <c r="AA67" s="347"/>
      <c r="AB67" s="347"/>
      <c r="AC67" s="347"/>
      <c r="AD67" s="347"/>
      <c r="AE67" s="347"/>
      <c r="AF67" s="347"/>
      <c r="AG67" s="347"/>
      <c r="AH67" s="347"/>
      <c r="AI67" s="347"/>
      <c r="AJ67" s="347"/>
      <c r="AK67" s="347"/>
      <c r="AL67" s="347"/>
      <c r="AM67" s="347"/>
      <c r="AN67" s="347"/>
      <c r="AO67" s="347"/>
      <c r="AP67" s="347"/>
      <c r="AQ67" s="347"/>
      <c r="AR67" s="347"/>
      <c r="AS67" s="347"/>
      <c r="AT67" s="347"/>
      <c r="AU67" s="347"/>
      <c r="AV67" s="347"/>
      <c r="AW67" s="347"/>
      <c r="AX67" s="347"/>
      <c r="AY67" s="347"/>
      <c r="AZ67" s="347"/>
      <c r="BA67" s="347"/>
      <c r="BB67" s="347"/>
      <c r="BC67" s="347"/>
      <c r="BD67" s="347"/>
      <c r="BE67" s="347"/>
      <c r="BF67" s="347"/>
      <c r="BG67" s="347"/>
      <c r="BH67" s="347"/>
      <c r="BI67" s="347"/>
      <c r="BJ67" s="347"/>
      <c r="BK67" s="347"/>
      <c r="BL67" s="347"/>
      <c r="BM67" s="347"/>
      <c r="BN67" s="347"/>
      <c r="BO67" s="347"/>
      <c r="BP67" s="347"/>
      <c r="BQ67" s="347"/>
      <c r="BR67" s="347"/>
      <c r="BS67" s="347"/>
      <c r="BT67" s="347"/>
      <c r="BU67" s="347"/>
      <c r="BV67" s="347"/>
      <c r="BW67" s="347"/>
      <c r="BX67" s="347"/>
      <c r="BY67" s="347"/>
      <c r="BZ67" s="347"/>
      <c r="CA67" s="347"/>
      <c r="CB67" s="347"/>
      <c r="CC67" s="348"/>
      <c r="CD67" s="160">
        <f>COUNTIF(H67:CC67,"○")</f>
        <v>0</v>
      </c>
      <c r="CE67" s="160">
        <f>COUNTIF(H67:CC67,"○")</f>
        <v>0</v>
      </c>
      <c r="CF67" s="160">
        <f>IF($D$5&lt;30,COUNTIFS(H67:CC67,"○",H$78:CC$78,"&gt;=2"),COUNTIFS(H67:CC67,"○",H$78:CC$78,"&gt;=5"))</f>
        <v>0</v>
      </c>
    </row>
    <row r="68" spans="2:84" ht="40.5" customHeight="1">
      <c r="B68" s="1079">
        <v>26</v>
      </c>
      <c r="C68" s="1081"/>
      <c r="D68" s="1083"/>
      <c r="E68" s="1083"/>
      <c r="F68" s="1077"/>
      <c r="G68" s="156" t="s">
        <v>201</v>
      </c>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c r="AE68" s="170"/>
      <c r="AF68" s="170"/>
      <c r="AG68" s="170"/>
      <c r="AH68" s="170"/>
      <c r="AI68" s="170"/>
      <c r="AJ68" s="170"/>
      <c r="AK68" s="170"/>
      <c r="AL68" s="170"/>
      <c r="AM68" s="170"/>
      <c r="AN68" s="170"/>
      <c r="AO68" s="170"/>
      <c r="AP68" s="170"/>
      <c r="AQ68" s="170"/>
      <c r="AR68" s="170"/>
      <c r="AS68" s="170"/>
      <c r="AT68" s="170"/>
      <c r="AU68" s="170"/>
      <c r="AV68" s="170"/>
      <c r="AW68" s="170"/>
      <c r="AX68" s="170"/>
      <c r="AY68" s="170"/>
      <c r="AZ68" s="170"/>
      <c r="BA68" s="170"/>
      <c r="BB68" s="170"/>
      <c r="BC68" s="170"/>
      <c r="BD68" s="170"/>
      <c r="BE68" s="170"/>
      <c r="BF68" s="170"/>
      <c r="BG68" s="170"/>
      <c r="BH68" s="170"/>
      <c r="BI68" s="170"/>
      <c r="BJ68" s="170"/>
      <c r="BK68" s="170"/>
      <c r="BL68" s="170"/>
      <c r="BM68" s="170"/>
      <c r="BN68" s="170"/>
      <c r="BO68" s="170"/>
      <c r="BP68" s="170"/>
      <c r="BQ68" s="170"/>
      <c r="BR68" s="170"/>
      <c r="BS68" s="170"/>
      <c r="BT68" s="170"/>
      <c r="BU68" s="170"/>
      <c r="BV68" s="170"/>
      <c r="BW68" s="170"/>
      <c r="BX68" s="170"/>
      <c r="BY68" s="170"/>
      <c r="BZ68" s="170"/>
      <c r="CA68" s="170"/>
      <c r="CB68" s="170"/>
      <c r="CC68" s="170"/>
      <c r="CD68" s="161"/>
      <c r="CE68" s="161"/>
      <c r="CF68" s="161"/>
    </row>
    <row r="69" spans="2:84" ht="24" customHeight="1">
      <c r="B69" s="1080"/>
      <c r="C69" s="1082"/>
      <c r="D69" s="1084"/>
      <c r="E69" s="1084"/>
      <c r="F69" s="1078"/>
      <c r="G69" s="156" t="s">
        <v>207</v>
      </c>
      <c r="H69" s="347"/>
      <c r="I69" s="347"/>
      <c r="J69" s="347"/>
      <c r="K69" s="347"/>
      <c r="L69" s="347"/>
      <c r="M69" s="347"/>
      <c r="N69" s="347"/>
      <c r="O69" s="347"/>
      <c r="P69" s="347"/>
      <c r="Q69" s="347"/>
      <c r="R69" s="347"/>
      <c r="S69" s="347"/>
      <c r="T69" s="347"/>
      <c r="U69" s="347"/>
      <c r="V69" s="347"/>
      <c r="W69" s="347"/>
      <c r="X69" s="347"/>
      <c r="Y69" s="347"/>
      <c r="Z69" s="347"/>
      <c r="AA69" s="347"/>
      <c r="AB69" s="347"/>
      <c r="AC69" s="347"/>
      <c r="AD69" s="347"/>
      <c r="AE69" s="347"/>
      <c r="AF69" s="347"/>
      <c r="AG69" s="347"/>
      <c r="AH69" s="347"/>
      <c r="AI69" s="347"/>
      <c r="AJ69" s="347"/>
      <c r="AK69" s="347"/>
      <c r="AL69" s="347"/>
      <c r="AM69" s="347"/>
      <c r="AN69" s="347"/>
      <c r="AO69" s="347"/>
      <c r="AP69" s="347"/>
      <c r="AQ69" s="347"/>
      <c r="AR69" s="347"/>
      <c r="AS69" s="347"/>
      <c r="AT69" s="347"/>
      <c r="AU69" s="347"/>
      <c r="AV69" s="347"/>
      <c r="AW69" s="347"/>
      <c r="AX69" s="347"/>
      <c r="AY69" s="347"/>
      <c r="AZ69" s="347"/>
      <c r="BA69" s="347"/>
      <c r="BB69" s="347"/>
      <c r="BC69" s="347"/>
      <c r="BD69" s="347"/>
      <c r="BE69" s="347"/>
      <c r="BF69" s="347"/>
      <c r="BG69" s="347"/>
      <c r="BH69" s="347"/>
      <c r="BI69" s="347"/>
      <c r="BJ69" s="347"/>
      <c r="BK69" s="347"/>
      <c r="BL69" s="347"/>
      <c r="BM69" s="347"/>
      <c r="BN69" s="347"/>
      <c r="BO69" s="347"/>
      <c r="BP69" s="347"/>
      <c r="BQ69" s="347"/>
      <c r="BR69" s="347"/>
      <c r="BS69" s="347"/>
      <c r="BT69" s="347"/>
      <c r="BU69" s="347"/>
      <c r="BV69" s="347"/>
      <c r="BW69" s="347"/>
      <c r="BX69" s="347"/>
      <c r="BY69" s="347"/>
      <c r="BZ69" s="347"/>
      <c r="CA69" s="347"/>
      <c r="CB69" s="347"/>
      <c r="CC69" s="348"/>
      <c r="CD69" s="160">
        <f>COUNTIF(H69:CC69,"○")</f>
        <v>0</v>
      </c>
      <c r="CE69" s="160">
        <f>COUNTIF(H69:CC69,"○")</f>
        <v>0</v>
      </c>
      <c r="CF69" s="160">
        <f>IF($D$5&lt;30,COUNTIFS(H69:CC69,"○",H$78:CC$78,"&gt;=2"),COUNTIFS(H69:CC69,"○",H$78:CC$78,"&gt;=5"))</f>
        <v>0</v>
      </c>
    </row>
    <row r="70" spans="2:84" ht="40.5" customHeight="1">
      <c r="B70" s="1079">
        <v>27</v>
      </c>
      <c r="C70" s="1081"/>
      <c r="D70" s="1083"/>
      <c r="E70" s="1083"/>
      <c r="F70" s="1077"/>
      <c r="G70" s="156" t="s">
        <v>201</v>
      </c>
      <c r="H70" s="170"/>
      <c r="I70" s="170"/>
      <c r="J70" s="170"/>
      <c r="K70" s="170"/>
      <c r="L70" s="170"/>
      <c r="M70" s="170"/>
      <c r="N70" s="170"/>
      <c r="O70" s="170"/>
      <c r="P70" s="170"/>
      <c r="Q70" s="170"/>
      <c r="R70" s="170"/>
      <c r="S70" s="170"/>
      <c r="T70" s="170"/>
      <c r="U70" s="170"/>
      <c r="V70" s="170"/>
      <c r="W70" s="170"/>
      <c r="X70" s="170"/>
      <c r="Y70" s="170"/>
      <c r="Z70" s="170"/>
      <c r="AA70" s="170"/>
      <c r="AB70" s="170"/>
      <c r="AC70" s="170"/>
      <c r="AD70" s="170"/>
      <c r="AE70" s="170"/>
      <c r="AF70" s="170"/>
      <c r="AG70" s="170"/>
      <c r="AH70" s="170"/>
      <c r="AI70" s="170"/>
      <c r="AJ70" s="170"/>
      <c r="AK70" s="170"/>
      <c r="AL70" s="170"/>
      <c r="AM70" s="170"/>
      <c r="AN70" s="170"/>
      <c r="AO70" s="170"/>
      <c r="AP70" s="170"/>
      <c r="AQ70" s="170"/>
      <c r="AR70" s="170"/>
      <c r="AS70" s="170"/>
      <c r="AT70" s="170"/>
      <c r="AU70" s="170"/>
      <c r="AV70" s="170"/>
      <c r="AW70" s="170"/>
      <c r="AX70" s="170"/>
      <c r="AY70" s="170"/>
      <c r="AZ70" s="170"/>
      <c r="BA70" s="170"/>
      <c r="BB70" s="170"/>
      <c r="BC70" s="170"/>
      <c r="BD70" s="170"/>
      <c r="BE70" s="170"/>
      <c r="BF70" s="170"/>
      <c r="BG70" s="170"/>
      <c r="BH70" s="170"/>
      <c r="BI70" s="170"/>
      <c r="BJ70" s="170"/>
      <c r="BK70" s="170"/>
      <c r="BL70" s="170"/>
      <c r="BM70" s="170"/>
      <c r="BN70" s="170"/>
      <c r="BO70" s="170"/>
      <c r="BP70" s="170"/>
      <c r="BQ70" s="170"/>
      <c r="BR70" s="170"/>
      <c r="BS70" s="170"/>
      <c r="BT70" s="170"/>
      <c r="BU70" s="170"/>
      <c r="BV70" s="170"/>
      <c r="BW70" s="170"/>
      <c r="BX70" s="170"/>
      <c r="BY70" s="170"/>
      <c r="BZ70" s="170"/>
      <c r="CA70" s="170"/>
      <c r="CB70" s="170"/>
      <c r="CC70" s="170"/>
      <c r="CD70" s="161"/>
      <c r="CE70" s="161"/>
      <c r="CF70" s="161"/>
    </row>
    <row r="71" spans="2:84" ht="24" customHeight="1">
      <c r="B71" s="1080"/>
      <c r="C71" s="1082"/>
      <c r="D71" s="1084"/>
      <c r="E71" s="1084"/>
      <c r="F71" s="1078"/>
      <c r="G71" s="156" t="s">
        <v>207</v>
      </c>
      <c r="H71" s="347"/>
      <c r="I71" s="347"/>
      <c r="J71" s="347"/>
      <c r="K71" s="347"/>
      <c r="L71" s="347"/>
      <c r="M71" s="347"/>
      <c r="N71" s="347"/>
      <c r="O71" s="347"/>
      <c r="P71" s="347"/>
      <c r="Q71" s="347"/>
      <c r="R71" s="347"/>
      <c r="S71" s="347"/>
      <c r="T71" s="347"/>
      <c r="U71" s="347"/>
      <c r="V71" s="347"/>
      <c r="W71" s="347"/>
      <c r="X71" s="347"/>
      <c r="Y71" s="347"/>
      <c r="Z71" s="347"/>
      <c r="AA71" s="347"/>
      <c r="AB71" s="347"/>
      <c r="AC71" s="347"/>
      <c r="AD71" s="347"/>
      <c r="AE71" s="347"/>
      <c r="AF71" s="347"/>
      <c r="AG71" s="347"/>
      <c r="AH71" s="347"/>
      <c r="AI71" s="347"/>
      <c r="AJ71" s="347"/>
      <c r="AK71" s="347"/>
      <c r="AL71" s="347"/>
      <c r="AM71" s="347"/>
      <c r="AN71" s="347"/>
      <c r="AO71" s="347"/>
      <c r="AP71" s="347"/>
      <c r="AQ71" s="347"/>
      <c r="AR71" s="347"/>
      <c r="AS71" s="347"/>
      <c r="AT71" s="347"/>
      <c r="AU71" s="347"/>
      <c r="AV71" s="347"/>
      <c r="AW71" s="347"/>
      <c r="AX71" s="347"/>
      <c r="AY71" s="347"/>
      <c r="AZ71" s="347"/>
      <c r="BA71" s="347"/>
      <c r="BB71" s="347"/>
      <c r="BC71" s="347"/>
      <c r="BD71" s="347"/>
      <c r="BE71" s="347"/>
      <c r="BF71" s="347"/>
      <c r="BG71" s="347"/>
      <c r="BH71" s="347"/>
      <c r="BI71" s="347"/>
      <c r="BJ71" s="347"/>
      <c r="BK71" s="347"/>
      <c r="BL71" s="347"/>
      <c r="BM71" s="347"/>
      <c r="BN71" s="347"/>
      <c r="BO71" s="347"/>
      <c r="BP71" s="347"/>
      <c r="BQ71" s="347"/>
      <c r="BR71" s="347"/>
      <c r="BS71" s="347"/>
      <c r="BT71" s="347"/>
      <c r="BU71" s="347"/>
      <c r="BV71" s="347"/>
      <c r="BW71" s="347"/>
      <c r="BX71" s="347"/>
      <c r="BY71" s="347"/>
      <c r="BZ71" s="347"/>
      <c r="CA71" s="347"/>
      <c r="CB71" s="347"/>
      <c r="CC71" s="348"/>
      <c r="CD71" s="160">
        <f>COUNTIF(H71:CC71,"○")</f>
        <v>0</v>
      </c>
      <c r="CE71" s="160">
        <f>COUNTIF(H71:CC71,"○")</f>
        <v>0</v>
      </c>
      <c r="CF71" s="160">
        <f>IF($D$5&lt;30,COUNTIFS(H71:CC71,"○",H$78:CC$78,"&gt;=2"),COUNTIFS(H71:CC71,"○",H$78:CC$78,"&gt;=5"))</f>
        <v>0</v>
      </c>
    </row>
    <row r="72" spans="2:84" ht="40.5" customHeight="1">
      <c r="B72" s="1079">
        <v>28</v>
      </c>
      <c r="C72" s="1081"/>
      <c r="D72" s="1083"/>
      <c r="E72" s="1083"/>
      <c r="F72" s="1077"/>
      <c r="G72" s="156" t="s">
        <v>201</v>
      </c>
      <c r="H72" s="170"/>
      <c r="I72" s="170"/>
      <c r="J72" s="170"/>
      <c r="K72" s="170"/>
      <c r="L72" s="170"/>
      <c r="M72" s="170"/>
      <c r="N72" s="170"/>
      <c r="O72" s="170"/>
      <c r="P72" s="170"/>
      <c r="Q72" s="170"/>
      <c r="R72" s="170"/>
      <c r="S72" s="170"/>
      <c r="T72" s="170"/>
      <c r="U72" s="170"/>
      <c r="V72" s="170"/>
      <c r="W72" s="170"/>
      <c r="X72" s="170"/>
      <c r="Y72" s="170"/>
      <c r="Z72" s="170"/>
      <c r="AA72" s="170"/>
      <c r="AB72" s="170"/>
      <c r="AC72" s="170"/>
      <c r="AD72" s="170"/>
      <c r="AE72" s="170"/>
      <c r="AF72" s="170"/>
      <c r="AG72" s="170"/>
      <c r="AH72" s="170"/>
      <c r="AI72" s="170"/>
      <c r="AJ72" s="170"/>
      <c r="AK72" s="170"/>
      <c r="AL72" s="170"/>
      <c r="AM72" s="170"/>
      <c r="AN72" s="170"/>
      <c r="AO72" s="170"/>
      <c r="AP72" s="170"/>
      <c r="AQ72" s="170"/>
      <c r="AR72" s="170"/>
      <c r="AS72" s="170"/>
      <c r="AT72" s="170"/>
      <c r="AU72" s="170"/>
      <c r="AV72" s="170"/>
      <c r="AW72" s="170"/>
      <c r="AX72" s="170"/>
      <c r="AY72" s="170"/>
      <c r="AZ72" s="170"/>
      <c r="BA72" s="170"/>
      <c r="BB72" s="170"/>
      <c r="BC72" s="170"/>
      <c r="BD72" s="170"/>
      <c r="BE72" s="170"/>
      <c r="BF72" s="170"/>
      <c r="BG72" s="170"/>
      <c r="BH72" s="170"/>
      <c r="BI72" s="170"/>
      <c r="BJ72" s="170"/>
      <c r="BK72" s="170"/>
      <c r="BL72" s="170"/>
      <c r="BM72" s="170"/>
      <c r="BN72" s="170"/>
      <c r="BO72" s="170"/>
      <c r="BP72" s="170"/>
      <c r="BQ72" s="170"/>
      <c r="BR72" s="170"/>
      <c r="BS72" s="170"/>
      <c r="BT72" s="170"/>
      <c r="BU72" s="170"/>
      <c r="BV72" s="170"/>
      <c r="BW72" s="170"/>
      <c r="BX72" s="170"/>
      <c r="BY72" s="170"/>
      <c r="BZ72" s="170"/>
      <c r="CA72" s="170"/>
      <c r="CB72" s="170"/>
      <c r="CC72" s="170"/>
      <c r="CD72" s="161"/>
      <c r="CE72" s="161"/>
      <c r="CF72" s="161"/>
    </row>
    <row r="73" spans="2:84" ht="24" customHeight="1">
      <c r="B73" s="1080"/>
      <c r="C73" s="1082"/>
      <c r="D73" s="1084"/>
      <c r="E73" s="1084"/>
      <c r="F73" s="1078"/>
      <c r="G73" s="156" t="s">
        <v>207</v>
      </c>
      <c r="H73" s="347"/>
      <c r="I73" s="347"/>
      <c r="J73" s="347"/>
      <c r="K73" s="347"/>
      <c r="L73" s="347"/>
      <c r="M73" s="347"/>
      <c r="N73" s="347"/>
      <c r="O73" s="347"/>
      <c r="P73" s="347"/>
      <c r="Q73" s="347"/>
      <c r="R73" s="347"/>
      <c r="S73" s="347"/>
      <c r="T73" s="347"/>
      <c r="U73" s="347"/>
      <c r="V73" s="347"/>
      <c r="W73" s="347"/>
      <c r="X73" s="347"/>
      <c r="Y73" s="347"/>
      <c r="Z73" s="347"/>
      <c r="AA73" s="347"/>
      <c r="AB73" s="347"/>
      <c r="AC73" s="347"/>
      <c r="AD73" s="347"/>
      <c r="AE73" s="347"/>
      <c r="AF73" s="347"/>
      <c r="AG73" s="347"/>
      <c r="AH73" s="347"/>
      <c r="AI73" s="347"/>
      <c r="AJ73" s="347"/>
      <c r="AK73" s="347"/>
      <c r="AL73" s="347"/>
      <c r="AM73" s="347"/>
      <c r="AN73" s="347"/>
      <c r="AO73" s="347"/>
      <c r="AP73" s="347"/>
      <c r="AQ73" s="347"/>
      <c r="AR73" s="347"/>
      <c r="AS73" s="347"/>
      <c r="AT73" s="347"/>
      <c r="AU73" s="347"/>
      <c r="AV73" s="347"/>
      <c r="AW73" s="347"/>
      <c r="AX73" s="347"/>
      <c r="AY73" s="347"/>
      <c r="AZ73" s="347"/>
      <c r="BA73" s="347"/>
      <c r="BB73" s="347"/>
      <c r="BC73" s="347"/>
      <c r="BD73" s="347"/>
      <c r="BE73" s="347"/>
      <c r="BF73" s="347"/>
      <c r="BG73" s="347"/>
      <c r="BH73" s="347"/>
      <c r="BI73" s="347"/>
      <c r="BJ73" s="347"/>
      <c r="BK73" s="347"/>
      <c r="BL73" s="347"/>
      <c r="BM73" s="347"/>
      <c r="BN73" s="347"/>
      <c r="BO73" s="347"/>
      <c r="BP73" s="347"/>
      <c r="BQ73" s="347"/>
      <c r="BR73" s="347"/>
      <c r="BS73" s="347"/>
      <c r="BT73" s="347"/>
      <c r="BU73" s="347"/>
      <c r="BV73" s="347"/>
      <c r="BW73" s="347"/>
      <c r="BX73" s="347"/>
      <c r="BY73" s="347"/>
      <c r="BZ73" s="347"/>
      <c r="CA73" s="347"/>
      <c r="CB73" s="347"/>
      <c r="CC73" s="348"/>
      <c r="CD73" s="160">
        <f>COUNTIF(H73:CC73,"○")</f>
        <v>0</v>
      </c>
      <c r="CE73" s="160">
        <f>COUNTIF(H73:CC73,"○")</f>
        <v>0</v>
      </c>
      <c r="CF73" s="160">
        <f>IF($D$5&lt;30,COUNTIFS(H73:CC73,"○",H$78:CC$78,"&gt;=2"),COUNTIFS(H73:CC73,"○",H$78:CC$78,"&gt;=5"))</f>
        <v>0</v>
      </c>
    </row>
    <row r="74" spans="2:84" ht="40.5" customHeight="1">
      <c r="B74" s="1079">
        <v>29</v>
      </c>
      <c r="C74" s="1081"/>
      <c r="D74" s="1083"/>
      <c r="E74" s="1083"/>
      <c r="F74" s="1077"/>
      <c r="G74" s="156" t="s">
        <v>201</v>
      </c>
      <c r="H74" s="170"/>
      <c r="I74" s="170"/>
      <c r="J74" s="170"/>
      <c r="K74" s="170"/>
      <c r="L74" s="170"/>
      <c r="M74" s="170"/>
      <c r="N74" s="170"/>
      <c r="O74" s="170"/>
      <c r="P74" s="170"/>
      <c r="Q74" s="170"/>
      <c r="R74" s="170"/>
      <c r="S74" s="170"/>
      <c r="T74" s="170"/>
      <c r="U74" s="170"/>
      <c r="V74" s="170"/>
      <c r="W74" s="170"/>
      <c r="X74" s="170"/>
      <c r="Y74" s="170"/>
      <c r="Z74" s="170"/>
      <c r="AA74" s="170"/>
      <c r="AB74" s="170"/>
      <c r="AC74" s="170"/>
      <c r="AD74" s="170"/>
      <c r="AE74" s="170"/>
      <c r="AF74" s="170"/>
      <c r="AG74" s="170"/>
      <c r="AH74" s="170"/>
      <c r="AI74" s="170"/>
      <c r="AJ74" s="170"/>
      <c r="AK74" s="170"/>
      <c r="AL74" s="170"/>
      <c r="AM74" s="170"/>
      <c r="AN74" s="170"/>
      <c r="AO74" s="170"/>
      <c r="AP74" s="170"/>
      <c r="AQ74" s="170"/>
      <c r="AR74" s="170"/>
      <c r="AS74" s="170"/>
      <c r="AT74" s="170"/>
      <c r="AU74" s="170"/>
      <c r="AV74" s="170"/>
      <c r="AW74" s="170"/>
      <c r="AX74" s="170"/>
      <c r="AY74" s="170"/>
      <c r="AZ74" s="170"/>
      <c r="BA74" s="170"/>
      <c r="BB74" s="170"/>
      <c r="BC74" s="170"/>
      <c r="BD74" s="170"/>
      <c r="BE74" s="170"/>
      <c r="BF74" s="170"/>
      <c r="BG74" s="170"/>
      <c r="BH74" s="170"/>
      <c r="BI74" s="170"/>
      <c r="BJ74" s="170"/>
      <c r="BK74" s="170"/>
      <c r="BL74" s="170"/>
      <c r="BM74" s="170"/>
      <c r="BN74" s="170"/>
      <c r="BO74" s="170"/>
      <c r="BP74" s="170"/>
      <c r="BQ74" s="170"/>
      <c r="BR74" s="170"/>
      <c r="BS74" s="170"/>
      <c r="BT74" s="170"/>
      <c r="BU74" s="170"/>
      <c r="BV74" s="170"/>
      <c r="BW74" s="170"/>
      <c r="BX74" s="170"/>
      <c r="BY74" s="170"/>
      <c r="BZ74" s="170"/>
      <c r="CA74" s="170"/>
      <c r="CB74" s="170"/>
      <c r="CC74" s="170"/>
      <c r="CD74" s="161"/>
      <c r="CE74" s="161"/>
      <c r="CF74" s="161"/>
    </row>
    <row r="75" spans="2:84" ht="24" customHeight="1">
      <c r="B75" s="1080"/>
      <c r="C75" s="1082"/>
      <c r="D75" s="1084"/>
      <c r="E75" s="1084"/>
      <c r="F75" s="1078"/>
      <c r="G75" s="156" t="s">
        <v>207</v>
      </c>
      <c r="H75" s="347"/>
      <c r="I75" s="347"/>
      <c r="J75" s="347"/>
      <c r="K75" s="347"/>
      <c r="L75" s="347"/>
      <c r="M75" s="347"/>
      <c r="N75" s="347"/>
      <c r="O75" s="347"/>
      <c r="P75" s="347"/>
      <c r="Q75" s="347"/>
      <c r="R75" s="347"/>
      <c r="S75" s="347"/>
      <c r="T75" s="347"/>
      <c r="U75" s="347"/>
      <c r="V75" s="347"/>
      <c r="W75" s="347"/>
      <c r="X75" s="347"/>
      <c r="Y75" s="347"/>
      <c r="Z75" s="347"/>
      <c r="AA75" s="347"/>
      <c r="AB75" s="347"/>
      <c r="AC75" s="347"/>
      <c r="AD75" s="347"/>
      <c r="AE75" s="347"/>
      <c r="AF75" s="347"/>
      <c r="AG75" s="347"/>
      <c r="AH75" s="347"/>
      <c r="AI75" s="347"/>
      <c r="AJ75" s="347"/>
      <c r="AK75" s="347"/>
      <c r="AL75" s="347"/>
      <c r="AM75" s="347"/>
      <c r="AN75" s="347"/>
      <c r="AO75" s="347"/>
      <c r="AP75" s="347"/>
      <c r="AQ75" s="347"/>
      <c r="AR75" s="347"/>
      <c r="AS75" s="347"/>
      <c r="AT75" s="347"/>
      <c r="AU75" s="347"/>
      <c r="AV75" s="347"/>
      <c r="AW75" s="347"/>
      <c r="AX75" s="347"/>
      <c r="AY75" s="347"/>
      <c r="AZ75" s="347"/>
      <c r="BA75" s="347"/>
      <c r="BB75" s="347"/>
      <c r="BC75" s="347"/>
      <c r="BD75" s="347"/>
      <c r="BE75" s="347"/>
      <c r="BF75" s="347"/>
      <c r="BG75" s="347"/>
      <c r="BH75" s="347"/>
      <c r="BI75" s="347"/>
      <c r="BJ75" s="347"/>
      <c r="BK75" s="347"/>
      <c r="BL75" s="347"/>
      <c r="BM75" s="347"/>
      <c r="BN75" s="347"/>
      <c r="BO75" s="347"/>
      <c r="BP75" s="347"/>
      <c r="BQ75" s="347"/>
      <c r="BR75" s="347"/>
      <c r="BS75" s="347"/>
      <c r="BT75" s="347"/>
      <c r="BU75" s="347"/>
      <c r="BV75" s="347"/>
      <c r="BW75" s="347"/>
      <c r="BX75" s="347"/>
      <c r="BY75" s="347"/>
      <c r="BZ75" s="347"/>
      <c r="CA75" s="347"/>
      <c r="CB75" s="347"/>
      <c r="CC75" s="348"/>
      <c r="CD75" s="160">
        <f>COUNTIF(H75:CC75,"○")</f>
        <v>0</v>
      </c>
      <c r="CE75" s="160">
        <f>COUNTIF(H75:CC75,"○")</f>
        <v>0</v>
      </c>
      <c r="CF75" s="160">
        <f>IF($D$5&lt;30,COUNTIFS(H75:CC75,"○",H$78:CC$78,"&gt;=2"),COUNTIFS(H75:CC75,"○",H$78:CC$78,"&gt;=5"))</f>
        <v>0</v>
      </c>
    </row>
    <row r="76" spans="2:84" ht="40.5" customHeight="1">
      <c r="B76" s="1079">
        <v>30</v>
      </c>
      <c r="C76" s="1081"/>
      <c r="D76" s="1083"/>
      <c r="E76" s="1083"/>
      <c r="F76" s="1077"/>
      <c r="G76" s="156" t="s">
        <v>201</v>
      </c>
      <c r="H76" s="170"/>
      <c r="I76" s="170"/>
      <c r="J76" s="170"/>
      <c r="K76" s="170"/>
      <c r="L76" s="170"/>
      <c r="M76" s="170"/>
      <c r="N76" s="170"/>
      <c r="O76" s="170"/>
      <c r="P76" s="170"/>
      <c r="Q76" s="170"/>
      <c r="R76" s="170"/>
      <c r="S76" s="170"/>
      <c r="T76" s="170"/>
      <c r="U76" s="170"/>
      <c r="V76" s="170"/>
      <c r="W76" s="170"/>
      <c r="X76" s="170"/>
      <c r="Y76" s="170"/>
      <c r="Z76" s="170"/>
      <c r="AA76" s="170"/>
      <c r="AB76" s="170"/>
      <c r="AC76" s="170"/>
      <c r="AD76" s="170"/>
      <c r="AE76" s="170"/>
      <c r="AF76" s="170"/>
      <c r="AG76" s="170"/>
      <c r="AH76" s="170"/>
      <c r="AI76" s="170"/>
      <c r="AJ76" s="170"/>
      <c r="AK76" s="170"/>
      <c r="AL76" s="170"/>
      <c r="AM76" s="170"/>
      <c r="AN76" s="170"/>
      <c r="AO76" s="170"/>
      <c r="AP76" s="170"/>
      <c r="AQ76" s="170"/>
      <c r="AR76" s="170"/>
      <c r="AS76" s="170"/>
      <c r="AT76" s="170"/>
      <c r="AU76" s="170"/>
      <c r="AV76" s="170"/>
      <c r="AW76" s="170"/>
      <c r="AX76" s="170"/>
      <c r="AY76" s="170"/>
      <c r="AZ76" s="170"/>
      <c r="BA76" s="170"/>
      <c r="BB76" s="170"/>
      <c r="BC76" s="170"/>
      <c r="BD76" s="170"/>
      <c r="BE76" s="170"/>
      <c r="BF76" s="170"/>
      <c r="BG76" s="170"/>
      <c r="BH76" s="170"/>
      <c r="BI76" s="170"/>
      <c r="BJ76" s="170"/>
      <c r="BK76" s="170"/>
      <c r="BL76" s="170"/>
      <c r="BM76" s="170"/>
      <c r="BN76" s="170"/>
      <c r="BO76" s="170"/>
      <c r="BP76" s="170"/>
      <c r="BQ76" s="170"/>
      <c r="BR76" s="170"/>
      <c r="BS76" s="170"/>
      <c r="BT76" s="170"/>
      <c r="BU76" s="170"/>
      <c r="BV76" s="170"/>
      <c r="BW76" s="170"/>
      <c r="BX76" s="170"/>
      <c r="BY76" s="170"/>
      <c r="BZ76" s="170"/>
      <c r="CA76" s="170"/>
      <c r="CB76" s="170"/>
      <c r="CC76" s="170"/>
      <c r="CD76" s="161"/>
      <c r="CE76" s="161"/>
      <c r="CF76" s="161"/>
    </row>
    <row r="77" spans="2:84" ht="24" customHeight="1">
      <c r="B77" s="1080"/>
      <c r="C77" s="1082"/>
      <c r="D77" s="1084"/>
      <c r="E77" s="1084"/>
      <c r="F77" s="1078"/>
      <c r="G77" s="156" t="s">
        <v>207</v>
      </c>
      <c r="H77" s="347"/>
      <c r="I77" s="347"/>
      <c r="J77" s="347"/>
      <c r="K77" s="347"/>
      <c r="L77" s="347"/>
      <c r="M77" s="347"/>
      <c r="N77" s="347"/>
      <c r="O77" s="347"/>
      <c r="P77" s="347"/>
      <c r="Q77" s="347"/>
      <c r="R77" s="347"/>
      <c r="S77" s="347"/>
      <c r="T77" s="347"/>
      <c r="U77" s="347"/>
      <c r="V77" s="347"/>
      <c r="W77" s="347"/>
      <c r="X77" s="347"/>
      <c r="Y77" s="347"/>
      <c r="Z77" s="347"/>
      <c r="AA77" s="347"/>
      <c r="AB77" s="347"/>
      <c r="AC77" s="347"/>
      <c r="AD77" s="347"/>
      <c r="AE77" s="347"/>
      <c r="AF77" s="347"/>
      <c r="AG77" s="347"/>
      <c r="AH77" s="347"/>
      <c r="AI77" s="347"/>
      <c r="AJ77" s="347"/>
      <c r="AK77" s="347"/>
      <c r="AL77" s="347"/>
      <c r="AM77" s="347"/>
      <c r="AN77" s="347"/>
      <c r="AO77" s="347"/>
      <c r="AP77" s="347"/>
      <c r="AQ77" s="347"/>
      <c r="AR77" s="347"/>
      <c r="AS77" s="347"/>
      <c r="AT77" s="347"/>
      <c r="AU77" s="347"/>
      <c r="AV77" s="347"/>
      <c r="AW77" s="347"/>
      <c r="AX77" s="347"/>
      <c r="AY77" s="347"/>
      <c r="AZ77" s="347"/>
      <c r="BA77" s="347"/>
      <c r="BB77" s="347"/>
      <c r="BC77" s="347"/>
      <c r="BD77" s="347"/>
      <c r="BE77" s="347"/>
      <c r="BF77" s="347"/>
      <c r="BG77" s="347"/>
      <c r="BH77" s="347"/>
      <c r="BI77" s="347"/>
      <c r="BJ77" s="347"/>
      <c r="BK77" s="347"/>
      <c r="BL77" s="347"/>
      <c r="BM77" s="347"/>
      <c r="BN77" s="347"/>
      <c r="BO77" s="347"/>
      <c r="BP77" s="347"/>
      <c r="BQ77" s="347"/>
      <c r="BR77" s="347"/>
      <c r="BS77" s="347"/>
      <c r="BT77" s="347"/>
      <c r="BU77" s="347"/>
      <c r="BV77" s="347"/>
      <c r="BW77" s="347"/>
      <c r="BX77" s="347"/>
      <c r="BY77" s="347"/>
      <c r="BZ77" s="347"/>
      <c r="CA77" s="347"/>
      <c r="CB77" s="347"/>
      <c r="CC77" s="348"/>
      <c r="CD77" s="160">
        <f>COUNTIF(H77:CC77,"○")</f>
        <v>0</v>
      </c>
      <c r="CE77" s="160">
        <f>COUNTIF(H77:CC77,"○")</f>
        <v>0</v>
      </c>
      <c r="CF77" s="160">
        <f>IF($D$5&lt;30,COUNTIFS(H77:CC77,"○",H$78:CC$78,"&gt;=2"),COUNTIFS(H77:CC77,"○",H$78:CC$78,"&gt;=5"))</f>
        <v>0</v>
      </c>
    </row>
    <row r="78" spans="2:84" ht="24" customHeight="1" thickBot="1">
      <c r="B78" s="162"/>
      <c r="C78" s="163"/>
      <c r="D78" s="162"/>
      <c r="E78" s="162"/>
      <c r="F78" s="164"/>
      <c r="G78" s="156" t="s">
        <v>220</v>
      </c>
      <c r="H78" s="157">
        <f t="shared" ref="H78:CC78" si="5">COUNTIF(H18:H77,"○")</f>
        <v>0</v>
      </c>
      <c r="I78" s="157">
        <f t="shared" si="5"/>
        <v>0</v>
      </c>
      <c r="J78" s="157">
        <f t="shared" si="5"/>
        <v>0</v>
      </c>
      <c r="K78" s="157">
        <f t="shared" si="5"/>
        <v>0</v>
      </c>
      <c r="L78" s="157">
        <f t="shared" si="5"/>
        <v>0</v>
      </c>
      <c r="M78" s="157">
        <f t="shared" si="5"/>
        <v>0</v>
      </c>
      <c r="N78" s="157">
        <f t="shared" si="5"/>
        <v>0</v>
      </c>
      <c r="O78" s="157">
        <f t="shared" si="5"/>
        <v>0</v>
      </c>
      <c r="P78" s="157">
        <f t="shared" si="5"/>
        <v>0</v>
      </c>
      <c r="Q78" s="157">
        <f t="shared" si="5"/>
        <v>0</v>
      </c>
      <c r="R78" s="157">
        <f t="shared" si="5"/>
        <v>0</v>
      </c>
      <c r="S78" s="157">
        <f t="shared" si="5"/>
        <v>0</v>
      </c>
      <c r="T78" s="157">
        <f t="shared" si="5"/>
        <v>0</v>
      </c>
      <c r="U78" s="157">
        <f t="shared" si="5"/>
        <v>0</v>
      </c>
      <c r="V78" s="157">
        <f t="shared" si="5"/>
        <v>0</v>
      </c>
      <c r="W78" s="157">
        <f t="shared" si="5"/>
        <v>0</v>
      </c>
      <c r="X78" s="157">
        <f t="shared" si="5"/>
        <v>0</v>
      </c>
      <c r="Y78" s="157">
        <f t="shared" si="5"/>
        <v>0</v>
      </c>
      <c r="Z78" s="157">
        <f t="shared" si="5"/>
        <v>0</v>
      </c>
      <c r="AA78" s="157">
        <f t="shared" si="5"/>
        <v>0</v>
      </c>
      <c r="AB78" s="157">
        <f t="shared" si="5"/>
        <v>0</v>
      </c>
      <c r="AC78" s="157">
        <f t="shared" si="5"/>
        <v>0</v>
      </c>
      <c r="AD78" s="157">
        <f t="shared" si="5"/>
        <v>0</v>
      </c>
      <c r="AE78" s="157">
        <f t="shared" si="5"/>
        <v>0</v>
      </c>
      <c r="AF78" s="157">
        <f t="shared" si="5"/>
        <v>0</v>
      </c>
      <c r="AG78" s="157">
        <f t="shared" si="5"/>
        <v>0</v>
      </c>
      <c r="AH78" s="157">
        <f t="shared" si="5"/>
        <v>0</v>
      </c>
      <c r="AI78" s="157">
        <f t="shared" si="5"/>
        <v>0</v>
      </c>
      <c r="AJ78" s="157">
        <f t="shared" si="5"/>
        <v>0</v>
      </c>
      <c r="AK78" s="157">
        <f t="shared" si="5"/>
        <v>0</v>
      </c>
      <c r="AL78" s="157">
        <f t="shared" si="5"/>
        <v>0</v>
      </c>
      <c r="AM78" s="157">
        <f t="shared" si="5"/>
        <v>0</v>
      </c>
      <c r="AN78" s="157">
        <f t="shared" si="5"/>
        <v>0</v>
      </c>
      <c r="AO78" s="157">
        <f t="shared" si="5"/>
        <v>0</v>
      </c>
      <c r="AP78" s="157">
        <f t="shared" si="5"/>
        <v>0</v>
      </c>
      <c r="AQ78" s="157">
        <f t="shared" si="5"/>
        <v>0</v>
      </c>
      <c r="AR78" s="157">
        <f t="shared" si="5"/>
        <v>0</v>
      </c>
      <c r="AS78" s="157">
        <f t="shared" si="5"/>
        <v>0</v>
      </c>
      <c r="AT78" s="157">
        <f t="shared" si="5"/>
        <v>0</v>
      </c>
      <c r="AU78" s="157">
        <f t="shared" si="5"/>
        <v>0</v>
      </c>
      <c r="AV78" s="157">
        <f t="shared" si="5"/>
        <v>0</v>
      </c>
      <c r="AW78" s="157">
        <f t="shared" si="5"/>
        <v>0</v>
      </c>
      <c r="AX78" s="157">
        <f t="shared" si="5"/>
        <v>0</v>
      </c>
      <c r="AY78" s="157">
        <f t="shared" si="5"/>
        <v>0</v>
      </c>
      <c r="AZ78" s="157">
        <f t="shared" si="5"/>
        <v>0</v>
      </c>
      <c r="BA78" s="157">
        <f t="shared" si="5"/>
        <v>0</v>
      </c>
      <c r="BB78" s="157">
        <f t="shared" si="5"/>
        <v>0</v>
      </c>
      <c r="BC78" s="157">
        <f t="shared" si="5"/>
        <v>0</v>
      </c>
      <c r="BD78" s="157">
        <f t="shared" si="5"/>
        <v>0</v>
      </c>
      <c r="BE78" s="157">
        <f t="shared" si="5"/>
        <v>0</v>
      </c>
      <c r="BF78" s="157">
        <f t="shared" si="5"/>
        <v>0</v>
      </c>
      <c r="BG78" s="157">
        <f t="shared" si="5"/>
        <v>0</v>
      </c>
      <c r="BH78" s="157">
        <f t="shared" si="5"/>
        <v>0</v>
      </c>
      <c r="BI78" s="157">
        <f t="shared" si="5"/>
        <v>0</v>
      </c>
      <c r="BJ78" s="157">
        <f t="shared" si="5"/>
        <v>0</v>
      </c>
      <c r="BK78" s="157">
        <f t="shared" si="5"/>
        <v>0</v>
      </c>
      <c r="BL78" s="157">
        <f t="shared" si="5"/>
        <v>0</v>
      </c>
      <c r="BM78" s="157">
        <f t="shared" si="5"/>
        <v>0</v>
      </c>
      <c r="BN78" s="157">
        <f t="shared" si="5"/>
        <v>0</v>
      </c>
      <c r="BO78" s="157">
        <f t="shared" si="5"/>
        <v>0</v>
      </c>
      <c r="BP78" s="157">
        <f t="shared" si="5"/>
        <v>0</v>
      </c>
      <c r="BQ78" s="157">
        <f t="shared" si="5"/>
        <v>0</v>
      </c>
      <c r="BR78" s="157">
        <f t="shared" si="5"/>
        <v>0</v>
      </c>
      <c r="BS78" s="157">
        <f t="shared" si="5"/>
        <v>0</v>
      </c>
      <c r="BT78" s="157">
        <f t="shared" si="5"/>
        <v>0</v>
      </c>
      <c r="BU78" s="157">
        <f t="shared" si="5"/>
        <v>0</v>
      </c>
      <c r="BV78" s="157">
        <f t="shared" si="5"/>
        <v>0</v>
      </c>
      <c r="BW78" s="157">
        <f t="shared" si="5"/>
        <v>0</v>
      </c>
      <c r="BX78" s="157">
        <f t="shared" si="5"/>
        <v>0</v>
      </c>
      <c r="BY78" s="157">
        <f t="shared" si="5"/>
        <v>0</v>
      </c>
      <c r="BZ78" s="157">
        <f t="shared" si="5"/>
        <v>0</v>
      </c>
      <c r="CA78" s="157">
        <f t="shared" si="5"/>
        <v>0</v>
      </c>
      <c r="CB78" s="157">
        <f t="shared" si="5"/>
        <v>0</v>
      </c>
      <c r="CC78" s="157">
        <f t="shared" si="5"/>
        <v>0</v>
      </c>
      <c r="CD78" s="163"/>
      <c r="CE78" s="298">
        <f>SUM(CE18:CE77)</f>
        <v>0</v>
      </c>
      <c r="CF78" s="298">
        <f>SUM(CF18:CF77)</f>
        <v>0</v>
      </c>
    </row>
    <row r="79" spans="2:84" ht="23.25" customHeight="1" thickBot="1">
      <c r="CD79" s="165" t="s">
        <v>221</v>
      </c>
      <c r="CE79" s="1092">
        <f>SUM(CE78:CF78)</f>
        <v>0</v>
      </c>
      <c r="CF79" s="1093"/>
    </row>
    <row r="84" spans="3:4">
      <c r="C84" s="148"/>
    </row>
    <row r="85" spans="3:4">
      <c r="C85" s="148" t="s">
        <v>117</v>
      </c>
      <c r="D85" s="148" t="s">
        <v>223</v>
      </c>
    </row>
    <row r="86" spans="3:4">
      <c r="C86" s="148" t="s">
        <v>119</v>
      </c>
      <c r="D86" s="148" t="s">
        <v>223</v>
      </c>
    </row>
    <row r="87" spans="3:4">
      <c r="C87" s="148" t="s">
        <v>120</v>
      </c>
      <c r="D87" s="148" t="s">
        <v>223</v>
      </c>
    </row>
    <row r="88" spans="3:4">
      <c r="C88" s="148" t="s">
        <v>121</v>
      </c>
      <c r="D88" s="148" t="s">
        <v>223</v>
      </c>
    </row>
    <row r="89" spans="3:4">
      <c r="C89" s="148" t="s">
        <v>14</v>
      </c>
      <c r="D89" s="148" t="s">
        <v>223</v>
      </c>
    </row>
    <row r="90" spans="3:4">
      <c r="C90" s="148" t="s">
        <v>122</v>
      </c>
      <c r="D90" s="148" t="s">
        <v>223</v>
      </c>
    </row>
    <row r="91" spans="3:4">
      <c r="C91" s="148" t="s">
        <v>123</v>
      </c>
      <c r="D91" s="148" t="s">
        <v>223</v>
      </c>
    </row>
    <row r="92" spans="3:4">
      <c r="C92" s="148" t="s">
        <v>124</v>
      </c>
      <c r="D92" s="148" t="s">
        <v>223</v>
      </c>
    </row>
    <row r="93" spans="3:4">
      <c r="C93" s="148" t="s">
        <v>47</v>
      </c>
      <c r="D93" s="148" t="s">
        <v>222</v>
      </c>
    </row>
    <row r="94" spans="3:4">
      <c r="C94" s="148" t="s">
        <v>126</v>
      </c>
      <c r="D94" s="148" t="s">
        <v>222</v>
      </c>
    </row>
    <row r="95" spans="3:4">
      <c r="C95" s="148" t="s">
        <v>15</v>
      </c>
      <c r="D95" s="148" t="s">
        <v>223</v>
      </c>
    </row>
    <row r="96" spans="3:4">
      <c r="C96" s="148" t="s">
        <v>16</v>
      </c>
      <c r="D96" s="148" t="s">
        <v>223</v>
      </c>
    </row>
    <row r="97" spans="3:4">
      <c r="C97" s="148" t="s">
        <v>17</v>
      </c>
      <c r="D97" s="148" t="s">
        <v>223</v>
      </c>
    </row>
    <row r="98" spans="3:4">
      <c r="C98" s="148" t="s">
        <v>18</v>
      </c>
      <c r="D98" s="148" t="s">
        <v>223</v>
      </c>
    </row>
    <row r="99" spans="3:4">
      <c r="C99" s="148" t="s">
        <v>19</v>
      </c>
      <c r="D99" s="148" t="s">
        <v>223</v>
      </c>
    </row>
    <row r="100" spans="3:4">
      <c r="C100" s="148" t="s">
        <v>20</v>
      </c>
      <c r="D100" s="148" t="s">
        <v>223</v>
      </c>
    </row>
    <row r="101" spans="3:4">
      <c r="C101" s="148" t="s">
        <v>21</v>
      </c>
      <c r="D101" s="148" t="s">
        <v>223</v>
      </c>
    </row>
    <row r="102" spans="3:4">
      <c r="C102" s="148" t="s">
        <v>22</v>
      </c>
      <c r="D102" s="148" t="s">
        <v>223</v>
      </c>
    </row>
    <row r="103" spans="3:4">
      <c r="C103" s="148" t="s">
        <v>127</v>
      </c>
      <c r="D103" s="148" t="s">
        <v>223</v>
      </c>
    </row>
    <row r="104" spans="3:4">
      <c r="C104" s="148" t="s">
        <v>23</v>
      </c>
      <c r="D104" s="148" t="s">
        <v>223</v>
      </c>
    </row>
    <row r="105" spans="3:4">
      <c r="C105" s="148" t="s">
        <v>24</v>
      </c>
      <c r="D105" s="148" t="s">
        <v>223</v>
      </c>
    </row>
    <row r="106" spans="3:4">
      <c r="C106" s="148" t="s">
        <v>25</v>
      </c>
      <c r="D106" s="148" t="s">
        <v>222</v>
      </c>
    </row>
    <row r="107" spans="3:4">
      <c r="C107" s="148" t="s">
        <v>26</v>
      </c>
      <c r="D107" s="148" t="s">
        <v>222</v>
      </c>
    </row>
    <row r="108" spans="3:4">
      <c r="C108" s="148" t="s">
        <v>27</v>
      </c>
      <c r="D108" s="148" t="s">
        <v>222</v>
      </c>
    </row>
    <row r="109" spans="3:4">
      <c r="C109" s="148" t="s">
        <v>28</v>
      </c>
      <c r="D109" s="148" t="s">
        <v>222</v>
      </c>
    </row>
    <row r="110" spans="3:4">
      <c r="C110" s="148" t="s">
        <v>29</v>
      </c>
      <c r="D110" s="148" t="s">
        <v>222</v>
      </c>
    </row>
    <row r="111" spans="3:4">
      <c r="C111" s="148" t="s">
        <v>30</v>
      </c>
      <c r="D111" s="148" t="s">
        <v>222</v>
      </c>
    </row>
    <row r="112" spans="3:4">
      <c r="C112" s="148" t="s">
        <v>128</v>
      </c>
      <c r="D112" s="148" t="s">
        <v>222</v>
      </c>
    </row>
    <row r="113" spans="3:4">
      <c r="C113" s="148" t="s">
        <v>129</v>
      </c>
      <c r="D113" s="148" t="s">
        <v>222</v>
      </c>
    </row>
    <row r="114" spans="3:4">
      <c r="C114" s="148" t="s">
        <v>130</v>
      </c>
      <c r="D114" s="148" t="s">
        <v>222</v>
      </c>
    </row>
    <row r="115" spans="3:4">
      <c r="C115" s="148" t="s">
        <v>131</v>
      </c>
      <c r="D115" s="148" t="s">
        <v>222</v>
      </c>
    </row>
    <row r="116" spans="3:4">
      <c r="C116" s="148" t="s">
        <v>132</v>
      </c>
      <c r="D116" s="148" t="s">
        <v>222</v>
      </c>
    </row>
    <row r="117" spans="3:4">
      <c r="C117" s="148" t="s">
        <v>133</v>
      </c>
      <c r="D117" s="148" t="s">
        <v>222</v>
      </c>
    </row>
    <row r="118" spans="3:4">
      <c r="C118" s="148" t="s">
        <v>134</v>
      </c>
      <c r="D118" s="148" t="s">
        <v>222</v>
      </c>
    </row>
    <row r="119" spans="3:4">
      <c r="C119" s="148" t="s">
        <v>135</v>
      </c>
      <c r="D119" s="148" t="s">
        <v>222</v>
      </c>
    </row>
  </sheetData>
  <mergeCells count="168">
    <mergeCell ref="B72:B73"/>
    <mergeCell ref="C72:C73"/>
    <mergeCell ref="D72:D73"/>
    <mergeCell ref="E72:E73"/>
    <mergeCell ref="F72:F73"/>
    <mergeCell ref="CE79:CF79"/>
    <mergeCell ref="B74:B75"/>
    <mergeCell ref="C74:C75"/>
    <mergeCell ref="D74:D75"/>
    <mergeCell ref="E74:E75"/>
    <mergeCell ref="F74:F75"/>
    <mergeCell ref="B76:B77"/>
    <mergeCell ref="C76:C77"/>
    <mergeCell ref="D76:D77"/>
    <mergeCell ref="E76:E77"/>
    <mergeCell ref="F76:F77"/>
    <mergeCell ref="B68:B69"/>
    <mergeCell ref="C68:C69"/>
    <mergeCell ref="D68:D69"/>
    <mergeCell ref="E68:E69"/>
    <mergeCell ref="F68:F69"/>
    <mergeCell ref="B70:B71"/>
    <mergeCell ref="C70:C71"/>
    <mergeCell ref="D70:D71"/>
    <mergeCell ref="E70:E71"/>
    <mergeCell ref="F70:F71"/>
    <mergeCell ref="B64:B65"/>
    <mergeCell ref="C64:C65"/>
    <mergeCell ref="D64:D65"/>
    <mergeCell ref="E64:E65"/>
    <mergeCell ref="F64:F65"/>
    <mergeCell ref="B66:B67"/>
    <mergeCell ref="C66:C67"/>
    <mergeCell ref="D66:D67"/>
    <mergeCell ref="E66:E67"/>
    <mergeCell ref="F66:F67"/>
    <mergeCell ref="B60:B61"/>
    <mergeCell ref="C60:C61"/>
    <mergeCell ref="D60:D61"/>
    <mergeCell ref="E60:E61"/>
    <mergeCell ref="F60:F61"/>
    <mergeCell ref="B62:B63"/>
    <mergeCell ref="C62:C63"/>
    <mergeCell ref="D62:D63"/>
    <mergeCell ref="E62:E63"/>
    <mergeCell ref="F62:F63"/>
    <mergeCell ref="B56:B57"/>
    <mergeCell ref="C56:C57"/>
    <mergeCell ref="D56:D57"/>
    <mergeCell ref="E56:E57"/>
    <mergeCell ref="F56:F57"/>
    <mergeCell ref="B58:B59"/>
    <mergeCell ref="C58:C59"/>
    <mergeCell ref="D58:D59"/>
    <mergeCell ref="E58:E59"/>
    <mergeCell ref="F58:F59"/>
    <mergeCell ref="B52:B53"/>
    <mergeCell ref="C52:C53"/>
    <mergeCell ref="D52:D53"/>
    <mergeCell ref="E52:E53"/>
    <mergeCell ref="F52:F53"/>
    <mergeCell ref="B54:B55"/>
    <mergeCell ref="C54:C55"/>
    <mergeCell ref="D54:D55"/>
    <mergeCell ref="E54:E55"/>
    <mergeCell ref="F54:F55"/>
    <mergeCell ref="B48:B49"/>
    <mergeCell ref="C48:C49"/>
    <mergeCell ref="D48:D49"/>
    <mergeCell ref="E48:E49"/>
    <mergeCell ref="F48:F49"/>
    <mergeCell ref="B50:B51"/>
    <mergeCell ref="C50:C51"/>
    <mergeCell ref="D50:D51"/>
    <mergeCell ref="E50:E51"/>
    <mergeCell ref="F50:F51"/>
    <mergeCell ref="B44:B45"/>
    <mergeCell ref="C44:C45"/>
    <mergeCell ref="D44:D45"/>
    <mergeCell ref="E44:E45"/>
    <mergeCell ref="F44:F45"/>
    <mergeCell ref="B46:B47"/>
    <mergeCell ref="C46:C47"/>
    <mergeCell ref="D46:D47"/>
    <mergeCell ref="E46:E47"/>
    <mergeCell ref="F46:F47"/>
    <mergeCell ref="B40:B41"/>
    <mergeCell ref="C40:C41"/>
    <mergeCell ref="D40:D41"/>
    <mergeCell ref="E40:E41"/>
    <mergeCell ref="F40:F41"/>
    <mergeCell ref="B42:B43"/>
    <mergeCell ref="C42:C43"/>
    <mergeCell ref="D42:D43"/>
    <mergeCell ref="E42:E43"/>
    <mergeCell ref="F42:F43"/>
    <mergeCell ref="B36:B37"/>
    <mergeCell ref="C36:C37"/>
    <mergeCell ref="D36:D37"/>
    <mergeCell ref="E36:E37"/>
    <mergeCell ref="F36:F37"/>
    <mergeCell ref="B38:B39"/>
    <mergeCell ref="C38:C39"/>
    <mergeCell ref="D38:D39"/>
    <mergeCell ref="E38:E39"/>
    <mergeCell ref="F38:F39"/>
    <mergeCell ref="B32:B33"/>
    <mergeCell ref="C32:C33"/>
    <mergeCell ref="D32:D33"/>
    <mergeCell ref="E32:E33"/>
    <mergeCell ref="F32:F33"/>
    <mergeCell ref="B34:B35"/>
    <mergeCell ref="C34:C35"/>
    <mergeCell ref="D34:D35"/>
    <mergeCell ref="E34:E35"/>
    <mergeCell ref="F34:F35"/>
    <mergeCell ref="B28:B29"/>
    <mergeCell ref="C28:C29"/>
    <mergeCell ref="D28:D29"/>
    <mergeCell ref="E28:E29"/>
    <mergeCell ref="F28:F29"/>
    <mergeCell ref="B30:B31"/>
    <mergeCell ref="C30:C31"/>
    <mergeCell ref="D30:D31"/>
    <mergeCell ref="E30:E31"/>
    <mergeCell ref="F30:F31"/>
    <mergeCell ref="B24:B25"/>
    <mergeCell ref="C24:C25"/>
    <mergeCell ref="D24:D25"/>
    <mergeCell ref="E24:E25"/>
    <mergeCell ref="F24:F25"/>
    <mergeCell ref="B26:B27"/>
    <mergeCell ref="C26:C27"/>
    <mergeCell ref="D26:D27"/>
    <mergeCell ref="E26:E27"/>
    <mergeCell ref="F26:F27"/>
    <mergeCell ref="B20:B21"/>
    <mergeCell ref="C20:C21"/>
    <mergeCell ref="D20:D21"/>
    <mergeCell ref="E20:E21"/>
    <mergeCell ref="F20:F21"/>
    <mergeCell ref="B22:B23"/>
    <mergeCell ref="C22:C23"/>
    <mergeCell ref="D22:D23"/>
    <mergeCell ref="E22:E23"/>
    <mergeCell ref="F22:F23"/>
    <mergeCell ref="B12:B13"/>
    <mergeCell ref="C12:C13"/>
    <mergeCell ref="D12:D13"/>
    <mergeCell ref="E12:E13"/>
    <mergeCell ref="F12:F13"/>
    <mergeCell ref="B18:B19"/>
    <mergeCell ref="C18:C19"/>
    <mergeCell ref="D18:D19"/>
    <mergeCell ref="E18:E19"/>
    <mergeCell ref="F18:F19"/>
    <mergeCell ref="D3:G3"/>
    <mergeCell ref="D4:G4"/>
    <mergeCell ref="B8:B9"/>
    <mergeCell ref="C8:C9"/>
    <mergeCell ref="D8:D9"/>
    <mergeCell ref="E8:E9"/>
    <mergeCell ref="F8:F9"/>
    <mergeCell ref="B10:B11"/>
    <mergeCell ref="C10:C11"/>
    <mergeCell ref="D10:D11"/>
    <mergeCell ref="E10:E11"/>
    <mergeCell ref="F10:F11"/>
  </mergeCells>
  <phoneticPr fontId="7"/>
  <dataValidations count="3">
    <dataValidation type="list" allowBlank="1" showInputMessage="1" showErrorMessage="1" sqref="H69:CC69 H67:CC67 H65:CC65 H63:CC63 H75:CC75 H13:CC13 H57:CC57 H59:CC59 H61:CC61 H11:CC11 H73:CC73 H77:CC77 H71:CC71 H29:CC29 H9:CC9 H53:CC53 H55:CC55 H51:CC51 H39:CC39 H41:CC41 H43:CC43 H45:CC45 H49:CC49 H47:CC47 H19:CC19 H35:CC35 H37:CC37 H33:CC33 H21:CC21 H23:CC23 H25:CC25 H27:CC27 H31:CC31" xr:uid="{2764E0AA-04CC-41A7-8BC0-C4B0BB576CA0}">
      <formula1>"○"</formula1>
    </dataValidation>
    <dataValidation type="whole" imeMode="off" allowBlank="1" showInputMessage="1" showErrorMessage="1" sqref="D5" xr:uid="{7A7B3F44-EA33-4239-9256-D6815F17073F}">
      <formula1>0</formula1>
      <formula2>9999</formula2>
    </dataValidation>
    <dataValidation type="list" allowBlank="1" showInputMessage="1" showErrorMessage="1" sqref="F8:F13 F18:F77" xr:uid="{B6696048-4EB8-4FE2-B424-D3D69A13A20E}">
      <formula1>"有症状,無症状"</formula1>
    </dataValidation>
  </dataValidations>
  <pageMargins left="0.25" right="0.25" top="0.75" bottom="0.75" header="0.3" footer="0.3"/>
  <pageSetup paperSize="8" scale="32" fitToHeight="0" orientation="landscape" r:id="rId1"/>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2A8B8-E643-4FA8-8CA7-3B9FE6810321}">
  <sheetPr>
    <tabColor theme="6" tint="0.79998168889431442"/>
    <pageSetUpPr fitToPage="1"/>
  </sheetPr>
  <dimension ref="A1:J78"/>
  <sheetViews>
    <sheetView zoomScale="115" zoomScaleNormal="115" workbookViewId="0">
      <selection activeCell="D5" sqref="D5"/>
    </sheetView>
  </sheetViews>
  <sheetFormatPr defaultRowHeight="13"/>
  <cols>
    <col min="1" max="1" width="5.54296875" customWidth="1"/>
    <col min="2" max="2" width="3.36328125" customWidth="1"/>
  </cols>
  <sheetData>
    <row r="1" spans="1:9">
      <c r="A1" s="329" t="s">
        <v>463</v>
      </c>
    </row>
    <row r="3" spans="1:9">
      <c r="A3" t="s">
        <v>75</v>
      </c>
      <c r="D3" s="1095">
        <f>個票3!L4</f>
        <v>0</v>
      </c>
      <c r="E3" s="1095"/>
      <c r="F3" s="1095"/>
      <c r="G3" s="1095"/>
      <c r="H3" s="1095"/>
    </row>
    <row r="4" spans="1:9">
      <c r="A4" t="s">
        <v>79</v>
      </c>
      <c r="D4" s="1096">
        <f>個票3!L5</f>
        <v>0</v>
      </c>
      <c r="E4" s="1096"/>
      <c r="F4" s="1096"/>
      <c r="G4" s="1096"/>
      <c r="H4" s="1096"/>
    </row>
    <row r="6" spans="1:9">
      <c r="A6" t="s">
        <v>480</v>
      </c>
    </row>
    <row r="8" spans="1:9">
      <c r="B8" s="330" t="s">
        <v>184</v>
      </c>
      <c r="C8" s="349"/>
      <c r="D8" s="330" t="s">
        <v>185</v>
      </c>
      <c r="E8" s="1094"/>
      <c r="F8" s="1094"/>
      <c r="G8" s="1094"/>
      <c r="H8" s="1094"/>
      <c r="I8" s="1094"/>
    </row>
    <row r="10" spans="1:9">
      <c r="A10" t="s">
        <v>604</v>
      </c>
    </row>
    <row r="12" spans="1:9">
      <c r="B12" s="229" t="s">
        <v>142</v>
      </c>
      <c r="C12" t="s">
        <v>465</v>
      </c>
    </row>
    <row r="13" spans="1:9">
      <c r="C13" s="331" t="s">
        <v>464</v>
      </c>
    </row>
    <row r="14" spans="1:9">
      <c r="C14" s="331" t="s">
        <v>484</v>
      </c>
    </row>
    <row r="15" spans="1:9">
      <c r="C15" s="331" t="s">
        <v>485</v>
      </c>
    </row>
    <row r="17" spans="1:3">
      <c r="A17" t="s">
        <v>477</v>
      </c>
    </row>
    <row r="19" spans="1:3">
      <c r="B19" s="229" t="s">
        <v>142</v>
      </c>
      <c r="C19" t="s">
        <v>467</v>
      </c>
    </row>
    <row r="21" spans="1:3">
      <c r="B21" s="229" t="s">
        <v>142</v>
      </c>
      <c r="C21" t="s">
        <v>468</v>
      </c>
    </row>
    <row r="23" spans="1:3">
      <c r="B23" s="229" t="s">
        <v>142</v>
      </c>
      <c r="C23" t="s">
        <v>469</v>
      </c>
    </row>
    <row r="25" spans="1:3">
      <c r="B25" s="229" t="s">
        <v>142</v>
      </c>
      <c r="C25" t="s">
        <v>481</v>
      </c>
    </row>
    <row r="27" spans="1:3">
      <c r="B27" s="229" t="s">
        <v>142</v>
      </c>
      <c r="C27" t="s">
        <v>466</v>
      </c>
    </row>
    <row r="29" spans="1:3">
      <c r="A29" t="s">
        <v>476</v>
      </c>
    </row>
    <row r="31" spans="1:3">
      <c r="B31" s="229" t="s">
        <v>142</v>
      </c>
      <c r="C31" t="s">
        <v>470</v>
      </c>
    </row>
    <row r="33" spans="1:10">
      <c r="B33" s="229" t="s">
        <v>142</v>
      </c>
      <c r="C33" t="s">
        <v>471</v>
      </c>
    </row>
    <row r="35" spans="1:10">
      <c r="B35" s="229" t="s">
        <v>142</v>
      </c>
      <c r="C35" t="s">
        <v>475</v>
      </c>
    </row>
    <row r="36" spans="1:10">
      <c r="C36" t="s">
        <v>600</v>
      </c>
    </row>
    <row r="38" spans="1:10">
      <c r="B38" s="229" t="s">
        <v>142</v>
      </c>
      <c r="C38" t="s">
        <v>487</v>
      </c>
    </row>
    <row r="39" spans="1:10">
      <c r="C39" s="326" t="s">
        <v>493</v>
      </c>
      <c r="D39" s="327"/>
      <c r="E39" s="327"/>
      <c r="F39" s="327"/>
      <c r="G39" s="327"/>
      <c r="H39" s="327"/>
      <c r="I39" s="327"/>
      <c r="J39" s="328"/>
    </row>
    <row r="40" spans="1:10">
      <c r="C40" s="350"/>
      <c r="D40" s="351"/>
      <c r="E40" s="351"/>
      <c r="F40" s="351"/>
      <c r="G40" s="351"/>
      <c r="H40" s="351"/>
      <c r="I40" s="351"/>
      <c r="J40" s="352"/>
    </row>
    <row r="41" spans="1:10">
      <c r="C41" s="350"/>
      <c r="D41" s="351"/>
      <c r="E41" s="351"/>
      <c r="F41" s="351"/>
      <c r="G41" s="351"/>
      <c r="H41" s="351"/>
      <c r="I41" s="351"/>
      <c r="J41" s="352"/>
    </row>
    <row r="42" spans="1:10">
      <c r="C42" s="353"/>
      <c r="D42" s="354"/>
      <c r="E42" s="354"/>
      <c r="F42" s="354"/>
      <c r="G42" s="354"/>
      <c r="H42" s="354"/>
      <c r="I42" s="354"/>
      <c r="J42" s="355"/>
    </row>
    <row r="44" spans="1:10">
      <c r="A44" t="s">
        <v>601</v>
      </c>
    </row>
    <row r="46" spans="1:10">
      <c r="B46" s="229" t="s">
        <v>142</v>
      </c>
      <c r="C46" t="s">
        <v>479</v>
      </c>
    </row>
    <row r="48" spans="1:10">
      <c r="B48" s="229" t="s">
        <v>142</v>
      </c>
      <c r="C48" t="s">
        <v>478</v>
      </c>
    </row>
    <row r="50" spans="1:10">
      <c r="A50" t="s">
        <v>602</v>
      </c>
    </row>
    <row r="52" spans="1:10">
      <c r="B52" s="229" t="s">
        <v>142</v>
      </c>
      <c r="C52" s="332" t="s">
        <v>598</v>
      </c>
    </row>
    <row r="54" spans="1:10">
      <c r="B54" s="229" t="s">
        <v>142</v>
      </c>
      <c r="C54" s="332" t="s">
        <v>597</v>
      </c>
    </row>
    <row r="56" spans="1:10">
      <c r="A56" t="s">
        <v>603</v>
      </c>
    </row>
    <row r="58" spans="1:10">
      <c r="B58" s="229" t="s">
        <v>142</v>
      </c>
      <c r="C58" t="s">
        <v>482</v>
      </c>
    </row>
    <row r="59" spans="1:10">
      <c r="C59" s="331" t="s">
        <v>483</v>
      </c>
    </row>
    <row r="60" spans="1:10">
      <c r="C60" s="326" t="s">
        <v>472</v>
      </c>
      <c r="D60" s="327"/>
      <c r="E60" s="327"/>
      <c r="F60" s="327"/>
      <c r="G60" s="327"/>
      <c r="H60" s="327"/>
      <c r="I60" s="327"/>
      <c r="J60" s="328"/>
    </row>
    <row r="61" spans="1:10">
      <c r="C61" s="350"/>
      <c r="D61" s="351"/>
      <c r="E61" s="351"/>
      <c r="F61" s="351"/>
      <c r="G61" s="351"/>
      <c r="H61" s="351"/>
      <c r="I61" s="351"/>
      <c r="J61" s="352"/>
    </row>
    <row r="62" spans="1:10">
      <c r="C62" s="350"/>
      <c r="D62" s="351"/>
      <c r="E62" s="351"/>
      <c r="F62" s="351"/>
      <c r="G62" s="351"/>
      <c r="H62" s="351"/>
      <c r="I62" s="351"/>
      <c r="J62" s="352"/>
    </row>
    <row r="63" spans="1:10">
      <c r="C63" s="353"/>
      <c r="D63" s="354"/>
      <c r="E63" s="354"/>
      <c r="F63" s="354"/>
      <c r="G63" s="354"/>
      <c r="H63" s="354"/>
      <c r="I63" s="354"/>
      <c r="J63" s="355"/>
    </row>
    <row r="65" spans="1:10">
      <c r="A65" t="s">
        <v>599</v>
      </c>
    </row>
    <row r="67" spans="1:10">
      <c r="B67" s="229" t="s">
        <v>142</v>
      </c>
      <c r="C67" t="s">
        <v>495</v>
      </c>
    </row>
    <row r="68" spans="1:10">
      <c r="C68" s="326" t="s">
        <v>474</v>
      </c>
      <c r="D68" s="327"/>
      <c r="E68" s="327"/>
      <c r="F68" s="327"/>
      <c r="G68" s="327"/>
      <c r="H68" s="327"/>
      <c r="I68" s="327"/>
      <c r="J68" s="328"/>
    </row>
    <row r="69" spans="1:10">
      <c r="C69" s="350"/>
      <c r="D69" s="351"/>
      <c r="E69" s="351"/>
      <c r="F69" s="351"/>
      <c r="G69" s="351"/>
      <c r="H69" s="351"/>
      <c r="I69" s="351"/>
      <c r="J69" s="352"/>
    </row>
    <row r="70" spans="1:10">
      <c r="C70" s="350"/>
      <c r="D70" s="351"/>
      <c r="E70" s="351"/>
      <c r="F70" s="351"/>
      <c r="G70" s="351"/>
      <c r="H70" s="351"/>
      <c r="I70" s="351"/>
      <c r="J70" s="352"/>
    </row>
    <row r="71" spans="1:10">
      <c r="C71" s="353"/>
      <c r="D71" s="354"/>
      <c r="E71" s="354"/>
      <c r="F71" s="354"/>
      <c r="G71" s="354"/>
      <c r="H71" s="354"/>
      <c r="I71" s="354"/>
      <c r="J71" s="355"/>
    </row>
    <row r="73" spans="1:10">
      <c r="B73" s="229" t="s">
        <v>142</v>
      </c>
      <c r="C73" t="s">
        <v>473</v>
      </c>
    </row>
    <row r="74" spans="1:10">
      <c r="C74" s="326" t="s">
        <v>486</v>
      </c>
      <c r="D74" s="327"/>
      <c r="E74" s="327"/>
      <c r="F74" s="327"/>
      <c r="G74" s="327"/>
      <c r="H74" s="327"/>
      <c r="I74" s="327"/>
      <c r="J74" s="328"/>
    </row>
    <row r="75" spans="1:10">
      <c r="C75" s="333" t="s">
        <v>494</v>
      </c>
      <c r="D75" s="334"/>
      <c r="E75" s="334"/>
      <c r="F75" s="334"/>
      <c r="G75" s="334"/>
      <c r="H75" s="334"/>
      <c r="I75" s="334"/>
      <c r="J75" s="335"/>
    </row>
    <row r="76" spans="1:10">
      <c r="C76" s="350"/>
      <c r="D76" s="351"/>
      <c r="E76" s="351"/>
      <c r="F76" s="351"/>
      <c r="G76" s="351"/>
      <c r="H76" s="351"/>
      <c r="I76" s="351"/>
      <c r="J76" s="352"/>
    </row>
    <row r="77" spans="1:10">
      <c r="C77" s="350"/>
      <c r="D77" s="351"/>
      <c r="E77" s="351"/>
      <c r="F77" s="351"/>
      <c r="G77" s="351"/>
      <c r="H77" s="351"/>
      <c r="I77" s="351"/>
      <c r="J77" s="352"/>
    </row>
    <row r="78" spans="1:10">
      <c r="C78" s="353"/>
      <c r="D78" s="354"/>
      <c r="E78" s="354"/>
      <c r="F78" s="354"/>
      <c r="G78" s="354"/>
      <c r="H78" s="354"/>
      <c r="I78" s="354"/>
      <c r="J78" s="355"/>
    </row>
  </sheetData>
  <mergeCells count="3">
    <mergeCell ref="D3:H3"/>
    <mergeCell ref="D4:H4"/>
    <mergeCell ref="E8:I8"/>
  </mergeCells>
  <phoneticPr fontId="7"/>
  <dataValidations count="1">
    <dataValidation type="list" allowBlank="1" showInputMessage="1" showErrorMessage="1" sqref="B12 B19 B21 B23 B25 B27 B31 B33 B35 B38 B48 B67 B73 B46 B58 B54 B52" xr:uid="{BB385F54-DCF8-4177-AABA-B46E60899F77}">
      <formula1>"□,☑"</formula1>
    </dataValidation>
  </dataValidations>
  <printOptions horizontalCentered="1"/>
  <pageMargins left="0.70866141732283472" right="0.70866141732283472" top="0.35433070866141736" bottom="0.35433070866141736" header="0.31496062992125984" footer="0.31496062992125984"/>
  <pageSetup paperSize="9" scale="82" orientation="portrait"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FAA5C-70F5-4978-BF15-25CCE8D2F17C}">
  <sheetPr>
    <tabColor theme="5" tint="0.79998168889431442"/>
    <pageSetUpPr fitToPage="1"/>
  </sheetPr>
  <dimension ref="A1:AT119"/>
  <sheetViews>
    <sheetView showGridLines="0" view="pageBreakPreview" zoomScale="130" zoomScaleNormal="120" zoomScaleSheetLayoutView="130" workbookViewId="0"/>
  </sheetViews>
  <sheetFormatPr defaultColWidth="2.26953125" defaultRowHeight="13"/>
  <cols>
    <col min="1" max="1" width="2.26953125" style="15" customWidth="1"/>
    <col min="2" max="5" width="2.36328125" style="15" customWidth="1"/>
    <col min="6" max="7" width="2.36328125" style="15" bestFit="1" customWidth="1"/>
    <col min="8" max="40" width="2.26953125" style="15"/>
    <col min="41" max="42" width="4.6328125" style="15" customWidth="1"/>
    <col min="43" max="47" width="2.26953125" style="15" customWidth="1"/>
    <col min="48" max="16384" width="2.26953125" style="15"/>
  </cols>
  <sheetData>
    <row r="1" spans="1:46">
      <c r="A1" s="124" t="s">
        <v>226</v>
      </c>
      <c r="M1" s="124" t="str">
        <f ca="1">MID(CELL("filename",A1),FIND("]",CELL("filename",A1))+1,99)</f>
        <v>個票4</v>
      </c>
    </row>
    <row r="2" spans="1:46" s="20" customFormat="1" ht="17" customHeight="1">
      <c r="A2" s="341" t="s">
        <v>488</v>
      </c>
      <c r="B2" s="336" t="s">
        <v>449</v>
      </c>
      <c r="C2" s="336"/>
      <c r="D2" s="336"/>
      <c r="E2" s="336"/>
      <c r="F2" s="336"/>
      <c r="G2" s="336"/>
      <c r="H2" s="336"/>
      <c r="I2" s="336"/>
      <c r="J2" s="336"/>
      <c r="K2" s="336"/>
      <c r="L2" s="336"/>
      <c r="M2" s="336"/>
      <c r="N2" s="337"/>
      <c r="O2" s="15"/>
      <c r="U2" s="15"/>
      <c r="V2" s="15"/>
      <c r="W2" s="15"/>
      <c r="X2" s="15"/>
      <c r="Y2" s="15"/>
      <c r="Z2" s="15"/>
      <c r="AA2" s="15"/>
      <c r="AB2" s="15"/>
      <c r="AC2" s="15"/>
      <c r="AD2" s="15"/>
      <c r="AE2" s="15"/>
      <c r="AF2" s="15"/>
      <c r="AG2" s="15"/>
      <c r="AH2" s="15"/>
      <c r="AI2" s="15"/>
      <c r="AJ2" s="15"/>
      <c r="AK2" s="15"/>
      <c r="AL2" s="15"/>
      <c r="AM2" s="15"/>
    </row>
    <row r="3" spans="1:46" s="20" customFormat="1" ht="12" customHeight="1">
      <c r="A3" s="832" t="s">
        <v>40</v>
      </c>
      <c r="B3" s="16" t="s">
        <v>0</v>
      </c>
      <c r="C3" s="17"/>
      <c r="D3" s="17"/>
      <c r="E3" s="18"/>
      <c r="F3" s="18"/>
      <c r="G3" s="18"/>
      <c r="H3" s="18"/>
      <c r="I3" s="18"/>
      <c r="J3" s="18"/>
      <c r="K3" s="19"/>
      <c r="L3" s="818"/>
      <c r="M3" s="819"/>
      <c r="N3" s="819"/>
      <c r="O3" s="819"/>
      <c r="P3" s="819"/>
      <c r="Q3" s="819"/>
      <c r="R3" s="819"/>
      <c r="S3" s="819"/>
      <c r="T3" s="819"/>
      <c r="U3" s="819"/>
      <c r="V3" s="819"/>
      <c r="W3" s="819"/>
      <c r="X3" s="819"/>
      <c r="Y3" s="819"/>
      <c r="Z3" s="819"/>
      <c r="AA3" s="819"/>
      <c r="AB3" s="819"/>
      <c r="AC3" s="819"/>
      <c r="AD3" s="819"/>
      <c r="AE3" s="819"/>
      <c r="AF3" s="820"/>
      <c r="AG3" s="835" t="s">
        <v>68</v>
      </c>
      <c r="AH3" s="798"/>
      <c r="AI3" s="798"/>
      <c r="AJ3" s="798"/>
      <c r="AK3" s="798"/>
      <c r="AL3" s="798"/>
      <c r="AM3" s="799"/>
    </row>
    <row r="4" spans="1:46" s="20" customFormat="1" ht="15" customHeight="1">
      <c r="A4" s="833"/>
      <c r="B4" s="21" t="s">
        <v>38</v>
      </c>
      <c r="C4" s="22"/>
      <c r="D4" s="22"/>
      <c r="E4" s="23"/>
      <c r="F4" s="23"/>
      <c r="G4" s="23"/>
      <c r="H4" s="23"/>
      <c r="I4" s="23"/>
      <c r="J4" s="23"/>
      <c r="K4" s="24"/>
      <c r="L4" s="815"/>
      <c r="M4" s="816"/>
      <c r="N4" s="816"/>
      <c r="O4" s="816"/>
      <c r="P4" s="816"/>
      <c r="Q4" s="816"/>
      <c r="R4" s="816"/>
      <c r="S4" s="816"/>
      <c r="T4" s="816"/>
      <c r="U4" s="816"/>
      <c r="V4" s="816"/>
      <c r="W4" s="816"/>
      <c r="X4" s="816"/>
      <c r="Y4" s="816"/>
      <c r="Z4" s="816"/>
      <c r="AA4" s="816"/>
      <c r="AB4" s="816"/>
      <c r="AC4" s="816"/>
      <c r="AD4" s="816"/>
      <c r="AE4" s="816"/>
      <c r="AF4" s="817"/>
      <c r="AG4" s="836"/>
      <c r="AH4" s="837"/>
      <c r="AI4" s="837"/>
      <c r="AJ4" s="837"/>
      <c r="AK4" s="837"/>
      <c r="AL4" s="837"/>
      <c r="AM4" s="838"/>
      <c r="AP4" s="810"/>
      <c r="AQ4" s="810"/>
      <c r="AR4" s="810"/>
      <c r="AS4" s="810"/>
      <c r="AT4" s="810"/>
    </row>
    <row r="5" spans="1:46" s="20" customFormat="1" ht="15" customHeight="1">
      <c r="A5" s="833"/>
      <c r="B5" s="126" t="s">
        <v>79</v>
      </c>
      <c r="C5" s="125"/>
      <c r="D5" s="125"/>
      <c r="E5" s="25"/>
      <c r="F5" s="25"/>
      <c r="G5" s="25"/>
      <c r="H5" s="25"/>
      <c r="I5" s="25"/>
      <c r="J5" s="25"/>
      <c r="K5" s="26"/>
      <c r="L5" s="839"/>
      <c r="M5" s="840"/>
      <c r="N5" s="840"/>
      <c r="O5" s="840"/>
      <c r="P5" s="840"/>
      <c r="Q5" s="840"/>
      <c r="R5" s="840"/>
      <c r="S5" s="840"/>
      <c r="T5" s="840"/>
      <c r="U5" s="840"/>
      <c r="V5" s="840"/>
      <c r="W5" s="840"/>
      <c r="X5" s="840"/>
      <c r="Y5" s="840"/>
      <c r="Z5" s="840"/>
      <c r="AA5" s="840"/>
      <c r="AB5" s="841"/>
      <c r="AC5" s="842" t="s">
        <v>69</v>
      </c>
      <c r="AD5" s="843"/>
      <c r="AE5" s="843"/>
      <c r="AF5" s="844"/>
      <c r="AG5" s="849"/>
      <c r="AH5" s="849"/>
      <c r="AI5" s="849"/>
      <c r="AJ5" s="849"/>
      <c r="AK5" s="849"/>
      <c r="AL5" s="845" t="s">
        <v>70</v>
      </c>
      <c r="AM5" s="846"/>
      <c r="AP5" s="810"/>
      <c r="AQ5" s="810"/>
      <c r="AR5" s="810"/>
      <c r="AS5" s="810"/>
      <c r="AT5" s="810"/>
    </row>
    <row r="6" spans="1:46" s="20" customFormat="1" ht="13.5" customHeight="1">
      <c r="A6" s="833"/>
      <c r="B6" s="850" t="s">
        <v>72</v>
      </c>
      <c r="C6" s="851"/>
      <c r="D6" s="851"/>
      <c r="E6" s="851"/>
      <c r="F6" s="851"/>
      <c r="G6" s="851"/>
      <c r="H6" s="851"/>
      <c r="I6" s="851"/>
      <c r="J6" s="851"/>
      <c r="K6" s="852"/>
      <c r="L6" s="27" t="s">
        <v>3</v>
      </c>
      <c r="M6" s="27"/>
      <c r="N6" s="27"/>
      <c r="O6" s="27"/>
      <c r="P6" s="27"/>
      <c r="Q6" s="831"/>
      <c r="R6" s="831"/>
      <c r="S6" s="27" t="s">
        <v>4</v>
      </c>
      <c r="T6" s="831"/>
      <c r="U6" s="831"/>
      <c r="V6" s="831"/>
      <c r="W6" s="27" t="s">
        <v>5</v>
      </c>
      <c r="X6" s="27"/>
      <c r="Y6" s="27"/>
      <c r="Z6" s="27"/>
      <c r="AA6" s="27"/>
      <c r="AB6" s="27"/>
      <c r="AC6" s="28" t="s">
        <v>71</v>
      </c>
      <c r="AD6" s="27"/>
      <c r="AE6" s="27"/>
      <c r="AF6" s="27"/>
      <c r="AG6" s="27"/>
      <c r="AH6" s="27"/>
      <c r="AI6" s="27"/>
      <c r="AJ6" s="27"/>
      <c r="AK6" s="27"/>
      <c r="AL6" s="27"/>
      <c r="AM6" s="29"/>
      <c r="AP6" s="3"/>
      <c r="AQ6" s="11"/>
      <c r="AR6" s="11"/>
      <c r="AS6" s="11"/>
      <c r="AT6" s="811"/>
    </row>
    <row r="7" spans="1:46" s="20" customFormat="1" ht="15" customHeight="1">
      <c r="A7" s="833"/>
      <c r="B7" s="853"/>
      <c r="C7" s="854"/>
      <c r="D7" s="854"/>
      <c r="E7" s="854"/>
      <c r="F7" s="854"/>
      <c r="G7" s="854"/>
      <c r="H7" s="854"/>
      <c r="I7" s="854"/>
      <c r="J7" s="854"/>
      <c r="K7" s="855"/>
      <c r="L7" s="815"/>
      <c r="M7" s="816"/>
      <c r="N7" s="816"/>
      <c r="O7" s="816"/>
      <c r="P7" s="816"/>
      <c r="Q7" s="816"/>
      <c r="R7" s="816"/>
      <c r="S7" s="816"/>
      <c r="T7" s="816"/>
      <c r="U7" s="816"/>
      <c r="V7" s="816"/>
      <c r="W7" s="816"/>
      <c r="X7" s="816"/>
      <c r="Y7" s="816"/>
      <c r="Z7" s="816"/>
      <c r="AA7" s="816"/>
      <c r="AB7" s="816"/>
      <c r="AC7" s="816"/>
      <c r="AD7" s="816"/>
      <c r="AE7" s="816"/>
      <c r="AF7" s="816"/>
      <c r="AG7" s="816"/>
      <c r="AH7" s="816"/>
      <c r="AI7" s="816"/>
      <c r="AJ7" s="816"/>
      <c r="AK7" s="816"/>
      <c r="AL7" s="816"/>
      <c r="AM7" s="817"/>
      <c r="AP7" s="11"/>
      <c r="AQ7" s="11"/>
      <c r="AR7" s="11"/>
      <c r="AS7" s="11"/>
      <c r="AT7" s="811"/>
    </row>
    <row r="8" spans="1:46" s="20" customFormat="1" ht="15" customHeight="1">
      <c r="A8" s="833"/>
      <c r="B8" s="30" t="s">
        <v>6</v>
      </c>
      <c r="C8" s="294"/>
      <c r="D8" s="294"/>
      <c r="E8" s="31"/>
      <c r="F8" s="31"/>
      <c r="G8" s="31"/>
      <c r="H8" s="31"/>
      <c r="I8" s="31"/>
      <c r="J8" s="31"/>
      <c r="K8" s="31"/>
      <c r="L8" s="30" t="s">
        <v>7</v>
      </c>
      <c r="M8" s="31"/>
      <c r="N8" s="31"/>
      <c r="O8" s="31"/>
      <c r="P8" s="31"/>
      <c r="Q8" s="31"/>
      <c r="R8" s="32"/>
      <c r="S8" s="812"/>
      <c r="T8" s="813"/>
      <c r="U8" s="813"/>
      <c r="V8" s="813"/>
      <c r="W8" s="813"/>
      <c r="X8" s="813"/>
      <c r="Y8" s="814"/>
      <c r="Z8" s="30" t="s">
        <v>62</v>
      </c>
      <c r="AA8" s="31"/>
      <c r="AB8" s="31"/>
      <c r="AC8" s="31"/>
      <c r="AD8" s="31"/>
      <c r="AE8" s="31"/>
      <c r="AF8" s="32"/>
      <c r="AG8" s="812"/>
      <c r="AH8" s="813"/>
      <c r="AI8" s="813"/>
      <c r="AJ8" s="813"/>
      <c r="AK8" s="813"/>
      <c r="AL8" s="813"/>
      <c r="AM8" s="814"/>
    </row>
    <row r="9" spans="1:46" s="20" customFormat="1" ht="15" customHeight="1">
      <c r="A9" s="834"/>
      <c r="B9" s="30" t="s">
        <v>39</v>
      </c>
      <c r="C9" s="294"/>
      <c r="D9" s="294"/>
      <c r="E9" s="31"/>
      <c r="F9" s="31"/>
      <c r="G9" s="31"/>
      <c r="H9" s="31"/>
      <c r="I9" s="31"/>
      <c r="J9" s="31"/>
      <c r="K9" s="31"/>
      <c r="L9" s="812"/>
      <c r="M9" s="813"/>
      <c r="N9" s="813"/>
      <c r="O9" s="813"/>
      <c r="P9" s="813"/>
      <c r="Q9" s="813"/>
      <c r="R9" s="813"/>
      <c r="S9" s="813"/>
      <c r="T9" s="813"/>
      <c r="U9" s="813"/>
      <c r="V9" s="813"/>
      <c r="W9" s="813"/>
      <c r="X9" s="813"/>
      <c r="Y9" s="813"/>
      <c r="Z9" s="813"/>
      <c r="AA9" s="813"/>
      <c r="AB9" s="813"/>
      <c r="AC9" s="813"/>
      <c r="AD9" s="813"/>
      <c r="AE9" s="813"/>
      <c r="AF9" s="813"/>
      <c r="AG9" s="813"/>
      <c r="AH9" s="813"/>
      <c r="AI9" s="813"/>
      <c r="AJ9" s="813"/>
      <c r="AK9" s="813"/>
      <c r="AL9" s="813"/>
      <c r="AM9" s="814"/>
    </row>
    <row r="10" spans="1:46" s="20" customFormat="1" ht="15" customHeight="1">
      <c r="A10" s="858" t="s">
        <v>97</v>
      </c>
      <c r="B10" s="859"/>
      <c r="C10" s="859"/>
      <c r="D10" s="859"/>
      <c r="E10" s="859"/>
      <c r="F10" s="859"/>
      <c r="G10" s="859"/>
      <c r="H10" s="860"/>
      <c r="I10" s="342" t="s">
        <v>142</v>
      </c>
      <c r="J10" s="8" t="s">
        <v>92</v>
      </c>
      <c r="K10" s="27"/>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4"/>
    </row>
    <row r="11" spans="1:46" s="20" customFormat="1" ht="15" customHeight="1">
      <c r="A11" s="861"/>
      <c r="B11" s="862"/>
      <c r="C11" s="862"/>
      <c r="D11" s="862"/>
      <c r="E11" s="862"/>
      <c r="F11" s="862"/>
      <c r="G11" s="862"/>
      <c r="H11" s="863"/>
      <c r="I11" s="343" t="s">
        <v>142</v>
      </c>
      <c r="J11" s="35" t="s">
        <v>99</v>
      </c>
      <c r="K11" s="23"/>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36"/>
    </row>
    <row r="12" spans="1:46" s="20" customFormat="1" ht="5.25" customHeight="1">
      <c r="A12" s="7"/>
      <c r="B12" s="7"/>
      <c r="C12" s="7"/>
      <c r="D12" s="7"/>
      <c r="E12" s="7"/>
      <c r="F12" s="7"/>
      <c r="G12" s="7"/>
      <c r="H12" s="7"/>
      <c r="I12" s="8"/>
      <c r="J12" s="1"/>
      <c r="K12" s="27"/>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row>
    <row r="13" spans="1:46" s="20" customFormat="1" ht="23.5" customHeight="1">
      <c r="A13" s="37" t="s">
        <v>92</v>
      </c>
      <c r="B13" s="14"/>
      <c r="C13" s="12"/>
      <c r="D13" s="12"/>
      <c r="E13" s="847" t="s">
        <v>279</v>
      </c>
      <c r="F13" s="848"/>
      <c r="G13" s="864"/>
      <c r="H13" s="865"/>
      <c r="I13" s="866"/>
      <c r="J13" s="798" t="s">
        <v>59</v>
      </c>
      <c r="K13" s="799"/>
      <c r="L13" s="847" t="s">
        <v>497</v>
      </c>
      <c r="M13" s="848"/>
      <c r="N13" s="864"/>
      <c r="O13" s="867"/>
      <c r="P13" s="868"/>
      <c r="Q13" s="798" t="s">
        <v>59</v>
      </c>
      <c r="R13" s="799"/>
      <c r="S13" s="878" t="s">
        <v>76</v>
      </c>
      <c r="T13" s="879"/>
      <c r="U13" s="879"/>
      <c r="V13" s="869" t="str">
        <f>IF(L5="","",VLOOKUP(L5,$A$76:$B$110,2,0))</f>
        <v/>
      </c>
      <c r="W13" s="870"/>
      <c r="X13" s="798" t="s">
        <v>59</v>
      </c>
      <c r="Y13" s="799"/>
      <c r="Z13" s="847" t="s">
        <v>500</v>
      </c>
      <c r="AA13" s="848"/>
      <c r="AB13" s="848"/>
      <c r="AC13" s="867">
        <f>ROUNDDOWN(SUM(F23:J37)/1000,0)</f>
        <v>0</v>
      </c>
      <c r="AD13" s="868"/>
      <c r="AE13" s="798" t="s">
        <v>59</v>
      </c>
      <c r="AF13" s="799"/>
      <c r="AG13" s="847" t="s">
        <v>499</v>
      </c>
      <c r="AH13" s="848"/>
      <c r="AI13" s="848"/>
      <c r="AJ13" s="867">
        <f>ROUNDDOWN($F$22/1000,0)</f>
        <v>0</v>
      </c>
      <c r="AK13" s="868"/>
      <c r="AL13" s="798" t="s">
        <v>59</v>
      </c>
      <c r="AM13" s="799"/>
      <c r="AO13" s="20">
        <f>IF(L5="",0,VLOOKUP(L5,$A$76:$B$110,2,0))</f>
        <v>0</v>
      </c>
      <c r="AP13" s="222"/>
    </row>
    <row r="14" spans="1:46" s="20" customFormat="1" ht="15" customHeight="1">
      <c r="A14" s="38" t="s">
        <v>41</v>
      </c>
      <c r="B14" s="293"/>
      <c r="C14" s="9"/>
      <c r="D14" s="9"/>
      <c r="E14" s="9"/>
      <c r="F14" s="9"/>
      <c r="G14" s="9"/>
      <c r="H14" s="874"/>
      <c r="I14" s="875"/>
      <c r="J14" s="876"/>
      <c r="K14" s="856" t="s">
        <v>100</v>
      </c>
      <c r="L14" s="857"/>
      <c r="M14" s="857"/>
      <c r="N14" s="857"/>
      <c r="O14" s="857"/>
      <c r="P14" s="857"/>
      <c r="Q14" s="857"/>
      <c r="R14" s="857"/>
      <c r="S14" s="857"/>
      <c r="T14" s="857"/>
      <c r="U14" s="857"/>
      <c r="V14" s="857"/>
      <c r="W14" s="857"/>
      <c r="X14" s="857"/>
      <c r="Y14" s="857"/>
      <c r="Z14" s="857"/>
      <c r="AA14" s="857"/>
      <c r="AB14" s="857"/>
      <c r="AC14" s="857"/>
      <c r="AD14" s="857"/>
      <c r="AE14" s="857"/>
      <c r="AF14" s="39" t="s">
        <v>73</v>
      </c>
      <c r="AG14" s="40"/>
      <c r="AH14" s="40"/>
      <c r="AI14" s="10"/>
      <c r="AJ14" s="10"/>
      <c r="AK14" s="294"/>
      <c r="AL14" s="9"/>
      <c r="AM14" s="41"/>
    </row>
    <row r="15" spans="1:46" s="20" customFormat="1" ht="17.25" customHeight="1">
      <c r="A15" s="42"/>
      <c r="B15" s="3"/>
      <c r="C15" s="881" t="s">
        <v>450</v>
      </c>
      <c r="D15" s="881"/>
      <c r="E15" s="881"/>
      <c r="F15" s="881"/>
      <c r="G15" s="881"/>
      <c r="H15" s="881"/>
      <c r="I15" s="881"/>
      <c r="J15" s="881"/>
      <c r="K15" s="881"/>
      <c r="L15" s="881"/>
      <c r="M15" s="881"/>
      <c r="N15" s="881"/>
      <c r="O15" s="881"/>
      <c r="P15" s="881"/>
      <c r="Q15" s="881"/>
      <c r="R15" s="881"/>
      <c r="S15" s="881"/>
      <c r="T15" s="881"/>
      <c r="U15" s="881"/>
      <c r="V15" s="881"/>
      <c r="W15" s="881"/>
      <c r="X15" s="881"/>
      <c r="Y15" s="881"/>
      <c r="Z15" s="881"/>
      <c r="AA15" s="881"/>
      <c r="AB15" s="881"/>
      <c r="AC15" s="881"/>
      <c r="AD15" s="881"/>
      <c r="AE15" s="881"/>
      <c r="AF15" s="881"/>
      <c r="AG15" s="881"/>
      <c r="AH15" s="881"/>
      <c r="AI15" s="881"/>
      <c r="AJ15" s="881"/>
      <c r="AK15" s="881"/>
      <c r="AL15" s="881"/>
      <c r="AM15" s="882"/>
    </row>
    <row r="16" spans="1:46" s="20" customFormat="1" ht="17.25" customHeight="1">
      <c r="A16" s="43"/>
      <c r="B16" s="2"/>
      <c r="C16" s="881"/>
      <c r="D16" s="881"/>
      <c r="E16" s="881"/>
      <c r="F16" s="881"/>
      <c r="G16" s="881"/>
      <c r="H16" s="881"/>
      <c r="I16" s="881"/>
      <c r="J16" s="881"/>
      <c r="K16" s="881"/>
      <c r="L16" s="881"/>
      <c r="M16" s="881"/>
      <c r="N16" s="881"/>
      <c r="O16" s="881"/>
      <c r="P16" s="881"/>
      <c r="Q16" s="881"/>
      <c r="R16" s="881"/>
      <c r="S16" s="881"/>
      <c r="T16" s="881"/>
      <c r="U16" s="881"/>
      <c r="V16" s="881"/>
      <c r="W16" s="881"/>
      <c r="X16" s="881"/>
      <c r="Y16" s="881"/>
      <c r="Z16" s="881"/>
      <c r="AA16" s="881"/>
      <c r="AB16" s="881"/>
      <c r="AC16" s="881"/>
      <c r="AD16" s="881"/>
      <c r="AE16" s="881"/>
      <c r="AF16" s="881"/>
      <c r="AG16" s="881"/>
      <c r="AH16" s="881"/>
      <c r="AI16" s="881"/>
      <c r="AJ16" s="881"/>
      <c r="AK16" s="881"/>
      <c r="AL16" s="881"/>
      <c r="AM16" s="882"/>
    </row>
    <row r="17" spans="1:45" s="20" customFormat="1" ht="17.25" customHeight="1">
      <c r="A17" s="43"/>
      <c r="B17" s="2"/>
      <c r="C17" s="881"/>
      <c r="D17" s="881"/>
      <c r="E17" s="881"/>
      <c r="F17" s="881"/>
      <c r="G17" s="881"/>
      <c r="H17" s="881"/>
      <c r="I17" s="881"/>
      <c r="J17" s="881"/>
      <c r="K17" s="881"/>
      <c r="L17" s="881"/>
      <c r="M17" s="881"/>
      <c r="N17" s="881"/>
      <c r="O17" s="881"/>
      <c r="P17" s="881"/>
      <c r="Q17" s="881"/>
      <c r="R17" s="881"/>
      <c r="S17" s="881"/>
      <c r="T17" s="881"/>
      <c r="U17" s="881"/>
      <c r="V17" s="881"/>
      <c r="W17" s="881"/>
      <c r="X17" s="881"/>
      <c r="Y17" s="881"/>
      <c r="Z17" s="881"/>
      <c r="AA17" s="881"/>
      <c r="AB17" s="881"/>
      <c r="AC17" s="881"/>
      <c r="AD17" s="881"/>
      <c r="AE17" s="881"/>
      <c r="AF17" s="881"/>
      <c r="AG17" s="881"/>
      <c r="AH17" s="881"/>
      <c r="AI17" s="881"/>
      <c r="AJ17" s="881"/>
      <c r="AK17" s="881"/>
      <c r="AL17" s="881"/>
      <c r="AM17" s="882"/>
    </row>
    <row r="18" spans="1:45" s="20" customFormat="1" ht="17.25" customHeight="1">
      <c r="A18" s="43"/>
      <c r="B18" s="2"/>
      <c r="C18" s="881"/>
      <c r="D18" s="881"/>
      <c r="E18" s="881"/>
      <c r="F18" s="881"/>
      <c r="G18" s="881"/>
      <c r="H18" s="881"/>
      <c r="I18" s="881"/>
      <c r="J18" s="881"/>
      <c r="K18" s="881"/>
      <c r="L18" s="881"/>
      <c r="M18" s="881"/>
      <c r="N18" s="881"/>
      <c r="O18" s="881"/>
      <c r="P18" s="881"/>
      <c r="Q18" s="881"/>
      <c r="R18" s="881"/>
      <c r="S18" s="881"/>
      <c r="T18" s="881"/>
      <c r="U18" s="881"/>
      <c r="V18" s="881"/>
      <c r="W18" s="881"/>
      <c r="X18" s="881"/>
      <c r="Y18" s="881"/>
      <c r="Z18" s="881"/>
      <c r="AA18" s="881"/>
      <c r="AB18" s="881"/>
      <c r="AC18" s="881"/>
      <c r="AD18" s="881"/>
      <c r="AE18" s="881"/>
      <c r="AF18" s="881"/>
      <c r="AG18" s="881"/>
      <c r="AH18" s="881"/>
      <c r="AI18" s="881"/>
      <c r="AJ18" s="881"/>
      <c r="AK18" s="881"/>
      <c r="AL18" s="881"/>
      <c r="AM18" s="882"/>
    </row>
    <row r="19" spans="1:45" s="20" customFormat="1" ht="17.25" customHeight="1">
      <c r="A19" s="44"/>
      <c r="B19" s="5"/>
      <c r="C19" s="808"/>
      <c r="D19" s="808"/>
      <c r="E19" s="808"/>
      <c r="F19" s="808"/>
      <c r="G19" s="808"/>
      <c r="H19" s="808"/>
      <c r="I19" s="808"/>
      <c r="J19" s="808"/>
      <c r="K19" s="808"/>
      <c r="L19" s="808"/>
      <c r="M19" s="808"/>
      <c r="N19" s="808"/>
      <c r="O19" s="808"/>
      <c r="P19" s="808"/>
      <c r="Q19" s="808"/>
      <c r="R19" s="808"/>
      <c r="S19" s="808"/>
      <c r="T19" s="808"/>
      <c r="U19" s="808"/>
      <c r="V19" s="808"/>
      <c r="W19" s="808"/>
      <c r="X19" s="808"/>
      <c r="Y19" s="808"/>
      <c r="Z19" s="808"/>
      <c r="AA19" s="808"/>
      <c r="AB19" s="808"/>
      <c r="AC19" s="808"/>
      <c r="AD19" s="808"/>
      <c r="AE19" s="808"/>
      <c r="AF19" s="808"/>
      <c r="AG19" s="808"/>
      <c r="AH19" s="808"/>
      <c r="AI19" s="808"/>
      <c r="AJ19" s="808"/>
      <c r="AK19" s="808"/>
      <c r="AL19" s="808"/>
      <c r="AM19" s="809"/>
      <c r="AS19" s="224"/>
    </row>
    <row r="20" spans="1:45" s="20" customFormat="1" ht="15" customHeight="1">
      <c r="A20" s="784" t="s">
        <v>137</v>
      </c>
      <c r="B20" s="785"/>
      <c r="C20" s="785"/>
      <c r="D20" s="785"/>
      <c r="E20" s="785"/>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2"/>
    </row>
    <row r="21" spans="1:45" ht="15" customHeight="1">
      <c r="A21" s="784" t="s">
        <v>42</v>
      </c>
      <c r="B21" s="785"/>
      <c r="C21" s="785"/>
      <c r="D21" s="785"/>
      <c r="E21" s="795"/>
      <c r="F21" s="784" t="s">
        <v>45</v>
      </c>
      <c r="G21" s="785"/>
      <c r="H21" s="785"/>
      <c r="I21" s="785"/>
      <c r="J21" s="785"/>
      <c r="K21" s="877" t="s">
        <v>43</v>
      </c>
      <c r="L21" s="877"/>
      <c r="M21" s="877"/>
      <c r="N21" s="877"/>
      <c r="O21" s="877"/>
      <c r="P21" s="877"/>
      <c r="Q21" s="877"/>
      <c r="R21" s="877"/>
      <c r="S21" s="877"/>
      <c r="T21" s="877"/>
      <c r="U21" s="877"/>
      <c r="V21" s="877"/>
      <c r="W21" s="877"/>
      <c r="X21" s="877"/>
      <c r="Y21" s="877"/>
      <c r="Z21" s="877"/>
      <c r="AA21" s="877"/>
      <c r="AB21" s="877"/>
      <c r="AC21" s="877"/>
      <c r="AD21" s="877"/>
      <c r="AE21" s="877"/>
      <c r="AF21" s="877"/>
      <c r="AG21" s="877"/>
      <c r="AH21" s="877"/>
      <c r="AI21" s="877"/>
      <c r="AJ21" s="877"/>
      <c r="AK21" s="877"/>
      <c r="AL21" s="877"/>
      <c r="AM21" s="877"/>
    </row>
    <row r="22" spans="1:45" ht="9.75" customHeight="1">
      <c r="A22" s="800" t="s">
        <v>284</v>
      </c>
      <c r="B22" s="800"/>
      <c r="C22" s="800"/>
      <c r="D22" s="800"/>
      <c r="E22" s="800"/>
      <c r="F22" s="789">
        <f>陽性者リスト4!CE79*10000</f>
        <v>0</v>
      </c>
      <c r="G22" s="789"/>
      <c r="H22" s="789"/>
      <c r="I22" s="789"/>
      <c r="J22" s="789"/>
      <c r="K22" s="805" t="str">
        <f>IF(F22&gt;0,"陽性者ラインリストのとおり","")</f>
        <v/>
      </c>
      <c r="L22" s="805"/>
      <c r="M22" s="805"/>
      <c r="N22" s="805"/>
      <c r="O22" s="805"/>
      <c r="P22" s="805"/>
      <c r="Q22" s="805"/>
      <c r="R22" s="805"/>
      <c r="S22" s="805"/>
      <c r="T22" s="805"/>
      <c r="U22" s="805"/>
      <c r="V22" s="805"/>
      <c r="W22" s="805"/>
      <c r="X22" s="805"/>
      <c r="Y22" s="805"/>
      <c r="Z22" s="805"/>
      <c r="AA22" s="805"/>
      <c r="AB22" s="805"/>
      <c r="AC22" s="805"/>
      <c r="AD22" s="805"/>
      <c r="AE22" s="805"/>
      <c r="AF22" s="805"/>
      <c r="AG22" s="805"/>
      <c r="AH22" s="805"/>
      <c r="AI22" s="805"/>
      <c r="AJ22" s="805"/>
      <c r="AK22" s="805"/>
      <c r="AL22" s="805"/>
      <c r="AM22" s="805"/>
      <c r="AN22" s="124" t="s">
        <v>265</v>
      </c>
      <c r="AQ22" s="124"/>
    </row>
    <row r="23" spans="1:45" ht="9.75" customHeight="1">
      <c r="A23" s="800" t="s">
        <v>151</v>
      </c>
      <c r="B23" s="800"/>
      <c r="C23" s="800"/>
      <c r="D23" s="800"/>
      <c r="E23" s="800"/>
      <c r="F23" s="801">
        <f>内訳4!I62</f>
        <v>0</v>
      </c>
      <c r="G23" s="802"/>
      <c r="H23" s="802"/>
      <c r="I23" s="802"/>
      <c r="J23" s="803"/>
      <c r="K23" s="805" t="str">
        <f>IF(F23&gt;0,"人件費内訳のとおり","")</f>
        <v/>
      </c>
      <c r="L23" s="805"/>
      <c r="M23" s="805"/>
      <c r="N23" s="805"/>
      <c r="O23" s="805"/>
      <c r="P23" s="805"/>
      <c r="Q23" s="805"/>
      <c r="R23" s="805"/>
      <c r="S23" s="805"/>
      <c r="T23" s="805"/>
      <c r="U23" s="805"/>
      <c r="V23" s="805"/>
      <c r="W23" s="805"/>
      <c r="X23" s="805"/>
      <c r="Y23" s="805"/>
      <c r="Z23" s="805"/>
      <c r="AA23" s="805"/>
      <c r="AB23" s="805"/>
      <c r="AC23" s="805"/>
      <c r="AD23" s="805"/>
      <c r="AE23" s="805"/>
      <c r="AF23" s="805"/>
      <c r="AG23" s="805"/>
      <c r="AH23" s="805"/>
      <c r="AI23" s="805"/>
      <c r="AJ23" s="805"/>
      <c r="AK23" s="805"/>
      <c r="AL23" s="805"/>
      <c r="AM23" s="805"/>
      <c r="AQ23" s="124"/>
    </row>
    <row r="24" spans="1:45" ht="9.75" customHeight="1">
      <c r="A24" s="800" t="s">
        <v>270</v>
      </c>
      <c r="B24" s="800"/>
      <c r="C24" s="800"/>
      <c r="D24" s="800"/>
      <c r="E24" s="800"/>
      <c r="F24" s="801">
        <f>内訳4!I63</f>
        <v>0</v>
      </c>
      <c r="G24" s="802"/>
      <c r="H24" s="802"/>
      <c r="I24" s="802"/>
      <c r="J24" s="803"/>
      <c r="K24" s="805" t="str">
        <f>IF(F24&gt;0,"人件費内訳のとおり","")</f>
        <v/>
      </c>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Q24" s="124"/>
    </row>
    <row r="25" spans="1:45" ht="9.75" customHeight="1">
      <c r="A25" s="800" t="s">
        <v>239</v>
      </c>
      <c r="B25" s="800"/>
      <c r="C25" s="800"/>
      <c r="D25" s="800"/>
      <c r="E25" s="800"/>
      <c r="F25" s="789">
        <f>内訳4!I120</f>
        <v>0</v>
      </c>
      <c r="G25" s="789"/>
      <c r="H25" s="789"/>
      <c r="I25" s="789"/>
      <c r="J25" s="789"/>
      <c r="K25" s="805" t="str">
        <f>IF(F25&gt;0,"経費内訳のとおり","")</f>
        <v/>
      </c>
      <c r="L25" s="805"/>
      <c r="M25" s="805"/>
      <c r="N25" s="805"/>
      <c r="O25" s="805"/>
      <c r="P25" s="805"/>
      <c r="Q25" s="805"/>
      <c r="R25" s="805"/>
      <c r="S25" s="805"/>
      <c r="T25" s="805"/>
      <c r="U25" s="805"/>
      <c r="V25" s="805"/>
      <c r="W25" s="805"/>
      <c r="X25" s="805"/>
      <c r="Y25" s="805"/>
      <c r="Z25" s="805"/>
      <c r="AA25" s="805"/>
      <c r="AB25" s="805"/>
      <c r="AC25" s="805"/>
      <c r="AD25" s="805"/>
      <c r="AE25" s="805"/>
      <c r="AF25" s="805"/>
      <c r="AG25" s="805"/>
      <c r="AH25" s="805"/>
      <c r="AI25" s="805"/>
      <c r="AJ25" s="805"/>
      <c r="AK25" s="805"/>
      <c r="AL25" s="805"/>
      <c r="AM25" s="805"/>
      <c r="AQ25" s="124"/>
    </row>
    <row r="26" spans="1:45" ht="9.75" customHeight="1">
      <c r="A26" s="786" t="s">
        <v>158</v>
      </c>
      <c r="B26" s="787"/>
      <c r="C26" s="787"/>
      <c r="D26" s="787"/>
      <c r="E26" s="788"/>
      <c r="F26" s="789">
        <f>内訳4!I121</f>
        <v>0</v>
      </c>
      <c r="G26" s="789"/>
      <c r="H26" s="789"/>
      <c r="I26" s="789"/>
      <c r="J26" s="789"/>
      <c r="K26" s="805" t="str">
        <f t="shared" ref="K26:K37" si="0">IF(F26&gt;0,"経費内訳のとおり","")</f>
        <v/>
      </c>
      <c r="L26" s="805"/>
      <c r="M26" s="805"/>
      <c r="N26" s="805"/>
      <c r="O26" s="805"/>
      <c r="P26" s="805"/>
      <c r="Q26" s="805"/>
      <c r="R26" s="805"/>
      <c r="S26" s="805"/>
      <c r="T26" s="805"/>
      <c r="U26" s="805"/>
      <c r="V26" s="805"/>
      <c r="W26" s="805"/>
      <c r="X26" s="805"/>
      <c r="Y26" s="805"/>
      <c r="Z26" s="805"/>
      <c r="AA26" s="805"/>
      <c r="AB26" s="805"/>
      <c r="AC26" s="805"/>
      <c r="AD26" s="805"/>
      <c r="AE26" s="805"/>
      <c r="AF26" s="805"/>
      <c r="AG26" s="805"/>
      <c r="AH26" s="805"/>
      <c r="AI26" s="805"/>
      <c r="AJ26" s="805"/>
      <c r="AK26" s="805"/>
      <c r="AL26" s="805"/>
      <c r="AM26" s="805"/>
      <c r="AQ26" s="124"/>
    </row>
    <row r="27" spans="1:45" ht="9.75" customHeight="1">
      <c r="A27" s="786" t="s">
        <v>157</v>
      </c>
      <c r="B27" s="787"/>
      <c r="C27" s="787"/>
      <c r="D27" s="787"/>
      <c r="E27" s="788"/>
      <c r="F27" s="789">
        <f>内訳4!I122</f>
        <v>0</v>
      </c>
      <c r="G27" s="789"/>
      <c r="H27" s="789"/>
      <c r="I27" s="789"/>
      <c r="J27" s="789"/>
      <c r="K27" s="805" t="str">
        <f t="shared" si="0"/>
        <v/>
      </c>
      <c r="L27" s="805"/>
      <c r="M27" s="805"/>
      <c r="N27" s="805"/>
      <c r="O27" s="805"/>
      <c r="P27" s="805"/>
      <c r="Q27" s="805"/>
      <c r="R27" s="805"/>
      <c r="S27" s="805"/>
      <c r="T27" s="805"/>
      <c r="U27" s="805"/>
      <c r="V27" s="805"/>
      <c r="W27" s="805"/>
      <c r="X27" s="805"/>
      <c r="Y27" s="805"/>
      <c r="Z27" s="805"/>
      <c r="AA27" s="805"/>
      <c r="AB27" s="805"/>
      <c r="AC27" s="805"/>
      <c r="AD27" s="805"/>
      <c r="AE27" s="805"/>
      <c r="AF27" s="805"/>
      <c r="AG27" s="805"/>
      <c r="AH27" s="805"/>
      <c r="AI27" s="805"/>
      <c r="AJ27" s="805"/>
      <c r="AK27" s="805"/>
      <c r="AL27" s="805"/>
      <c r="AM27" s="805"/>
      <c r="AQ27" s="124"/>
    </row>
    <row r="28" spans="1:45" ht="9.75" customHeight="1">
      <c r="A28" s="786" t="s">
        <v>154</v>
      </c>
      <c r="B28" s="787"/>
      <c r="C28" s="787"/>
      <c r="D28" s="787"/>
      <c r="E28" s="788"/>
      <c r="F28" s="789">
        <f>内訳4!I123</f>
        <v>0</v>
      </c>
      <c r="G28" s="789"/>
      <c r="H28" s="789"/>
      <c r="I28" s="789"/>
      <c r="J28" s="789"/>
      <c r="K28" s="805" t="str">
        <f t="shared" si="0"/>
        <v/>
      </c>
      <c r="L28" s="805"/>
      <c r="M28" s="805"/>
      <c r="N28" s="805"/>
      <c r="O28" s="805"/>
      <c r="P28" s="805"/>
      <c r="Q28" s="805"/>
      <c r="R28" s="805"/>
      <c r="S28" s="805"/>
      <c r="T28" s="805"/>
      <c r="U28" s="805"/>
      <c r="V28" s="805"/>
      <c r="W28" s="805"/>
      <c r="X28" s="805"/>
      <c r="Y28" s="805"/>
      <c r="Z28" s="805"/>
      <c r="AA28" s="805"/>
      <c r="AB28" s="805"/>
      <c r="AC28" s="805"/>
      <c r="AD28" s="805"/>
      <c r="AE28" s="805"/>
      <c r="AF28" s="805"/>
      <c r="AG28" s="805"/>
      <c r="AH28" s="805"/>
      <c r="AI28" s="805"/>
      <c r="AJ28" s="805"/>
      <c r="AK28" s="805"/>
      <c r="AL28" s="805"/>
      <c r="AM28" s="805"/>
      <c r="AQ28" s="124"/>
    </row>
    <row r="29" spans="1:45" ht="9.75" customHeight="1">
      <c r="A29" s="786" t="s">
        <v>152</v>
      </c>
      <c r="B29" s="787"/>
      <c r="C29" s="787"/>
      <c r="D29" s="787"/>
      <c r="E29" s="788"/>
      <c r="F29" s="789">
        <f>内訳4!I124</f>
        <v>0</v>
      </c>
      <c r="G29" s="789"/>
      <c r="H29" s="789"/>
      <c r="I29" s="789"/>
      <c r="J29" s="789"/>
      <c r="K29" s="805" t="str">
        <f t="shared" si="0"/>
        <v/>
      </c>
      <c r="L29" s="805"/>
      <c r="M29" s="805"/>
      <c r="N29" s="805"/>
      <c r="O29" s="805"/>
      <c r="P29" s="805"/>
      <c r="Q29" s="805"/>
      <c r="R29" s="805"/>
      <c r="S29" s="805"/>
      <c r="T29" s="805"/>
      <c r="U29" s="805"/>
      <c r="V29" s="805"/>
      <c r="W29" s="805"/>
      <c r="X29" s="805"/>
      <c r="Y29" s="805"/>
      <c r="Z29" s="805"/>
      <c r="AA29" s="805"/>
      <c r="AB29" s="805"/>
      <c r="AC29" s="805"/>
      <c r="AD29" s="805"/>
      <c r="AE29" s="805"/>
      <c r="AF29" s="805"/>
      <c r="AG29" s="805"/>
      <c r="AH29" s="805"/>
      <c r="AI29" s="805"/>
      <c r="AJ29" s="805"/>
      <c r="AK29" s="805"/>
      <c r="AL29" s="805"/>
      <c r="AM29" s="805"/>
      <c r="AQ29" s="124"/>
    </row>
    <row r="30" spans="1:45" ht="9.75" customHeight="1">
      <c r="A30" s="786" t="s">
        <v>153</v>
      </c>
      <c r="B30" s="787"/>
      <c r="C30" s="787"/>
      <c r="D30" s="787"/>
      <c r="E30" s="788"/>
      <c r="F30" s="789">
        <f>内訳4!I125</f>
        <v>0</v>
      </c>
      <c r="G30" s="789"/>
      <c r="H30" s="789"/>
      <c r="I30" s="789"/>
      <c r="J30" s="789"/>
      <c r="K30" s="805" t="str">
        <f t="shared" si="0"/>
        <v/>
      </c>
      <c r="L30" s="805"/>
      <c r="M30" s="805"/>
      <c r="N30" s="805"/>
      <c r="O30" s="805"/>
      <c r="P30" s="805"/>
      <c r="Q30" s="805"/>
      <c r="R30" s="805"/>
      <c r="S30" s="805"/>
      <c r="T30" s="805"/>
      <c r="U30" s="805"/>
      <c r="V30" s="805"/>
      <c r="W30" s="805"/>
      <c r="X30" s="805"/>
      <c r="Y30" s="805"/>
      <c r="Z30" s="805"/>
      <c r="AA30" s="805"/>
      <c r="AB30" s="805"/>
      <c r="AC30" s="805"/>
      <c r="AD30" s="805"/>
      <c r="AE30" s="805"/>
      <c r="AF30" s="805"/>
      <c r="AG30" s="805"/>
      <c r="AH30" s="805"/>
      <c r="AI30" s="805"/>
      <c r="AJ30" s="805"/>
      <c r="AK30" s="805"/>
      <c r="AL30" s="805"/>
      <c r="AM30" s="805"/>
      <c r="AQ30" s="124"/>
    </row>
    <row r="31" spans="1:45" ht="9.75" customHeight="1">
      <c r="A31" s="786" t="s">
        <v>155</v>
      </c>
      <c r="B31" s="787"/>
      <c r="C31" s="787"/>
      <c r="D31" s="787"/>
      <c r="E31" s="788"/>
      <c r="F31" s="789">
        <f>内訳4!I126</f>
        <v>0</v>
      </c>
      <c r="G31" s="789"/>
      <c r="H31" s="789"/>
      <c r="I31" s="789"/>
      <c r="J31" s="789"/>
      <c r="K31" s="805" t="str">
        <f t="shared" si="0"/>
        <v/>
      </c>
      <c r="L31" s="805"/>
      <c r="M31" s="805"/>
      <c r="N31" s="805"/>
      <c r="O31" s="805"/>
      <c r="P31" s="805"/>
      <c r="Q31" s="805"/>
      <c r="R31" s="805"/>
      <c r="S31" s="805"/>
      <c r="T31" s="805"/>
      <c r="U31" s="805"/>
      <c r="V31" s="805"/>
      <c r="W31" s="805"/>
      <c r="X31" s="805"/>
      <c r="Y31" s="805"/>
      <c r="Z31" s="805"/>
      <c r="AA31" s="805"/>
      <c r="AB31" s="805"/>
      <c r="AC31" s="805"/>
      <c r="AD31" s="805"/>
      <c r="AE31" s="805"/>
      <c r="AF31" s="805"/>
      <c r="AG31" s="805"/>
      <c r="AH31" s="805"/>
      <c r="AI31" s="805"/>
      <c r="AJ31" s="805"/>
      <c r="AK31" s="805"/>
      <c r="AL31" s="805"/>
      <c r="AM31" s="805"/>
      <c r="AQ31" s="124"/>
    </row>
    <row r="32" spans="1:45" ht="9.75" customHeight="1">
      <c r="A32" s="786" t="s">
        <v>160</v>
      </c>
      <c r="B32" s="787"/>
      <c r="C32" s="787"/>
      <c r="D32" s="787"/>
      <c r="E32" s="788"/>
      <c r="F32" s="789">
        <f>内訳4!I127</f>
        <v>0</v>
      </c>
      <c r="G32" s="789"/>
      <c r="H32" s="789"/>
      <c r="I32" s="789"/>
      <c r="J32" s="789"/>
      <c r="K32" s="805" t="str">
        <f t="shared" si="0"/>
        <v/>
      </c>
      <c r="L32" s="805"/>
      <c r="M32" s="805"/>
      <c r="N32" s="805"/>
      <c r="O32" s="805"/>
      <c r="P32" s="805"/>
      <c r="Q32" s="805"/>
      <c r="R32" s="805"/>
      <c r="S32" s="805"/>
      <c r="T32" s="805"/>
      <c r="U32" s="805"/>
      <c r="V32" s="805"/>
      <c r="W32" s="805"/>
      <c r="X32" s="805"/>
      <c r="Y32" s="805"/>
      <c r="Z32" s="805"/>
      <c r="AA32" s="805"/>
      <c r="AB32" s="805"/>
      <c r="AC32" s="805"/>
      <c r="AD32" s="805"/>
      <c r="AE32" s="805"/>
      <c r="AF32" s="805"/>
      <c r="AG32" s="805"/>
      <c r="AH32" s="805"/>
      <c r="AI32" s="805"/>
      <c r="AJ32" s="805"/>
      <c r="AK32" s="805"/>
      <c r="AL32" s="805"/>
      <c r="AM32" s="805"/>
      <c r="AQ32" s="124"/>
    </row>
    <row r="33" spans="1:43" ht="9.75" customHeight="1">
      <c r="A33" s="786" t="s">
        <v>161</v>
      </c>
      <c r="B33" s="787"/>
      <c r="C33" s="787"/>
      <c r="D33" s="787"/>
      <c r="E33" s="788"/>
      <c r="F33" s="789">
        <f>内訳4!I128</f>
        <v>0</v>
      </c>
      <c r="G33" s="789"/>
      <c r="H33" s="789"/>
      <c r="I33" s="789"/>
      <c r="J33" s="789"/>
      <c r="K33" s="805" t="str">
        <f t="shared" si="0"/>
        <v/>
      </c>
      <c r="L33" s="805"/>
      <c r="M33" s="805"/>
      <c r="N33" s="805"/>
      <c r="O33" s="805"/>
      <c r="P33" s="805"/>
      <c r="Q33" s="805"/>
      <c r="R33" s="805"/>
      <c r="S33" s="805"/>
      <c r="T33" s="805"/>
      <c r="U33" s="805"/>
      <c r="V33" s="805"/>
      <c r="W33" s="805"/>
      <c r="X33" s="805"/>
      <c r="Y33" s="805"/>
      <c r="Z33" s="805"/>
      <c r="AA33" s="805"/>
      <c r="AB33" s="805"/>
      <c r="AC33" s="805"/>
      <c r="AD33" s="805"/>
      <c r="AE33" s="805"/>
      <c r="AF33" s="805"/>
      <c r="AG33" s="805"/>
      <c r="AH33" s="805"/>
      <c r="AI33" s="805"/>
      <c r="AJ33" s="805"/>
      <c r="AK33" s="805"/>
      <c r="AL33" s="805"/>
      <c r="AM33" s="805"/>
      <c r="AQ33" s="124"/>
    </row>
    <row r="34" spans="1:43" ht="9.75" customHeight="1">
      <c r="A34" s="786" t="s">
        <v>159</v>
      </c>
      <c r="B34" s="787"/>
      <c r="C34" s="787"/>
      <c r="D34" s="787"/>
      <c r="E34" s="788"/>
      <c r="F34" s="789">
        <f>内訳4!I129</f>
        <v>0</v>
      </c>
      <c r="G34" s="789"/>
      <c r="H34" s="789"/>
      <c r="I34" s="789"/>
      <c r="J34" s="789"/>
      <c r="K34" s="805" t="str">
        <f t="shared" si="0"/>
        <v/>
      </c>
      <c r="L34" s="805"/>
      <c r="M34" s="805"/>
      <c r="N34" s="805"/>
      <c r="O34" s="805"/>
      <c r="P34" s="805"/>
      <c r="Q34" s="805"/>
      <c r="R34" s="805"/>
      <c r="S34" s="805"/>
      <c r="T34" s="805"/>
      <c r="U34" s="805"/>
      <c r="V34" s="805"/>
      <c r="W34" s="805"/>
      <c r="X34" s="805"/>
      <c r="Y34" s="805"/>
      <c r="Z34" s="805"/>
      <c r="AA34" s="805"/>
      <c r="AB34" s="805"/>
      <c r="AC34" s="805"/>
      <c r="AD34" s="805"/>
      <c r="AE34" s="805"/>
      <c r="AF34" s="805"/>
      <c r="AG34" s="805"/>
      <c r="AH34" s="805"/>
      <c r="AI34" s="805"/>
      <c r="AJ34" s="805"/>
      <c r="AK34" s="805"/>
      <c r="AL34" s="805"/>
      <c r="AM34" s="805"/>
      <c r="AQ34" s="124"/>
    </row>
    <row r="35" spans="1:43" ht="9.75" customHeight="1">
      <c r="A35" s="786" t="s">
        <v>162</v>
      </c>
      <c r="B35" s="787"/>
      <c r="C35" s="787"/>
      <c r="D35" s="787"/>
      <c r="E35" s="788"/>
      <c r="F35" s="789">
        <f>内訳4!I130</f>
        <v>0</v>
      </c>
      <c r="G35" s="789"/>
      <c r="H35" s="789"/>
      <c r="I35" s="789"/>
      <c r="J35" s="789"/>
      <c r="K35" s="805" t="str">
        <f t="shared" si="0"/>
        <v/>
      </c>
      <c r="L35" s="805"/>
      <c r="M35" s="805"/>
      <c r="N35" s="805"/>
      <c r="O35" s="805"/>
      <c r="P35" s="805"/>
      <c r="Q35" s="805"/>
      <c r="R35" s="805"/>
      <c r="S35" s="805"/>
      <c r="T35" s="805"/>
      <c r="U35" s="805"/>
      <c r="V35" s="805"/>
      <c r="W35" s="805"/>
      <c r="X35" s="805"/>
      <c r="Y35" s="805"/>
      <c r="Z35" s="805"/>
      <c r="AA35" s="805"/>
      <c r="AB35" s="805"/>
      <c r="AC35" s="805"/>
      <c r="AD35" s="805"/>
      <c r="AE35" s="805"/>
      <c r="AF35" s="805"/>
      <c r="AG35" s="805"/>
      <c r="AH35" s="805"/>
      <c r="AI35" s="805"/>
      <c r="AJ35" s="805"/>
      <c r="AK35" s="805"/>
      <c r="AL35" s="805"/>
      <c r="AM35" s="805"/>
      <c r="AQ35" s="124"/>
    </row>
    <row r="36" spans="1:43" ht="9.75" customHeight="1">
      <c r="A36" s="786" t="s">
        <v>163</v>
      </c>
      <c r="B36" s="787"/>
      <c r="C36" s="787"/>
      <c r="D36" s="787"/>
      <c r="E36" s="788"/>
      <c r="F36" s="789">
        <f>内訳4!I131</f>
        <v>0</v>
      </c>
      <c r="G36" s="789"/>
      <c r="H36" s="789"/>
      <c r="I36" s="789"/>
      <c r="J36" s="789"/>
      <c r="K36" s="805" t="str">
        <f t="shared" si="0"/>
        <v/>
      </c>
      <c r="L36" s="805"/>
      <c r="M36" s="805"/>
      <c r="N36" s="805"/>
      <c r="O36" s="805"/>
      <c r="P36" s="805"/>
      <c r="Q36" s="805"/>
      <c r="R36" s="805"/>
      <c r="S36" s="805"/>
      <c r="T36" s="805"/>
      <c r="U36" s="805"/>
      <c r="V36" s="805"/>
      <c r="W36" s="805"/>
      <c r="X36" s="805"/>
      <c r="Y36" s="805"/>
      <c r="Z36" s="805"/>
      <c r="AA36" s="805"/>
      <c r="AB36" s="805"/>
      <c r="AC36" s="805"/>
      <c r="AD36" s="805"/>
      <c r="AE36" s="805"/>
      <c r="AF36" s="805"/>
      <c r="AG36" s="805"/>
      <c r="AH36" s="805"/>
      <c r="AI36" s="805"/>
      <c r="AJ36" s="805"/>
      <c r="AK36" s="805"/>
      <c r="AL36" s="805"/>
      <c r="AM36" s="805"/>
      <c r="AQ36" s="124"/>
    </row>
    <row r="37" spans="1:43" ht="9.75" customHeight="1" thickBot="1">
      <c r="A37" s="828" t="s">
        <v>156</v>
      </c>
      <c r="B37" s="829"/>
      <c r="C37" s="829"/>
      <c r="D37" s="829"/>
      <c r="E37" s="830"/>
      <c r="F37" s="789">
        <f>内訳4!I132</f>
        <v>0</v>
      </c>
      <c r="G37" s="789"/>
      <c r="H37" s="789"/>
      <c r="I37" s="789"/>
      <c r="J37" s="789"/>
      <c r="K37" s="805" t="str">
        <f t="shared" si="0"/>
        <v/>
      </c>
      <c r="L37" s="805"/>
      <c r="M37" s="805"/>
      <c r="N37" s="805"/>
      <c r="O37" s="805"/>
      <c r="P37" s="805"/>
      <c r="Q37" s="805"/>
      <c r="R37" s="805"/>
      <c r="S37" s="805"/>
      <c r="T37" s="805"/>
      <c r="U37" s="805"/>
      <c r="V37" s="805"/>
      <c r="W37" s="805"/>
      <c r="X37" s="805"/>
      <c r="Y37" s="805"/>
      <c r="Z37" s="805"/>
      <c r="AA37" s="805"/>
      <c r="AB37" s="805"/>
      <c r="AC37" s="805"/>
      <c r="AD37" s="805"/>
      <c r="AE37" s="805"/>
      <c r="AF37" s="805"/>
      <c r="AG37" s="805"/>
      <c r="AH37" s="805"/>
      <c r="AI37" s="805"/>
      <c r="AJ37" s="805"/>
      <c r="AK37" s="805"/>
      <c r="AL37" s="805"/>
      <c r="AM37" s="805"/>
    </row>
    <row r="38" spans="1:43" ht="15" customHeight="1" thickTop="1">
      <c r="A38" s="790" t="s">
        <v>85</v>
      </c>
      <c r="B38" s="791"/>
      <c r="C38" s="791"/>
      <c r="D38" s="791"/>
      <c r="E38" s="791"/>
      <c r="F38" s="825">
        <f>SUM(F22:J37)</f>
        <v>0</v>
      </c>
      <c r="G38" s="826"/>
      <c r="H38" s="826"/>
      <c r="I38" s="826"/>
      <c r="J38" s="827"/>
      <c r="K38" s="873"/>
      <c r="L38" s="873"/>
      <c r="M38" s="873"/>
      <c r="N38" s="873"/>
      <c r="O38" s="873"/>
      <c r="P38" s="873"/>
      <c r="Q38" s="873"/>
      <c r="R38" s="873"/>
      <c r="S38" s="873"/>
      <c r="T38" s="873"/>
      <c r="U38" s="873"/>
      <c r="V38" s="873"/>
      <c r="W38" s="873"/>
      <c r="X38" s="873"/>
      <c r="Y38" s="873"/>
      <c r="Z38" s="873"/>
      <c r="AA38" s="873"/>
      <c r="AB38" s="873"/>
      <c r="AC38" s="873"/>
      <c r="AD38" s="873"/>
      <c r="AE38" s="873"/>
      <c r="AF38" s="873"/>
      <c r="AG38" s="873"/>
      <c r="AH38" s="873"/>
      <c r="AI38" s="873"/>
      <c r="AJ38" s="873"/>
      <c r="AK38" s="873"/>
      <c r="AL38" s="873"/>
      <c r="AM38" s="873"/>
    </row>
    <row r="39" spans="1:43" s="13" customFormat="1" ht="2.25" customHeight="1">
      <c r="A39" s="127"/>
      <c r="B39" s="128"/>
      <c r="C39" s="129"/>
      <c r="D39" s="7"/>
      <c r="E39" s="130"/>
      <c r="F39" s="7"/>
      <c r="G39" s="7"/>
      <c r="H39" s="7"/>
      <c r="I39" s="7"/>
      <c r="J39" s="131"/>
      <c r="K39" s="131"/>
      <c r="L39" s="131"/>
      <c r="M39" s="131"/>
      <c r="N39" s="131"/>
      <c r="O39" s="128"/>
      <c r="P39" s="132"/>
      <c r="Q39" s="127"/>
      <c r="R39" s="127"/>
      <c r="S39" s="131"/>
      <c r="T39" s="1"/>
      <c r="U39" s="131"/>
      <c r="V39" s="131"/>
      <c r="W39" s="131"/>
      <c r="X39" s="131"/>
      <c r="Y39" s="7"/>
      <c r="Z39" s="7"/>
      <c r="AA39" s="7"/>
      <c r="AB39" s="128"/>
      <c r="AC39" s="129"/>
      <c r="AD39" s="131"/>
      <c r="AE39" s="131"/>
      <c r="AF39" s="131"/>
      <c r="AG39" s="131"/>
      <c r="AH39" s="131"/>
      <c r="AI39" s="133"/>
      <c r="AJ39" s="133"/>
      <c r="AK39" s="133"/>
      <c r="AL39" s="133"/>
      <c r="AM39" s="131"/>
    </row>
    <row r="40" spans="1:43" s="13" customFormat="1" ht="2.25" customHeight="1">
      <c r="B40" s="2"/>
      <c r="C40" s="191"/>
      <c r="D40" s="11"/>
      <c r="E40" s="193"/>
      <c r="F40" s="11"/>
      <c r="G40" s="11"/>
      <c r="H40" s="11"/>
      <c r="I40" s="11"/>
      <c r="J40" s="213"/>
      <c r="K40" s="213"/>
      <c r="L40" s="213"/>
      <c r="M40" s="213"/>
      <c r="N40" s="213"/>
      <c r="O40" s="2"/>
      <c r="P40" s="192"/>
      <c r="S40" s="213"/>
      <c r="T40" s="214"/>
      <c r="U40" s="213"/>
      <c r="V40" s="213"/>
      <c r="W40" s="213"/>
      <c r="X40" s="213"/>
      <c r="Y40" s="11"/>
      <c r="Z40" s="11"/>
      <c r="AA40" s="11"/>
      <c r="AB40" s="2"/>
      <c r="AC40" s="191"/>
      <c r="AD40" s="213"/>
      <c r="AE40" s="213"/>
      <c r="AF40" s="213"/>
      <c r="AG40" s="213"/>
      <c r="AH40" s="213"/>
      <c r="AI40" s="215"/>
      <c r="AJ40" s="215"/>
      <c r="AK40" s="215"/>
      <c r="AL40" s="215"/>
      <c r="AM40" s="213"/>
    </row>
    <row r="41" spans="1:43" s="13" customFormat="1" ht="2.25" customHeight="1">
      <c r="B41" s="2"/>
      <c r="C41" s="191"/>
      <c r="D41" s="11"/>
      <c r="E41" s="193"/>
      <c r="F41" s="11"/>
      <c r="G41" s="11"/>
      <c r="H41" s="11"/>
      <c r="I41" s="11"/>
      <c r="J41" s="213"/>
      <c r="K41" s="213"/>
      <c r="L41" s="213"/>
      <c r="M41" s="213"/>
      <c r="N41" s="213"/>
      <c r="O41" s="2"/>
      <c r="P41" s="192"/>
      <c r="S41" s="213"/>
      <c r="T41" s="214"/>
      <c r="U41" s="213"/>
      <c r="V41" s="213"/>
      <c r="W41" s="213"/>
      <c r="X41" s="213"/>
      <c r="Y41" s="11"/>
      <c r="Z41" s="11"/>
      <c r="AA41" s="11"/>
      <c r="AB41" s="2"/>
      <c r="AC41" s="191"/>
      <c r="AD41" s="213"/>
      <c r="AE41" s="213"/>
      <c r="AF41" s="213"/>
      <c r="AG41" s="213"/>
      <c r="AH41" s="213"/>
      <c r="AI41" s="215"/>
      <c r="AJ41" s="215"/>
      <c r="AK41" s="215"/>
      <c r="AL41" s="215"/>
      <c r="AM41" s="213"/>
    </row>
    <row r="42" spans="1:43" s="13" customFormat="1" ht="2.25" customHeight="1">
      <c r="B42" s="2"/>
      <c r="C42" s="191"/>
      <c r="D42" s="11"/>
      <c r="E42" s="193"/>
      <c r="F42" s="11"/>
      <c r="G42" s="11"/>
      <c r="H42" s="11"/>
      <c r="I42" s="11"/>
      <c r="J42" s="213"/>
      <c r="K42" s="213"/>
      <c r="L42" s="213"/>
      <c r="M42" s="213"/>
      <c r="N42" s="213"/>
      <c r="O42" s="2"/>
      <c r="P42" s="192"/>
      <c r="S42" s="213"/>
      <c r="T42" s="214"/>
      <c r="U42" s="213"/>
      <c r="V42" s="213"/>
      <c r="W42" s="213"/>
      <c r="X42" s="213"/>
      <c r="Y42" s="11"/>
      <c r="Z42" s="11"/>
      <c r="AA42" s="11"/>
      <c r="AB42" s="2"/>
      <c r="AC42" s="191"/>
      <c r="AD42" s="213"/>
      <c r="AE42" s="213"/>
      <c r="AF42" s="213"/>
      <c r="AG42" s="213"/>
      <c r="AH42" s="213"/>
      <c r="AI42" s="215"/>
      <c r="AJ42" s="215"/>
      <c r="AK42" s="215"/>
      <c r="AL42" s="215"/>
      <c r="AM42" s="213"/>
    </row>
    <row r="43" spans="1:43" s="13" customFormat="1" ht="2.25" customHeight="1">
      <c r="B43" s="2"/>
      <c r="C43" s="191"/>
      <c r="D43" s="11"/>
      <c r="E43" s="193"/>
      <c r="F43" s="11"/>
      <c r="G43" s="11"/>
      <c r="H43" s="11"/>
      <c r="I43" s="11"/>
      <c r="J43" s="213"/>
      <c r="K43" s="213"/>
      <c r="L43" s="213"/>
      <c r="M43" s="213"/>
      <c r="N43" s="213"/>
      <c r="O43" s="2"/>
      <c r="P43" s="192"/>
      <c r="S43" s="213"/>
      <c r="T43" s="214"/>
      <c r="U43" s="213"/>
      <c r="V43" s="213"/>
      <c r="W43" s="213"/>
      <c r="X43" s="213"/>
      <c r="Y43" s="11"/>
      <c r="Z43" s="11"/>
      <c r="AA43" s="11"/>
      <c r="AB43" s="2"/>
      <c r="AC43" s="191"/>
      <c r="AD43" s="213"/>
      <c r="AE43" s="213"/>
      <c r="AF43" s="213"/>
      <c r="AG43" s="213"/>
      <c r="AH43" s="213"/>
      <c r="AI43" s="215"/>
      <c r="AJ43" s="215"/>
      <c r="AK43" s="215"/>
      <c r="AL43" s="215"/>
      <c r="AM43" s="213"/>
    </row>
    <row r="44" spans="1:43" ht="15" customHeight="1">
      <c r="A44" s="45" t="s">
        <v>90</v>
      </c>
      <c r="B44" s="12"/>
      <c r="C44" s="4"/>
      <c r="D44" s="12"/>
      <c r="E44" s="6"/>
      <c r="F44" s="12"/>
      <c r="G44" s="847" t="s">
        <v>279</v>
      </c>
      <c r="H44" s="848"/>
      <c r="I44" s="864"/>
      <c r="J44" s="871"/>
      <c r="K44" s="872"/>
      <c r="L44" s="872"/>
      <c r="M44" s="798" t="s">
        <v>59</v>
      </c>
      <c r="N44" s="799"/>
      <c r="O44" s="847" t="s">
        <v>281</v>
      </c>
      <c r="P44" s="848"/>
      <c r="Q44" s="864"/>
      <c r="R44" s="796"/>
      <c r="S44" s="797"/>
      <c r="T44" s="797"/>
      <c r="U44" s="798" t="s">
        <v>59</v>
      </c>
      <c r="V44" s="799"/>
      <c r="W44" s="835" t="s">
        <v>76</v>
      </c>
      <c r="X44" s="798"/>
      <c r="Y44" s="798"/>
      <c r="Z44" s="799"/>
      <c r="AA44" s="869" t="str">
        <f>IF(L5="","",VLOOKUP(L5,$A$76:$C$110,3,FALSE))</f>
        <v/>
      </c>
      <c r="AB44" s="870"/>
      <c r="AC44" s="870"/>
      <c r="AD44" s="798" t="s">
        <v>59</v>
      </c>
      <c r="AE44" s="799"/>
      <c r="AF44" s="835" t="s">
        <v>44</v>
      </c>
      <c r="AG44" s="798"/>
      <c r="AH44" s="799"/>
      <c r="AI44" s="796">
        <f>ROUNDDOWN($F$55/1000,0)</f>
        <v>0</v>
      </c>
      <c r="AJ44" s="797"/>
      <c r="AK44" s="797"/>
      <c r="AL44" s="798" t="s">
        <v>59</v>
      </c>
      <c r="AM44" s="799"/>
      <c r="AO44" s="20" t="str">
        <f>IF(L5="","",VLOOKUP(L5,$A$76:$C$110,3,FALSE))</f>
        <v/>
      </c>
      <c r="AP44" s="222" t="e">
        <f>R44+AO44-J44</f>
        <v>#VALUE!</v>
      </c>
    </row>
    <row r="45" spans="1:43" ht="15" customHeight="1">
      <c r="A45" s="38" t="s">
        <v>41</v>
      </c>
      <c r="B45" s="293"/>
      <c r="C45" s="9"/>
      <c r="D45" s="9"/>
      <c r="E45" s="9"/>
      <c r="F45" s="9"/>
      <c r="G45" s="9"/>
      <c r="H45" s="874"/>
      <c r="I45" s="875"/>
      <c r="J45" s="876"/>
      <c r="K45" s="856" t="s">
        <v>100</v>
      </c>
      <c r="L45" s="857"/>
      <c r="M45" s="857"/>
      <c r="N45" s="857"/>
      <c r="O45" s="857"/>
      <c r="P45" s="857"/>
      <c r="Q45" s="857"/>
      <c r="R45" s="857"/>
      <c r="S45" s="857"/>
      <c r="T45" s="857"/>
      <c r="U45" s="857"/>
      <c r="V45" s="857"/>
      <c r="W45" s="857"/>
      <c r="X45" s="857"/>
      <c r="Y45" s="857"/>
      <c r="Z45" s="857"/>
      <c r="AA45" s="857"/>
      <c r="AB45" s="857"/>
      <c r="AC45" s="857"/>
      <c r="AD45" s="857"/>
      <c r="AE45" s="857"/>
      <c r="AF45" s="39" t="s">
        <v>74</v>
      </c>
      <c r="AG45" s="40"/>
      <c r="AH45" s="40"/>
      <c r="AI45" s="10"/>
      <c r="AJ45" s="10"/>
      <c r="AK45" s="294"/>
      <c r="AL45" s="9"/>
      <c r="AM45" s="41"/>
    </row>
    <row r="46" spans="1:43" ht="14" customHeight="1">
      <c r="A46" s="42"/>
      <c r="B46" s="3"/>
      <c r="C46" s="806" t="s">
        <v>451</v>
      </c>
      <c r="D46" s="806"/>
      <c r="E46" s="806"/>
      <c r="F46" s="806"/>
      <c r="G46" s="806"/>
      <c r="H46" s="806"/>
      <c r="I46" s="806"/>
      <c r="J46" s="806"/>
      <c r="K46" s="806"/>
      <c r="L46" s="806"/>
      <c r="M46" s="806"/>
      <c r="N46" s="806"/>
      <c r="O46" s="806"/>
      <c r="P46" s="806"/>
      <c r="Q46" s="806"/>
      <c r="R46" s="806"/>
      <c r="S46" s="806"/>
      <c r="T46" s="806"/>
      <c r="U46" s="806"/>
      <c r="V46" s="806"/>
      <c r="W46" s="806"/>
      <c r="X46" s="806"/>
      <c r="Y46" s="806"/>
      <c r="Z46" s="806"/>
      <c r="AA46" s="806"/>
      <c r="AB46" s="806"/>
      <c r="AC46" s="806"/>
      <c r="AD46" s="806"/>
      <c r="AE46" s="806"/>
      <c r="AF46" s="806"/>
      <c r="AG46" s="806"/>
      <c r="AH46" s="806"/>
      <c r="AI46" s="806"/>
      <c r="AJ46" s="806"/>
      <c r="AK46" s="806"/>
      <c r="AL46" s="806"/>
      <c r="AM46" s="807"/>
    </row>
    <row r="47" spans="1:43" ht="14" customHeight="1">
      <c r="A47" s="44"/>
      <c r="B47" s="5"/>
      <c r="C47" s="808"/>
      <c r="D47" s="808"/>
      <c r="E47" s="808"/>
      <c r="F47" s="808"/>
      <c r="G47" s="808"/>
      <c r="H47" s="808"/>
      <c r="I47" s="808"/>
      <c r="J47" s="808"/>
      <c r="K47" s="808"/>
      <c r="L47" s="808"/>
      <c r="M47" s="808"/>
      <c r="N47" s="808"/>
      <c r="O47" s="808"/>
      <c r="P47" s="808"/>
      <c r="Q47" s="808"/>
      <c r="R47" s="808"/>
      <c r="S47" s="808"/>
      <c r="T47" s="808"/>
      <c r="U47" s="808"/>
      <c r="V47" s="808"/>
      <c r="W47" s="808"/>
      <c r="X47" s="808"/>
      <c r="Y47" s="808"/>
      <c r="Z47" s="808"/>
      <c r="AA47" s="808"/>
      <c r="AB47" s="808"/>
      <c r="AC47" s="808"/>
      <c r="AD47" s="808"/>
      <c r="AE47" s="808"/>
      <c r="AF47" s="808"/>
      <c r="AG47" s="808"/>
      <c r="AH47" s="808"/>
      <c r="AI47" s="808"/>
      <c r="AJ47" s="808"/>
      <c r="AK47" s="808"/>
      <c r="AL47" s="808"/>
      <c r="AM47" s="809"/>
    </row>
    <row r="48" spans="1:43" ht="15" customHeight="1">
      <c r="A48" s="784" t="s">
        <v>137</v>
      </c>
      <c r="B48" s="785"/>
      <c r="C48" s="785"/>
      <c r="D48" s="785"/>
      <c r="E48" s="785"/>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4"/>
    </row>
    <row r="49" spans="1:45" ht="15" customHeight="1">
      <c r="A49" s="784" t="s">
        <v>42</v>
      </c>
      <c r="B49" s="785"/>
      <c r="C49" s="785"/>
      <c r="D49" s="785"/>
      <c r="E49" s="795"/>
      <c r="F49" s="784" t="s">
        <v>45</v>
      </c>
      <c r="G49" s="785"/>
      <c r="H49" s="785"/>
      <c r="I49" s="785"/>
      <c r="J49" s="785"/>
      <c r="K49" s="877" t="s">
        <v>43</v>
      </c>
      <c r="L49" s="877"/>
      <c r="M49" s="877"/>
      <c r="N49" s="877"/>
      <c r="O49" s="877"/>
      <c r="P49" s="877"/>
      <c r="Q49" s="877"/>
      <c r="R49" s="877"/>
      <c r="S49" s="877"/>
      <c r="T49" s="877"/>
      <c r="U49" s="877"/>
      <c r="V49" s="877"/>
      <c r="W49" s="877"/>
      <c r="X49" s="877"/>
      <c r="Y49" s="877"/>
      <c r="Z49" s="877"/>
      <c r="AA49" s="877"/>
      <c r="AB49" s="877"/>
      <c r="AC49" s="877"/>
      <c r="AD49" s="877"/>
      <c r="AE49" s="877"/>
      <c r="AF49" s="877"/>
      <c r="AG49" s="877"/>
      <c r="AH49" s="877"/>
      <c r="AI49" s="877"/>
      <c r="AJ49" s="877"/>
      <c r="AK49" s="877"/>
      <c r="AL49" s="877"/>
      <c r="AM49" s="877"/>
    </row>
    <row r="50" spans="1:45" ht="9.75" customHeight="1">
      <c r="A50" s="786" t="s">
        <v>271</v>
      </c>
      <c r="B50" s="787"/>
      <c r="C50" s="787"/>
      <c r="D50" s="787"/>
      <c r="E50" s="788"/>
      <c r="F50" s="789">
        <f>内訳4!I64</f>
        <v>0</v>
      </c>
      <c r="G50" s="789"/>
      <c r="H50" s="789"/>
      <c r="I50" s="789"/>
      <c r="J50" s="789"/>
      <c r="K50" s="805" t="str">
        <f>IF(F50&gt;0,"人件費内訳のとおり","")</f>
        <v/>
      </c>
      <c r="L50" s="805"/>
      <c r="M50" s="805"/>
      <c r="N50" s="805"/>
      <c r="O50" s="805"/>
      <c r="P50" s="805"/>
      <c r="Q50" s="805"/>
      <c r="R50" s="805"/>
      <c r="S50" s="805"/>
      <c r="T50" s="805"/>
      <c r="U50" s="805"/>
      <c r="V50" s="805"/>
      <c r="W50" s="805"/>
      <c r="X50" s="805"/>
      <c r="Y50" s="805"/>
      <c r="Z50" s="805"/>
      <c r="AA50" s="805"/>
      <c r="AB50" s="805"/>
      <c r="AC50" s="805"/>
      <c r="AD50" s="805"/>
      <c r="AE50" s="805"/>
      <c r="AF50" s="805"/>
      <c r="AG50" s="805"/>
      <c r="AH50" s="805"/>
      <c r="AI50" s="805"/>
      <c r="AJ50" s="805"/>
      <c r="AK50" s="805"/>
      <c r="AL50" s="805"/>
      <c r="AM50" s="805"/>
      <c r="AQ50" s="124"/>
      <c r="AR50" s="124"/>
      <c r="AS50" s="124"/>
    </row>
    <row r="51" spans="1:45" ht="9.75" customHeight="1">
      <c r="A51" s="786" t="s">
        <v>272</v>
      </c>
      <c r="B51" s="787"/>
      <c r="C51" s="787"/>
      <c r="D51" s="787"/>
      <c r="E51" s="788"/>
      <c r="F51" s="789">
        <f>内訳4!I65</f>
        <v>0</v>
      </c>
      <c r="G51" s="789"/>
      <c r="H51" s="789"/>
      <c r="I51" s="789"/>
      <c r="J51" s="789"/>
      <c r="K51" s="805" t="str">
        <f>IF(F51&gt;0,"人件費内訳のとおり","")</f>
        <v/>
      </c>
      <c r="L51" s="805"/>
      <c r="M51" s="805"/>
      <c r="N51" s="805"/>
      <c r="O51" s="805"/>
      <c r="P51" s="805"/>
      <c r="Q51" s="805"/>
      <c r="R51" s="805"/>
      <c r="S51" s="805"/>
      <c r="T51" s="805"/>
      <c r="U51" s="805"/>
      <c r="V51" s="805"/>
      <c r="W51" s="805"/>
      <c r="X51" s="805"/>
      <c r="Y51" s="805"/>
      <c r="Z51" s="805"/>
      <c r="AA51" s="805"/>
      <c r="AB51" s="805"/>
      <c r="AC51" s="805"/>
      <c r="AD51" s="805"/>
      <c r="AE51" s="805"/>
      <c r="AF51" s="805"/>
      <c r="AG51" s="805"/>
      <c r="AH51" s="805"/>
      <c r="AI51" s="805"/>
      <c r="AJ51" s="805"/>
      <c r="AK51" s="805"/>
      <c r="AL51" s="805"/>
      <c r="AM51" s="805"/>
      <c r="AQ51" s="124"/>
      <c r="AR51" s="124"/>
      <c r="AS51" s="124"/>
    </row>
    <row r="52" spans="1:45" ht="9.75" customHeight="1">
      <c r="A52" s="786" t="s">
        <v>139</v>
      </c>
      <c r="B52" s="787"/>
      <c r="C52" s="787"/>
      <c r="D52" s="787"/>
      <c r="E52" s="788"/>
      <c r="F52" s="789">
        <f>内訳4!I133</f>
        <v>0</v>
      </c>
      <c r="G52" s="789"/>
      <c r="H52" s="789"/>
      <c r="I52" s="789"/>
      <c r="J52" s="789"/>
      <c r="K52" s="805" t="str">
        <f>IF(F52&gt;0,"経費内訳のとおり","")</f>
        <v/>
      </c>
      <c r="L52" s="805"/>
      <c r="M52" s="805"/>
      <c r="N52" s="805"/>
      <c r="O52" s="805"/>
      <c r="P52" s="805"/>
      <c r="Q52" s="805"/>
      <c r="R52" s="805"/>
      <c r="S52" s="805"/>
      <c r="T52" s="805"/>
      <c r="U52" s="805"/>
      <c r="V52" s="805"/>
      <c r="W52" s="805"/>
      <c r="X52" s="805"/>
      <c r="Y52" s="805"/>
      <c r="Z52" s="805"/>
      <c r="AA52" s="805"/>
      <c r="AB52" s="805"/>
      <c r="AC52" s="805"/>
      <c r="AD52" s="805"/>
      <c r="AE52" s="805"/>
      <c r="AF52" s="805"/>
      <c r="AG52" s="805"/>
      <c r="AH52" s="805"/>
      <c r="AI52" s="805"/>
      <c r="AJ52" s="805"/>
      <c r="AK52" s="805"/>
      <c r="AL52" s="805"/>
      <c r="AM52" s="805"/>
      <c r="AQ52" s="124"/>
      <c r="AR52" s="124"/>
      <c r="AS52" s="124"/>
    </row>
    <row r="53" spans="1:45" ht="9.75" customHeight="1">
      <c r="A53" s="786" t="s">
        <v>140</v>
      </c>
      <c r="B53" s="787"/>
      <c r="C53" s="787"/>
      <c r="D53" s="787"/>
      <c r="E53" s="788"/>
      <c r="F53" s="789">
        <f>内訳4!I134</f>
        <v>0</v>
      </c>
      <c r="G53" s="789"/>
      <c r="H53" s="789"/>
      <c r="I53" s="789"/>
      <c r="J53" s="789"/>
      <c r="K53" s="805" t="str">
        <f t="shared" ref="K53:K54" si="1">IF(F53&gt;0,"経費内訳のとおり","")</f>
        <v/>
      </c>
      <c r="L53" s="805"/>
      <c r="M53" s="805"/>
      <c r="N53" s="805"/>
      <c r="O53" s="805"/>
      <c r="P53" s="805"/>
      <c r="Q53" s="805"/>
      <c r="R53" s="805"/>
      <c r="S53" s="805"/>
      <c r="T53" s="805"/>
      <c r="U53" s="805"/>
      <c r="V53" s="805"/>
      <c r="W53" s="805"/>
      <c r="X53" s="805"/>
      <c r="Y53" s="805"/>
      <c r="Z53" s="805"/>
      <c r="AA53" s="805"/>
      <c r="AB53" s="805"/>
      <c r="AC53" s="805"/>
      <c r="AD53" s="805"/>
      <c r="AE53" s="805"/>
      <c r="AF53" s="805"/>
      <c r="AG53" s="805"/>
      <c r="AH53" s="805"/>
      <c r="AI53" s="805"/>
      <c r="AJ53" s="805"/>
      <c r="AK53" s="805"/>
      <c r="AL53" s="805"/>
      <c r="AM53" s="805"/>
      <c r="AQ53" s="124"/>
      <c r="AR53" s="124"/>
      <c r="AS53" s="124"/>
    </row>
    <row r="54" spans="1:45" ht="9.75" customHeight="1" thickBot="1">
      <c r="A54" s="821" t="s">
        <v>141</v>
      </c>
      <c r="B54" s="822"/>
      <c r="C54" s="822"/>
      <c r="D54" s="822"/>
      <c r="E54" s="823"/>
      <c r="F54" s="824">
        <f>内訳4!I135</f>
        <v>0</v>
      </c>
      <c r="G54" s="824"/>
      <c r="H54" s="824"/>
      <c r="I54" s="824"/>
      <c r="J54" s="824"/>
      <c r="K54" s="880" t="str">
        <f t="shared" si="1"/>
        <v/>
      </c>
      <c r="L54" s="880"/>
      <c r="M54" s="880"/>
      <c r="N54" s="880"/>
      <c r="O54" s="880"/>
      <c r="P54" s="880"/>
      <c r="Q54" s="880"/>
      <c r="R54" s="880"/>
      <c r="S54" s="880"/>
      <c r="T54" s="880"/>
      <c r="U54" s="880"/>
      <c r="V54" s="880"/>
      <c r="W54" s="880"/>
      <c r="X54" s="880"/>
      <c r="Y54" s="880"/>
      <c r="Z54" s="880"/>
      <c r="AA54" s="880"/>
      <c r="AB54" s="880"/>
      <c r="AC54" s="880"/>
      <c r="AD54" s="880"/>
      <c r="AE54" s="880"/>
      <c r="AF54" s="880"/>
      <c r="AG54" s="880"/>
      <c r="AH54" s="880"/>
      <c r="AI54" s="880"/>
      <c r="AJ54" s="880"/>
      <c r="AK54" s="880"/>
      <c r="AL54" s="880"/>
      <c r="AM54" s="880"/>
      <c r="AN54" s="13"/>
      <c r="AR54" s="124"/>
      <c r="AS54" s="124"/>
    </row>
    <row r="55" spans="1:45" ht="15" customHeight="1" thickTop="1">
      <c r="A55" s="790" t="s">
        <v>98</v>
      </c>
      <c r="B55" s="791"/>
      <c r="C55" s="791"/>
      <c r="D55" s="791"/>
      <c r="E55" s="792"/>
      <c r="F55" s="793">
        <f>SUM(F50:J54)</f>
        <v>0</v>
      </c>
      <c r="G55" s="794"/>
      <c r="H55" s="794"/>
      <c r="I55" s="794"/>
      <c r="J55" s="794"/>
      <c r="K55" s="804"/>
      <c r="L55" s="804"/>
      <c r="M55" s="804"/>
      <c r="N55" s="804"/>
      <c r="O55" s="804"/>
      <c r="P55" s="804"/>
      <c r="Q55" s="804"/>
      <c r="R55" s="804"/>
      <c r="S55" s="804"/>
      <c r="T55" s="804"/>
      <c r="U55" s="804"/>
      <c r="V55" s="804"/>
      <c r="W55" s="804"/>
      <c r="X55" s="804"/>
      <c r="Y55" s="804"/>
      <c r="Z55" s="804"/>
      <c r="AA55" s="804"/>
      <c r="AB55" s="804"/>
      <c r="AC55" s="804"/>
      <c r="AD55" s="804"/>
      <c r="AE55" s="804"/>
      <c r="AF55" s="804"/>
      <c r="AG55" s="804"/>
      <c r="AH55" s="804"/>
      <c r="AI55" s="804"/>
      <c r="AJ55" s="804"/>
      <c r="AK55" s="804"/>
      <c r="AL55" s="804"/>
      <c r="AM55" s="804"/>
      <c r="AR55" s="124"/>
      <c r="AS55" s="124"/>
    </row>
    <row r="56" spans="1:45" ht="4.5" customHeight="1">
      <c r="A56" s="46"/>
      <c r="B56" s="46"/>
      <c r="C56" s="46"/>
      <c r="D56" s="46"/>
      <c r="E56" s="46"/>
      <c r="F56" s="46"/>
      <c r="G56" s="46"/>
      <c r="H56" s="46"/>
      <c r="I56" s="46"/>
      <c r="J56" s="46"/>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13"/>
      <c r="AL56" s="13"/>
      <c r="AM56" s="13"/>
      <c r="AR56" s="124"/>
      <c r="AS56" s="124"/>
    </row>
    <row r="57" spans="1:45" ht="3.75" customHeight="1">
      <c r="A57" s="48"/>
      <c r="B57" s="49"/>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1"/>
      <c r="AL57" s="51"/>
      <c r="AM57" s="52"/>
      <c r="AR57" s="124"/>
      <c r="AS57" s="124"/>
    </row>
    <row r="58" spans="1:45" s="299" customFormat="1" ht="9" customHeight="1">
      <c r="A58" s="777" t="s">
        <v>448</v>
      </c>
      <c r="B58" s="778"/>
      <c r="C58" s="778"/>
      <c r="D58" s="778"/>
      <c r="E58" s="778"/>
      <c r="F58" s="778"/>
      <c r="G58" s="778"/>
      <c r="H58" s="778"/>
      <c r="I58" s="778"/>
      <c r="J58" s="778"/>
      <c r="K58" s="778"/>
      <c r="L58" s="778"/>
      <c r="M58" s="778"/>
      <c r="N58" s="778"/>
      <c r="O58" s="778"/>
      <c r="P58" s="778"/>
      <c r="Q58" s="778"/>
      <c r="R58" s="778"/>
      <c r="S58" s="778"/>
      <c r="T58" s="778"/>
      <c r="U58" s="778"/>
      <c r="V58" s="778"/>
      <c r="W58" s="778"/>
      <c r="X58" s="778"/>
      <c r="Y58" s="778"/>
      <c r="Z58" s="778"/>
      <c r="AA58" s="778"/>
      <c r="AB58" s="778"/>
      <c r="AC58" s="778"/>
      <c r="AD58" s="778"/>
      <c r="AE58" s="778"/>
      <c r="AF58" s="778"/>
      <c r="AG58" s="778"/>
      <c r="AH58" s="778"/>
      <c r="AI58" s="778"/>
      <c r="AJ58" s="778"/>
      <c r="AK58" s="778"/>
      <c r="AL58" s="778"/>
      <c r="AM58" s="779"/>
    </row>
    <row r="59" spans="1:45" s="299" customFormat="1" ht="9" customHeight="1">
      <c r="A59" s="780"/>
      <c r="B59" s="778"/>
      <c r="C59" s="778"/>
      <c r="D59" s="778"/>
      <c r="E59" s="778"/>
      <c r="F59" s="778"/>
      <c r="G59" s="778"/>
      <c r="H59" s="778"/>
      <c r="I59" s="778"/>
      <c r="J59" s="778"/>
      <c r="K59" s="778"/>
      <c r="L59" s="778"/>
      <c r="M59" s="778"/>
      <c r="N59" s="778"/>
      <c r="O59" s="778"/>
      <c r="P59" s="778"/>
      <c r="Q59" s="778"/>
      <c r="R59" s="778"/>
      <c r="S59" s="778"/>
      <c r="T59" s="778"/>
      <c r="U59" s="778"/>
      <c r="V59" s="778"/>
      <c r="W59" s="778"/>
      <c r="X59" s="778"/>
      <c r="Y59" s="778"/>
      <c r="Z59" s="778"/>
      <c r="AA59" s="778"/>
      <c r="AB59" s="778"/>
      <c r="AC59" s="778"/>
      <c r="AD59" s="778"/>
      <c r="AE59" s="778"/>
      <c r="AF59" s="778"/>
      <c r="AG59" s="778"/>
      <c r="AH59" s="778"/>
      <c r="AI59" s="778"/>
      <c r="AJ59" s="778"/>
      <c r="AK59" s="778"/>
      <c r="AL59" s="778"/>
      <c r="AM59" s="779"/>
    </row>
    <row r="60" spans="1:45" s="299" customFormat="1" ht="9" customHeight="1">
      <c r="A60" s="780"/>
      <c r="B60" s="778"/>
      <c r="C60" s="778"/>
      <c r="D60" s="778"/>
      <c r="E60" s="778"/>
      <c r="F60" s="778"/>
      <c r="G60" s="778"/>
      <c r="H60" s="778"/>
      <c r="I60" s="778"/>
      <c r="J60" s="778"/>
      <c r="K60" s="778"/>
      <c r="L60" s="778"/>
      <c r="M60" s="778"/>
      <c r="N60" s="778"/>
      <c r="O60" s="778"/>
      <c r="P60" s="778"/>
      <c r="Q60" s="778"/>
      <c r="R60" s="778"/>
      <c r="S60" s="778"/>
      <c r="T60" s="778"/>
      <c r="U60" s="778"/>
      <c r="V60" s="778"/>
      <c r="W60" s="778"/>
      <c r="X60" s="778"/>
      <c r="Y60" s="778"/>
      <c r="Z60" s="778"/>
      <c r="AA60" s="778"/>
      <c r="AB60" s="778"/>
      <c r="AC60" s="778"/>
      <c r="AD60" s="778"/>
      <c r="AE60" s="778"/>
      <c r="AF60" s="778"/>
      <c r="AG60" s="778"/>
      <c r="AH60" s="778"/>
      <c r="AI60" s="778"/>
      <c r="AJ60" s="778"/>
      <c r="AK60" s="778"/>
      <c r="AL60" s="778"/>
      <c r="AM60" s="779"/>
    </row>
    <row r="61" spans="1:45" s="299" customFormat="1" ht="9" customHeight="1">
      <c r="A61" s="780"/>
      <c r="B61" s="778"/>
      <c r="C61" s="778"/>
      <c r="D61" s="778"/>
      <c r="E61" s="778"/>
      <c r="F61" s="778"/>
      <c r="G61" s="778"/>
      <c r="H61" s="778"/>
      <c r="I61" s="778"/>
      <c r="J61" s="778"/>
      <c r="K61" s="778"/>
      <c r="L61" s="778"/>
      <c r="M61" s="778"/>
      <c r="N61" s="778"/>
      <c r="O61" s="778"/>
      <c r="P61" s="778"/>
      <c r="Q61" s="778"/>
      <c r="R61" s="778"/>
      <c r="S61" s="778"/>
      <c r="T61" s="778"/>
      <c r="U61" s="778"/>
      <c r="V61" s="778"/>
      <c r="W61" s="778"/>
      <c r="X61" s="778"/>
      <c r="Y61" s="778"/>
      <c r="Z61" s="778"/>
      <c r="AA61" s="778"/>
      <c r="AB61" s="778"/>
      <c r="AC61" s="778"/>
      <c r="AD61" s="778"/>
      <c r="AE61" s="778"/>
      <c r="AF61" s="778"/>
      <c r="AG61" s="778"/>
      <c r="AH61" s="778"/>
      <c r="AI61" s="778"/>
      <c r="AJ61" s="778"/>
      <c r="AK61" s="778"/>
      <c r="AL61" s="778"/>
      <c r="AM61" s="779"/>
    </row>
    <row r="62" spans="1:45" s="299" customFormat="1" ht="9" customHeight="1">
      <c r="A62" s="780"/>
      <c r="B62" s="778"/>
      <c r="C62" s="778"/>
      <c r="D62" s="778"/>
      <c r="E62" s="778"/>
      <c r="F62" s="778"/>
      <c r="G62" s="778"/>
      <c r="H62" s="778"/>
      <c r="I62" s="778"/>
      <c r="J62" s="778"/>
      <c r="K62" s="778"/>
      <c r="L62" s="778"/>
      <c r="M62" s="778"/>
      <c r="N62" s="778"/>
      <c r="O62" s="778"/>
      <c r="P62" s="778"/>
      <c r="Q62" s="778"/>
      <c r="R62" s="778"/>
      <c r="S62" s="778"/>
      <c r="T62" s="778"/>
      <c r="U62" s="778"/>
      <c r="V62" s="778"/>
      <c r="W62" s="778"/>
      <c r="X62" s="778"/>
      <c r="Y62" s="778"/>
      <c r="Z62" s="778"/>
      <c r="AA62" s="778"/>
      <c r="AB62" s="778"/>
      <c r="AC62" s="778"/>
      <c r="AD62" s="778"/>
      <c r="AE62" s="778"/>
      <c r="AF62" s="778"/>
      <c r="AG62" s="778"/>
      <c r="AH62" s="778"/>
      <c r="AI62" s="778"/>
      <c r="AJ62" s="778"/>
      <c r="AK62" s="778"/>
      <c r="AL62" s="778"/>
      <c r="AM62" s="779"/>
    </row>
    <row r="63" spans="1:45" s="299" customFormat="1" ht="9" customHeight="1">
      <c r="A63" s="780"/>
      <c r="B63" s="778"/>
      <c r="C63" s="778"/>
      <c r="D63" s="778"/>
      <c r="E63" s="778"/>
      <c r="F63" s="778"/>
      <c r="G63" s="778"/>
      <c r="H63" s="778"/>
      <c r="I63" s="778"/>
      <c r="J63" s="778"/>
      <c r="K63" s="778"/>
      <c r="L63" s="778"/>
      <c r="M63" s="778"/>
      <c r="N63" s="778"/>
      <c r="O63" s="778"/>
      <c r="P63" s="778"/>
      <c r="Q63" s="778"/>
      <c r="R63" s="778"/>
      <c r="S63" s="778"/>
      <c r="T63" s="778"/>
      <c r="U63" s="778"/>
      <c r="V63" s="778"/>
      <c r="W63" s="778"/>
      <c r="X63" s="778"/>
      <c r="Y63" s="778"/>
      <c r="Z63" s="778"/>
      <c r="AA63" s="778"/>
      <c r="AB63" s="778"/>
      <c r="AC63" s="778"/>
      <c r="AD63" s="778"/>
      <c r="AE63" s="778"/>
      <c r="AF63" s="778"/>
      <c r="AG63" s="778"/>
      <c r="AH63" s="778"/>
      <c r="AI63" s="778"/>
      <c r="AJ63" s="778"/>
      <c r="AK63" s="778"/>
      <c r="AL63" s="778"/>
      <c r="AM63" s="779"/>
    </row>
    <row r="64" spans="1:45" s="299" customFormat="1" ht="9" customHeight="1">
      <c r="A64" s="780"/>
      <c r="B64" s="778"/>
      <c r="C64" s="778"/>
      <c r="D64" s="778"/>
      <c r="E64" s="778"/>
      <c r="F64" s="778"/>
      <c r="G64" s="778"/>
      <c r="H64" s="778"/>
      <c r="I64" s="778"/>
      <c r="J64" s="778"/>
      <c r="K64" s="778"/>
      <c r="L64" s="778"/>
      <c r="M64" s="778"/>
      <c r="N64" s="778"/>
      <c r="O64" s="778"/>
      <c r="P64" s="778"/>
      <c r="Q64" s="778"/>
      <c r="R64" s="778"/>
      <c r="S64" s="778"/>
      <c r="T64" s="778"/>
      <c r="U64" s="778"/>
      <c r="V64" s="778"/>
      <c r="W64" s="778"/>
      <c r="X64" s="778"/>
      <c r="Y64" s="778"/>
      <c r="Z64" s="778"/>
      <c r="AA64" s="778"/>
      <c r="AB64" s="778"/>
      <c r="AC64" s="778"/>
      <c r="AD64" s="778"/>
      <c r="AE64" s="778"/>
      <c r="AF64" s="778"/>
      <c r="AG64" s="778"/>
      <c r="AH64" s="778"/>
      <c r="AI64" s="778"/>
      <c r="AJ64" s="778"/>
      <c r="AK64" s="778"/>
      <c r="AL64" s="778"/>
      <c r="AM64" s="779"/>
    </row>
    <row r="65" spans="1:39" s="299" customFormat="1" ht="9" customHeight="1">
      <c r="A65" s="780"/>
      <c r="B65" s="778"/>
      <c r="C65" s="778"/>
      <c r="D65" s="778"/>
      <c r="E65" s="778"/>
      <c r="F65" s="778"/>
      <c r="G65" s="778"/>
      <c r="H65" s="778"/>
      <c r="I65" s="778"/>
      <c r="J65" s="778"/>
      <c r="K65" s="778"/>
      <c r="L65" s="778"/>
      <c r="M65" s="778"/>
      <c r="N65" s="778"/>
      <c r="O65" s="778"/>
      <c r="P65" s="778"/>
      <c r="Q65" s="778"/>
      <c r="R65" s="778"/>
      <c r="S65" s="778"/>
      <c r="T65" s="778"/>
      <c r="U65" s="778"/>
      <c r="V65" s="778"/>
      <c r="W65" s="778"/>
      <c r="X65" s="778"/>
      <c r="Y65" s="778"/>
      <c r="Z65" s="778"/>
      <c r="AA65" s="778"/>
      <c r="AB65" s="778"/>
      <c r="AC65" s="778"/>
      <c r="AD65" s="778"/>
      <c r="AE65" s="778"/>
      <c r="AF65" s="778"/>
      <c r="AG65" s="778"/>
      <c r="AH65" s="778"/>
      <c r="AI65" s="778"/>
      <c r="AJ65" s="778"/>
      <c r="AK65" s="778"/>
      <c r="AL65" s="778"/>
      <c r="AM65" s="779"/>
    </row>
    <row r="66" spans="1:39" s="299" customFormat="1" ht="9" customHeight="1">
      <c r="A66" s="780"/>
      <c r="B66" s="778"/>
      <c r="C66" s="778"/>
      <c r="D66" s="778"/>
      <c r="E66" s="778"/>
      <c r="F66" s="778"/>
      <c r="G66" s="778"/>
      <c r="H66" s="778"/>
      <c r="I66" s="778"/>
      <c r="J66" s="778"/>
      <c r="K66" s="778"/>
      <c r="L66" s="778"/>
      <c r="M66" s="778"/>
      <c r="N66" s="778"/>
      <c r="O66" s="778"/>
      <c r="P66" s="778"/>
      <c r="Q66" s="778"/>
      <c r="R66" s="778"/>
      <c r="S66" s="778"/>
      <c r="T66" s="778"/>
      <c r="U66" s="778"/>
      <c r="V66" s="778"/>
      <c r="W66" s="778"/>
      <c r="X66" s="778"/>
      <c r="Y66" s="778"/>
      <c r="Z66" s="778"/>
      <c r="AA66" s="778"/>
      <c r="AB66" s="778"/>
      <c r="AC66" s="778"/>
      <c r="AD66" s="778"/>
      <c r="AE66" s="778"/>
      <c r="AF66" s="778"/>
      <c r="AG66" s="778"/>
      <c r="AH66" s="778"/>
      <c r="AI66" s="778"/>
      <c r="AJ66" s="778"/>
      <c r="AK66" s="778"/>
      <c r="AL66" s="778"/>
      <c r="AM66" s="779"/>
    </row>
    <row r="67" spans="1:39" s="299" customFormat="1" ht="9" customHeight="1">
      <c r="A67" s="780"/>
      <c r="B67" s="778"/>
      <c r="C67" s="778"/>
      <c r="D67" s="778"/>
      <c r="E67" s="778"/>
      <c r="F67" s="778"/>
      <c r="G67" s="778"/>
      <c r="H67" s="778"/>
      <c r="I67" s="778"/>
      <c r="J67" s="778"/>
      <c r="K67" s="778"/>
      <c r="L67" s="778"/>
      <c r="M67" s="778"/>
      <c r="N67" s="778"/>
      <c r="O67" s="778"/>
      <c r="P67" s="778"/>
      <c r="Q67" s="778"/>
      <c r="R67" s="778"/>
      <c r="S67" s="778"/>
      <c r="T67" s="778"/>
      <c r="U67" s="778"/>
      <c r="V67" s="778"/>
      <c r="W67" s="778"/>
      <c r="X67" s="778"/>
      <c r="Y67" s="778"/>
      <c r="Z67" s="778"/>
      <c r="AA67" s="778"/>
      <c r="AB67" s="778"/>
      <c r="AC67" s="778"/>
      <c r="AD67" s="778"/>
      <c r="AE67" s="778"/>
      <c r="AF67" s="778"/>
      <c r="AG67" s="778"/>
      <c r="AH67" s="778"/>
      <c r="AI67" s="778"/>
      <c r="AJ67" s="778"/>
      <c r="AK67" s="778"/>
      <c r="AL67" s="778"/>
      <c r="AM67" s="779"/>
    </row>
    <row r="68" spans="1:39" s="299" customFormat="1" ht="9" customHeight="1">
      <c r="A68" s="780"/>
      <c r="B68" s="778"/>
      <c r="C68" s="778"/>
      <c r="D68" s="778"/>
      <c r="E68" s="778"/>
      <c r="F68" s="778"/>
      <c r="G68" s="778"/>
      <c r="H68" s="778"/>
      <c r="I68" s="778"/>
      <c r="J68" s="778"/>
      <c r="K68" s="778"/>
      <c r="L68" s="778"/>
      <c r="M68" s="778"/>
      <c r="N68" s="778"/>
      <c r="O68" s="778"/>
      <c r="P68" s="778"/>
      <c r="Q68" s="778"/>
      <c r="R68" s="778"/>
      <c r="S68" s="778"/>
      <c r="T68" s="778"/>
      <c r="U68" s="778"/>
      <c r="V68" s="778"/>
      <c r="W68" s="778"/>
      <c r="X68" s="778"/>
      <c r="Y68" s="778"/>
      <c r="Z68" s="778"/>
      <c r="AA68" s="778"/>
      <c r="AB68" s="778"/>
      <c r="AC68" s="778"/>
      <c r="AD68" s="778"/>
      <c r="AE68" s="778"/>
      <c r="AF68" s="778"/>
      <c r="AG68" s="778"/>
      <c r="AH68" s="778"/>
      <c r="AI68" s="778"/>
      <c r="AJ68" s="778"/>
      <c r="AK68" s="778"/>
      <c r="AL68" s="778"/>
      <c r="AM68" s="779"/>
    </row>
    <row r="69" spans="1:39" s="299" customFormat="1" ht="9" customHeight="1">
      <c r="A69" s="780"/>
      <c r="B69" s="778"/>
      <c r="C69" s="778"/>
      <c r="D69" s="778"/>
      <c r="E69" s="778"/>
      <c r="F69" s="778"/>
      <c r="G69" s="778"/>
      <c r="H69" s="778"/>
      <c r="I69" s="778"/>
      <c r="J69" s="778"/>
      <c r="K69" s="778"/>
      <c r="L69" s="778"/>
      <c r="M69" s="778"/>
      <c r="N69" s="778"/>
      <c r="O69" s="778"/>
      <c r="P69" s="778"/>
      <c r="Q69" s="778"/>
      <c r="R69" s="778"/>
      <c r="S69" s="778"/>
      <c r="T69" s="778"/>
      <c r="U69" s="778"/>
      <c r="V69" s="778"/>
      <c r="W69" s="778"/>
      <c r="X69" s="778"/>
      <c r="Y69" s="778"/>
      <c r="Z69" s="778"/>
      <c r="AA69" s="778"/>
      <c r="AB69" s="778"/>
      <c r="AC69" s="778"/>
      <c r="AD69" s="778"/>
      <c r="AE69" s="778"/>
      <c r="AF69" s="778"/>
      <c r="AG69" s="778"/>
      <c r="AH69" s="778"/>
      <c r="AI69" s="778"/>
      <c r="AJ69" s="778"/>
      <c r="AK69" s="778"/>
      <c r="AL69" s="778"/>
      <c r="AM69" s="779"/>
    </row>
    <row r="70" spans="1:39" s="300" customFormat="1" ht="9" customHeight="1">
      <c r="A70" s="781"/>
      <c r="B70" s="782"/>
      <c r="C70" s="782"/>
      <c r="D70" s="782"/>
      <c r="E70" s="782"/>
      <c r="F70" s="782"/>
      <c r="G70" s="782"/>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c r="AH70" s="782"/>
      <c r="AI70" s="782"/>
      <c r="AJ70" s="782"/>
      <c r="AK70" s="782"/>
      <c r="AL70" s="782"/>
      <c r="AM70" s="783"/>
    </row>
    <row r="75" spans="1:39" s="119" customFormat="1" ht="5">
      <c r="B75" s="119" t="s">
        <v>105</v>
      </c>
      <c r="C75" s="119" t="s">
        <v>106</v>
      </c>
      <c r="D75" s="119" t="s">
        <v>115</v>
      </c>
      <c r="E75" s="119" t="s">
        <v>116</v>
      </c>
    </row>
    <row r="76" spans="1:39" s="119" customFormat="1" ht="5">
      <c r="A76" s="119" t="s">
        <v>117</v>
      </c>
      <c r="B76" s="120">
        <v>537</v>
      </c>
      <c r="C76" s="120">
        <v>268</v>
      </c>
      <c r="D76" s="120">
        <v>537</v>
      </c>
      <c r="E76" s="120">
        <v>268</v>
      </c>
      <c r="F76" s="119" t="s">
        <v>118</v>
      </c>
      <c r="G76" s="120"/>
    </row>
    <row r="77" spans="1:39" s="119" customFormat="1" ht="5">
      <c r="A77" s="119" t="s">
        <v>119</v>
      </c>
      <c r="B77" s="120">
        <v>684</v>
      </c>
      <c r="C77" s="120">
        <v>342</v>
      </c>
      <c r="D77" s="120">
        <v>684</v>
      </c>
      <c r="E77" s="120">
        <v>342</v>
      </c>
      <c r="F77" s="119" t="s">
        <v>118</v>
      </c>
      <c r="G77" s="120"/>
    </row>
    <row r="78" spans="1:39" s="119" customFormat="1" ht="5">
      <c r="A78" s="119" t="s">
        <v>120</v>
      </c>
      <c r="B78" s="120">
        <v>889</v>
      </c>
      <c r="C78" s="120">
        <v>445</v>
      </c>
      <c r="D78" s="120">
        <v>889</v>
      </c>
      <c r="E78" s="120">
        <v>445</v>
      </c>
      <c r="F78" s="119" t="s">
        <v>118</v>
      </c>
      <c r="G78" s="120"/>
    </row>
    <row r="79" spans="1:39" s="119" customFormat="1" ht="5">
      <c r="A79" s="119" t="s">
        <v>121</v>
      </c>
      <c r="B79" s="120">
        <v>231</v>
      </c>
      <c r="C79" s="120">
        <v>115</v>
      </c>
      <c r="D79" s="120">
        <v>231</v>
      </c>
      <c r="E79" s="120">
        <v>115</v>
      </c>
      <c r="F79" s="119" t="s">
        <v>118</v>
      </c>
      <c r="G79" s="120"/>
    </row>
    <row r="80" spans="1:39" s="119" customFormat="1" ht="5">
      <c r="A80" s="119" t="s">
        <v>14</v>
      </c>
      <c r="B80" s="120">
        <v>226</v>
      </c>
      <c r="C80" s="120">
        <v>113</v>
      </c>
      <c r="D80" s="120">
        <v>226</v>
      </c>
      <c r="E80" s="120">
        <v>113</v>
      </c>
      <c r="F80" s="119" t="s">
        <v>118</v>
      </c>
      <c r="G80" s="120"/>
    </row>
    <row r="81" spans="1:7" s="119" customFormat="1" ht="5">
      <c r="A81" s="119" t="s">
        <v>122</v>
      </c>
      <c r="B81" s="120">
        <v>564</v>
      </c>
      <c r="C81" s="120">
        <v>282</v>
      </c>
      <c r="D81" s="120">
        <v>564</v>
      </c>
      <c r="E81" s="120">
        <v>282</v>
      </c>
      <c r="F81" s="119" t="s">
        <v>118</v>
      </c>
      <c r="G81" s="120"/>
    </row>
    <row r="82" spans="1:7" s="119" customFormat="1" ht="5">
      <c r="A82" s="119" t="s">
        <v>123</v>
      </c>
      <c r="B82" s="120">
        <v>710</v>
      </c>
      <c r="C82" s="120">
        <v>355</v>
      </c>
      <c r="D82" s="120">
        <v>710</v>
      </c>
      <c r="E82" s="120">
        <v>355</v>
      </c>
      <c r="F82" s="119" t="s">
        <v>118</v>
      </c>
      <c r="G82" s="120"/>
    </row>
    <row r="83" spans="1:7" s="119" customFormat="1" ht="5">
      <c r="A83" s="119" t="s">
        <v>124</v>
      </c>
      <c r="B83" s="120">
        <v>1133</v>
      </c>
      <c r="C83" s="120">
        <v>567</v>
      </c>
      <c r="D83" s="120">
        <v>1133</v>
      </c>
      <c r="E83" s="120">
        <v>567</v>
      </c>
      <c r="F83" s="119" t="s">
        <v>118</v>
      </c>
      <c r="G83" s="120"/>
    </row>
    <row r="84" spans="1:7" s="119" customFormat="1" ht="5">
      <c r="A84" s="119" t="s">
        <v>47</v>
      </c>
      <c r="B84" s="120">
        <f t="shared" ref="B84:C85" si="2">D84*$AG$5</f>
        <v>0</v>
      </c>
      <c r="C84" s="120">
        <f t="shared" si="2"/>
        <v>0</v>
      </c>
      <c r="D84" s="120">
        <v>27</v>
      </c>
      <c r="E84" s="120">
        <v>13</v>
      </c>
      <c r="F84" s="119" t="s">
        <v>125</v>
      </c>
      <c r="G84" s="120"/>
    </row>
    <row r="85" spans="1:7" s="119" customFormat="1" ht="5">
      <c r="A85" s="119" t="s">
        <v>126</v>
      </c>
      <c r="B85" s="120">
        <f t="shared" si="2"/>
        <v>0</v>
      </c>
      <c r="C85" s="120">
        <f t="shared" si="2"/>
        <v>0</v>
      </c>
      <c r="D85" s="120">
        <v>27</v>
      </c>
      <c r="E85" s="120">
        <v>13</v>
      </c>
      <c r="F85" s="119" t="s">
        <v>125</v>
      </c>
      <c r="G85" s="120"/>
    </row>
    <row r="86" spans="1:7" s="119" customFormat="1" ht="5">
      <c r="A86" s="119" t="s">
        <v>15</v>
      </c>
      <c r="B86" s="120">
        <v>320</v>
      </c>
      <c r="C86" s="120">
        <v>160</v>
      </c>
      <c r="D86" s="120">
        <v>320</v>
      </c>
      <c r="E86" s="120">
        <v>160</v>
      </c>
      <c r="F86" s="119" t="s">
        <v>118</v>
      </c>
      <c r="G86" s="120"/>
    </row>
    <row r="87" spans="1:7" s="119" customFormat="1" ht="5">
      <c r="A87" s="119" t="s">
        <v>16</v>
      </c>
      <c r="B87" s="120">
        <v>339</v>
      </c>
      <c r="C87" s="120">
        <v>169</v>
      </c>
      <c r="D87" s="120">
        <v>339</v>
      </c>
      <c r="E87" s="120">
        <v>169</v>
      </c>
      <c r="F87" s="119" t="s">
        <v>118</v>
      </c>
      <c r="G87" s="120"/>
    </row>
    <row r="88" spans="1:7" s="119" customFormat="1" ht="5">
      <c r="A88" s="119" t="s">
        <v>17</v>
      </c>
      <c r="B88" s="120">
        <v>311</v>
      </c>
      <c r="C88" s="120">
        <v>156</v>
      </c>
      <c r="D88" s="120">
        <v>311</v>
      </c>
      <c r="E88" s="120">
        <v>156</v>
      </c>
      <c r="F88" s="119" t="s">
        <v>118</v>
      </c>
      <c r="G88" s="120"/>
    </row>
    <row r="89" spans="1:7" s="119" customFormat="1" ht="5">
      <c r="A89" s="119" t="s">
        <v>18</v>
      </c>
      <c r="B89" s="120">
        <v>137</v>
      </c>
      <c r="C89" s="120">
        <v>68</v>
      </c>
      <c r="D89" s="120">
        <v>137</v>
      </c>
      <c r="E89" s="120">
        <v>68</v>
      </c>
      <c r="F89" s="119" t="s">
        <v>118</v>
      </c>
      <c r="G89" s="120"/>
    </row>
    <row r="90" spans="1:7" s="119" customFormat="1" ht="5">
      <c r="A90" s="119" t="s">
        <v>19</v>
      </c>
      <c r="B90" s="120">
        <v>508</v>
      </c>
      <c r="C90" s="120">
        <v>254</v>
      </c>
      <c r="D90" s="120">
        <v>508</v>
      </c>
      <c r="E90" s="120">
        <v>254</v>
      </c>
      <c r="F90" s="119" t="s">
        <v>118</v>
      </c>
      <c r="G90" s="120"/>
    </row>
    <row r="91" spans="1:7" s="119" customFormat="1" ht="5">
      <c r="A91" s="119" t="s">
        <v>20</v>
      </c>
      <c r="B91" s="120">
        <v>204</v>
      </c>
      <c r="C91" s="120">
        <v>102</v>
      </c>
      <c r="D91" s="120">
        <v>204</v>
      </c>
      <c r="E91" s="120">
        <v>102</v>
      </c>
      <c r="F91" s="119" t="s">
        <v>118</v>
      </c>
      <c r="G91" s="120"/>
    </row>
    <row r="92" spans="1:7" s="119" customFormat="1" ht="5">
      <c r="A92" s="119" t="s">
        <v>21</v>
      </c>
      <c r="B92" s="120">
        <v>148</v>
      </c>
      <c r="C92" s="120">
        <v>74</v>
      </c>
      <c r="D92" s="120">
        <v>148</v>
      </c>
      <c r="E92" s="120">
        <v>74</v>
      </c>
      <c r="F92" s="119" t="s">
        <v>118</v>
      </c>
      <c r="G92" s="120"/>
    </row>
    <row r="93" spans="1:7" s="119" customFormat="1" ht="5">
      <c r="A93" s="119" t="s">
        <v>22</v>
      </c>
      <c r="B93" s="120"/>
      <c r="C93" s="120">
        <v>282</v>
      </c>
      <c r="D93" s="120"/>
      <c r="E93" s="120">
        <v>282</v>
      </c>
      <c r="F93" s="119" t="s">
        <v>118</v>
      </c>
      <c r="G93" s="120"/>
    </row>
    <row r="94" spans="1:7" s="119" customFormat="1" ht="5">
      <c r="A94" s="119" t="s">
        <v>127</v>
      </c>
      <c r="B94" s="120">
        <v>33</v>
      </c>
      <c r="C94" s="120">
        <v>16</v>
      </c>
      <c r="D94" s="120">
        <v>33</v>
      </c>
      <c r="E94" s="120">
        <v>16</v>
      </c>
      <c r="F94" s="119" t="s">
        <v>118</v>
      </c>
      <c r="G94" s="120"/>
    </row>
    <row r="95" spans="1:7" s="119" customFormat="1" ht="5">
      <c r="A95" s="119" t="s">
        <v>23</v>
      </c>
      <c r="B95" s="120">
        <v>475</v>
      </c>
      <c r="C95" s="120">
        <v>237</v>
      </c>
      <c r="D95" s="120">
        <v>475</v>
      </c>
      <c r="E95" s="120">
        <v>237</v>
      </c>
      <c r="F95" s="119" t="s">
        <v>118</v>
      </c>
      <c r="G95" s="120"/>
    </row>
    <row r="96" spans="1:7" s="119" customFormat="1" ht="5">
      <c r="A96" s="119" t="s">
        <v>24</v>
      </c>
      <c r="B96" s="120">
        <v>638</v>
      </c>
      <c r="C96" s="120">
        <v>319</v>
      </c>
      <c r="D96" s="120">
        <v>638</v>
      </c>
      <c r="E96" s="120">
        <v>319</v>
      </c>
      <c r="F96" s="119" t="s">
        <v>118</v>
      </c>
      <c r="G96" s="120"/>
    </row>
    <row r="97" spans="1:7" s="119" customFormat="1" ht="5">
      <c r="A97" s="119" t="s">
        <v>25</v>
      </c>
      <c r="B97" s="120">
        <f>D97*$AG$5</f>
        <v>0</v>
      </c>
      <c r="C97" s="120">
        <f>E97*$AG$5</f>
        <v>0</v>
      </c>
      <c r="D97" s="120">
        <v>38</v>
      </c>
      <c r="E97" s="120">
        <v>19</v>
      </c>
      <c r="F97" s="119" t="s">
        <v>125</v>
      </c>
      <c r="G97" s="120"/>
    </row>
    <row r="98" spans="1:7" s="119" customFormat="1" ht="5">
      <c r="A98" s="119" t="s">
        <v>26</v>
      </c>
      <c r="B98" s="120">
        <f>D98*$AG$5</f>
        <v>0</v>
      </c>
      <c r="C98" s="120">
        <f t="shared" ref="C98:C110" si="3">E98*$AG$5</f>
        <v>0</v>
      </c>
      <c r="D98" s="120">
        <v>40</v>
      </c>
      <c r="E98" s="120">
        <v>20</v>
      </c>
      <c r="F98" s="119" t="s">
        <v>125</v>
      </c>
      <c r="G98" s="120"/>
    </row>
    <row r="99" spans="1:7" s="119" customFormat="1" ht="5">
      <c r="A99" s="119" t="s">
        <v>27</v>
      </c>
      <c r="B99" s="120">
        <f t="shared" ref="B99:B110" si="4">D99*$AG$5</f>
        <v>0</v>
      </c>
      <c r="C99" s="120">
        <f t="shared" si="3"/>
        <v>0</v>
      </c>
      <c r="D99" s="120">
        <v>38</v>
      </c>
      <c r="E99" s="120">
        <v>19</v>
      </c>
      <c r="F99" s="119" t="s">
        <v>125</v>
      </c>
      <c r="G99" s="120"/>
    </row>
    <row r="100" spans="1:7" s="119" customFormat="1" ht="5">
      <c r="A100" s="119" t="s">
        <v>28</v>
      </c>
      <c r="B100" s="120">
        <f t="shared" si="4"/>
        <v>0</v>
      </c>
      <c r="C100" s="120">
        <f t="shared" si="3"/>
        <v>0</v>
      </c>
      <c r="D100" s="120">
        <v>48</v>
      </c>
      <c r="E100" s="120">
        <v>24</v>
      </c>
      <c r="F100" s="119" t="s">
        <v>125</v>
      </c>
      <c r="G100" s="120"/>
    </row>
    <row r="101" spans="1:7" s="119" customFormat="1" ht="5">
      <c r="A101" s="119" t="s">
        <v>29</v>
      </c>
      <c r="B101" s="120">
        <f t="shared" si="4"/>
        <v>0</v>
      </c>
      <c r="C101" s="120">
        <f t="shared" si="3"/>
        <v>0</v>
      </c>
      <c r="D101" s="120">
        <v>43</v>
      </c>
      <c r="E101" s="120">
        <v>21</v>
      </c>
      <c r="F101" s="119" t="s">
        <v>125</v>
      </c>
      <c r="G101" s="120"/>
    </row>
    <row r="102" spans="1:7" s="119" customFormat="1" ht="5">
      <c r="A102" s="119" t="s">
        <v>30</v>
      </c>
      <c r="B102" s="120">
        <f t="shared" si="4"/>
        <v>0</v>
      </c>
      <c r="C102" s="120">
        <f t="shared" si="3"/>
        <v>0</v>
      </c>
      <c r="D102" s="120">
        <v>36</v>
      </c>
      <c r="E102" s="120">
        <v>18</v>
      </c>
      <c r="F102" s="119" t="s">
        <v>125</v>
      </c>
      <c r="G102" s="120"/>
    </row>
    <row r="103" spans="1:7" s="119" customFormat="1" ht="5">
      <c r="A103" s="119" t="s">
        <v>128</v>
      </c>
      <c r="B103" s="120">
        <f t="shared" si="4"/>
        <v>0</v>
      </c>
      <c r="C103" s="120">
        <f t="shared" si="3"/>
        <v>0</v>
      </c>
      <c r="D103" s="120">
        <v>37</v>
      </c>
      <c r="E103" s="120">
        <v>19</v>
      </c>
      <c r="F103" s="119" t="s">
        <v>125</v>
      </c>
      <c r="G103" s="120"/>
    </row>
    <row r="104" spans="1:7" s="119" customFormat="1" ht="5">
      <c r="A104" s="119" t="s">
        <v>129</v>
      </c>
      <c r="B104" s="120">
        <f t="shared" si="4"/>
        <v>0</v>
      </c>
      <c r="C104" s="120">
        <f t="shared" si="3"/>
        <v>0</v>
      </c>
      <c r="D104" s="120">
        <v>35</v>
      </c>
      <c r="E104" s="120">
        <v>18</v>
      </c>
      <c r="F104" s="119" t="s">
        <v>125</v>
      </c>
      <c r="G104" s="120"/>
    </row>
    <row r="105" spans="1:7" s="119" customFormat="1" ht="5">
      <c r="A105" s="119" t="s">
        <v>130</v>
      </c>
      <c r="B105" s="120">
        <f t="shared" si="4"/>
        <v>0</v>
      </c>
      <c r="C105" s="120">
        <f t="shared" si="3"/>
        <v>0</v>
      </c>
      <c r="D105" s="120">
        <v>37</v>
      </c>
      <c r="E105" s="120">
        <v>19</v>
      </c>
      <c r="F105" s="119" t="s">
        <v>125</v>
      </c>
      <c r="G105" s="120"/>
    </row>
    <row r="106" spans="1:7" s="119" customFormat="1" ht="5">
      <c r="A106" s="119" t="s">
        <v>131</v>
      </c>
      <c r="B106" s="120">
        <f t="shared" si="4"/>
        <v>0</v>
      </c>
      <c r="C106" s="120">
        <f t="shared" si="3"/>
        <v>0</v>
      </c>
      <c r="D106" s="120">
        <v>35</v>
      </c>
      <c r="E106" s="120">
        <v>18</v>
      </c>
      <c r="F106" s="119" t="s">
        <v>125</v>
      </c>
      <c r="G106" s="120"/>
    </row>
    <row r="107" spans="1:7" s="119" customFormat="1" ht="5">
      <c r="A107" s="119" t="s">
        <v>132</v>
      </c>
      <c r="B107" s="120">
        <f t="shared" si="4"/>
        <v>0</v>
      </c>
      <c r="C107" s="120">
        <f t="shared" si="3"/>
        <v>0</v>
      </c>
      <c r="D107" s="120">
        <v>37</v>
      </c>
      <c r="E107" s="120">
        <v>19</v>
      </c>
      <c r="F107" s="119" t="s">
        <v>125</v>
      </c>
      <c r="G107" s="120"/>
    </row>
    <row r="108" spans="1:7" s="119" customFormat="1" ht="5">
      <c r="A108" s="119" t="s">
        <v>133</v>
      </c>
      <c r="B108" s="120">
        <f t="shared" si="4"/>
        <v>0</v>
      </c>
      <c r="C108" s="120">
        <f t="shared" si="3"/>
        <v>0</v>
      </c>
      <c r="D108" s="120">
        <v>35</v>
      </c>
      <c r="E108" s="120">
        <v>18</v>
      </c>
      <c r="F108" s="119" t="s">
        <v>125</v>
      </c>
      <c r="G108" s="120"/>
    </row>
    <row r="109" spans="1:7" s="119" customFormat="1" ht="5">
      <c r="A109" s="119" t="s">
        <v>134</v>
      </c>
      <c r="B109" s="120">
        <f t="shared" si="4"/>
        <v>0</v>
      </c>
      <c r="C109" s="120">
        <f t="shared" si="3"/>
        <v>0</v>
      </c>
      <c r="D109" s="120">
        <v>37</v>
      </c>
      <c r="E109" s="120">
        <v>19</v>
      </c>
      <c r="F109" s="119" t="s">
        <v>125</v>
      </c>
      <c r="G109" s="120"/>
    </row>
    <row r="110" spans="1:7" s="119" customFormat="1" ht="5">
      <c r="A110" s="119" t="s">
        <v>135</v>
      </c>
      <c r="B110" s="120">
        <f t="shared" si="4"/>
        <v>0</v>
      </c>
      <c r="C110" s="120">
        <f t="shared" si="3"/>
        <v>0</v>
      </c>
      <c r="D110" s="120">
        <v>35</v>
      </c>
      <c r="E110" s="120">
        <v>18</v>
      </c>
      <c r="F110" s="119" t="s">
        <v>125</v>
      </c>
      <c r="G110" s="120"/>
    </row>
    <row r="111" spans="1:7" s="119" customFormat="1" ht="5"/>
    <row r="112" spans="1:7" s="119" customFormat="1" ht="5">
      <c r="A112" s="119" t="s">
        <v>107</v>
      </c>
      <c r="B112" s="119" t="s">
        <v>136</v>
      </c>
    </row>
    <row r="113" spans="1:7" s="119" customFormat="1" ht="5">
      <c r="A113" s="119" t="s">
        <v>108</v>
      </c>
      <c r="B113" s="119">
        <v>0</v>
      </c>
      <c r="C113" s="119" t="b">
        <v>0</v>
      </c>
      <c r="D113" s="119" t="b">
        <v>0</v>
      </c>
      <c r="E113" s="119" t="b">
        <v>0</v>
      </c>
      <c r="F113" s="119">
        <v>0</v>
      </c>
      <c r="G113" s="119">
        <v>0</v>
      </c>
    </row>
    <row r="114" spans="1:7" s="119" customFormat="1" ht="5">
      <c r="A114" s="119" t="s">
        <v>109</v>
      </c>
    </row>
    <row r="115" spans="1:7" s="119" customFormat="1" ht="5">
      <c r="A115" s="119" t="s">
        <v>110</v>
      </c>
    </row>
    <row r="116" spans="1:7" s="119" customFormat="1" ht="5">
      <c r="A116" s="119" t="s">
        <v>111</v>
      </c>
    </row>
    <row r="117" spans="1:7" s="119" customFormat="1" ht="5">
      <c r="A117" s="119" t="s">
        <v>112</v>
      </c>
    </row>
    <row r="118" spans="1:7" s="119" customFormat="1" ht="5">
      <c r="A118" s="119" t="s">
        <v>113</v>
      </c>
    </row>
    <row r="119" spans="1:7" s="119" customFormat="1" ht="5">
      <c r="A119" s="119" t="s">
        <v>114</v>
      </c>
    </row>
  </sheetData>
  <sheetProtection formatCells="0" formatColumns="0" formatRows="0" insertColumns="0" insertRows="0" autoFilter="0"/>
  <mergeCells count="131">
    <mergeCell ref="A58:AM70"/>
    <mergeCell ref="A54:E54"/>
    <mergeCell ref="F54:J54"/>
    <mergeCell ref="K54:AM54"/>
    <mergeCell ref="A55:E55"/>
    <mergeCell ref="F55:J55"/>
    <mergeCell ref="K55:AM55"/>
    <mergeCell ref="A52:E52"/>
    <mergeCell ref="F52:J52"/>
    <mergeCell ref="K52:AM52"/>
    <mergeCell ref="A53:E53"/>
    <mergeCell ref="F53:J53"/>
    <mergeCell ref="K53:AM53"/>
    <mergeCell ref="A50:E50"/>
    <mergeCell ref="F50:J50"/>
    <mergeCell ref="K50:AM50"/>
    <mergeCell ref="A51:E51"/>
    <mergeCell ref="F51:J51"/>
    <mergeCell ref="K51:AM51"/>
    <mergeCell ref="H45:J45"/>
    <mergeCell ref="K45:AE45"/>
    <mergeCell ref="C46:AM47"/>
    <mergeCell ref="A48:E48"/>
    <mergeCell ref="A49:E49"/>
    <mergeCell ref="F49:J49"/>
    <mergeCell ref="K49:AM49"/>
    <mergeCell ref="W44:Z44"/>
    <mergeCell ref="AA44:AC44"/>
    <mergeCell ref="AD44:AE44"/>
    <mergeCell ref="AF44:AH44"/>
    <mergeCell ref="AI44:AK44"/>
    <mergeCell ref="AL44:AM44"/>
    <mergeCell ref="G44:I44"/>
    <mergeCell ref="J44:L44"/>
    <mergeCell ref="M44:N44"/>
    <mergeCell ref="O44:Q44"/>
    <mergeCell ref="R44:T44"/>
    <mergeCell ref="U44:V44"/>
    <mergeCell ref="A37:E37"/>
    <mergeCell ref="F37:J37"/>
    <mergeCell ref="K37:AM37"/>
    <mergeCell ref="A38:E38"/>
    <mergeCell ref="F38:J38"/>
    <mergeCell ref="K38:AM38"/>
    <mergeCell ref="A35:E35"/>
    <mergeCell ref="F35:J35"/>
    <mergeCell ref="K35:AM35"/>
    <mergeCell ref="A36:E36"/>
    <mergeCell ref="F36:J36"/>
    <mergeCell ref="K36:AM36"/>
    <mergeCell ref="A33:E33"/>
    <mergeCell ref="F33:J33"/>
    <mergeCell ref="K33:AM33"/>
    <mergeCell ref="A34:E34"/>
    <mergeCell ref="F34:J34"/>
    <mergeCell ref="K34:AM34"/>
    <mergeCell ref="A31:E31"/>
    <mergeCell ref="F31:J31"/>
    <mergeCell ref="K31:AM31"/>
    <mergeCell ref="A32:E32"/>
    <mergeCell ref="F32:J32"/>
    <mergeCell ref="K32:AM32"/>
    <mergeCell ref="A29:E29"/>
    <mergeCell ref="F29:J29"/>
    <mergeCell ref="K29:AM29"/>
    <mergeCell ref="A30:E30"/>
    <mergeCell ref="F30:J30"/>
    <mergeCell ref="K30:AM30"/>
    <mergeCell ref="A27:E27"/>
    <mergeCell ref="F27:J27"/>
    <mergeCell ref="K27:AM27"/>
    <mergeCell ref="A28:E28"/>
    <mergeCell ref="F28:J28"/>
    <mergeCell ref="K28:AM28"/>
    <mergeCell ref="A25:E25"/>
    <mergeCell ref="F25:J25"/>
    <mergeCell ref="K25:AM25"/>
    <mergeCell ref="A26:E26"/>
    <mergeCell ref="F26:J26"/>
    <mergeCell ref="K26:AM26"/>
    <mergeCell ref="A23:E23"/>
    <mergeCell ref="F23:J23"/>
    <mergeCell ref="K23:AM23"/>
    <mergeCell ref="A24:E24"/>
    <mergeCell ref="F24:J24"/>
    <mergeCell ref="K24:AM24"/>
    <mergeCell ref="A22:E22"/>
    <mergeCell ref="F22:J22"/>
    <mergeCell ref="K22:AM22"/>
    <mergeCell ref="AG13:AI13"/>
    <mergeCell ref="AJ13:AK13"/>
    <mergeCell ref="AL13:AM13"/>
    <mergeCell ref="H14:J14"/>
    <mergeCell ref="K14:AE14"/>
    <mergeCell ref="C15:AM19"/>
    <mergeCell ref="S13:U13"/>
    <mergeCell ref="V13:W13"/>
    <mergeCell ref="X13:Y13"/>
    <mergeCell ref="Z13:AB13"/>
    <mergeCell ref="AC13:AD13"/>
    <mergeCell ref="AE13:AF13"/>
    <mergeCell ref="A10:H11"/>
    <mergeCell ref="E13:G13"/>
    <mergeCell ref="H13:I13"/>
    <mergeCell ref="J13:K13"/>
    <mergeCell ref="L13:N13"/>
    <mergeCell ref="O13:P13"/>
    <mergeCell ref="Q13:R13"/>
    <mergeCell ref="A20:E20"/>
    <mergeCell ref="A21:E21"/>
    <mergeCell ref="F21:J21"/>
    <mergeCell ref="K21:AM21"/>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7"/>
  <dataValidations count="5">
    <dataValidation type="list" allowBlank="1" showInputMessage="1" showErrorMessage="1" sqref="I10:I11 A2" xr:uid="{3B95D7BD-AA7E-492D-94A4-7586367072FF}">
      <formula1>"□,☑"</formula1>
    </dataValidation>
    <dataValidation type="list" allowBlank="1" showInputMessage="1" showErrorMessage="1" sqref="L5:AB5" xr:uid="{0AB4E2C0-1947-49D8-BF2E-F6871F4E5588}">
      <formula1>$A$76:$A$110</formula1>
    </dataValidation>
    <dataValidation type="list" allowBlank="1" showInputMessage="1" showErrorMessage="1" sqref="H45:J45" xr:uid="{BD6D974E-8C60-43A5-91F2-B6704DC330D4}">
      <formula1>$A$118:$A$119</formula1>
    </dataValidation>
    <dataValidation type="list" allowBlank="1" showInputMessage="1" showErrorMessage="1" sqref="H14:J14" xr:uid="{CD963389-8F23-4374-B93E-023BF7B814C8}">
      <formula1>$A$112:$A$117</formula1>
    </dataValidation>
    <dataValidation imeMode="halfAlpha" allowBlank="1" showInputMessage="1" showErrorMessage="1" sqref="J39:N43 AD39:AH43 S39:X43 AM39:AM43" xr:uid="{F46638C7-29B8-41AD-A68E-324C7CAF8CEE}"/>
  </dataValidations>
  <printOptions horizontalCentered="1"/>
  <pageMargins left="0.55118110236220474" right="0.39370078740157483" top="0.59055118110236227" bottom="0.19685039370078741" header="0.51181102362204722" footer="0.35433070866141736"/>
  <pageSetup paperSize="9" orientation="portrait" r:id="rId1"/>
  <headerFooter alignWithMargins="0"/>
  <drawing r:id="rId2"/>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3A2E4-A382-4179-A697-1C1892A873AC}">
  <sheetPr>
    <tabColor theme="5" tint="0.79998168889431442"/>
    <pageSetUpPr fitToPage="1"/>
  </sheetPr>
  <dimension ref="A1:AS139"/>
  <sheetViews>
    <sheetView view="pageBreakPreview" zoomScale="85" zoomScaleNormal="85" zoomScaleSheetLayoutView="85" workbookViewId="0"/>
  </sheetViews>
  <sheetFormatPr defaultColWidth="9" defaultRowHeight="13"/>
  <cols>
    <col min="1" max="3" width="5" style="174" customWidth="1"/>
    <col min="4" max="4" width="11.453125" style="184" customWidth="1"/>
    <col min="5" max="6" width="11.453125" style="186" customWidth="1"/>
    <col min="7" max="7" width="11.453125" style="183" customWidth="1"/>
    <col min="8" max="8" width="11.453125" style="181" customWidth="1"/>
    <col min="9" max="9" width="11.453125" style="189" customWidth="1"/>
    <col min="10" max="10" width="3.453125" style="174" bestFit="1" customWidth="1"/>
    <col min="11" max="11" width="11.453125" style="181" customWidth="1"/>
    <col min="12" max="12" width="11.453125" style="174" customWidth="1"/>
    <col min="13" max="16384" width="9" style="174"/>
  </cols>
  <sheetData>
    <row r="1" spans="1:9">
      <c r="A1" s="174" t="s">
        <v>283</v>
      </c>
    </row>
    <row r="3" spans="1:9">
      <c r="A3" s="194" t="s">
        <v>234</v>
      </c>
      <c r="B3" s="187" t="str">
        <f ca="1">MID(個票4!M1,3,99)</f>
        <v>4</v>
      </c>
      <c r="E3" s="174"/>
    </row>
    <row r="4" spans="1:9">
      <c r="A4" s="194" t="s">
        <v>257</v>
      </c>
      <c r="B4" s="202"/>
      <c r="C4" s="202"/>
      <c r="D4" s="195"/>
      <c r="E4" s="898">
        <f>個票4!L4</f>
        <v>0</v>
      </c>
      <c r="F4" s="899"/>
      <c r="G4" s="899"/>
      <c r="H4" s="900"/>
    </row>
    <row r="5" spans="1:9">
      <c r="A5" s="194" t="s">
        <v>79</v>
      </c>
      <c r="B5" s="202"/>
      <c r="C5" s="202"/>
      <c r="D5" s="195"/>
      <c r="E5" s="898">
        <f>個票4!L5</f>
        <v>0</v>
      </c>
      <c r="F5" s="899"/>
      <c r="G5" s="899"/>
      <c r="H5" s="900"/>
    </row>
    <row r="7" spans="1:9">
      <c r="A7" s="177" t="s">
        <v>258</v>
      </c>
      <c r="B7" s="177"/>
      <c r="C7" s="177"/>
      <c r="D7" s="174"/>
      <c r="E7" s="174"/>
      <c r="F7" s="174"/>
      <c r="G7" s="174"/>
      <c r="H7" s="174"/>
      <c r="I7" s="174"/>
    </row>
    <row r="8" spans="1:9" ht="13.5" thickBot="1">
      <c r="A8" s="174" t="s">
        <v>461</v>
      </c>
      <c r="D8" s="174"/>
      <c r="E8" s="174"/>
      <c r="F8" s="174"/>
      <c r="G8" s="174"/>
      <c r="H8" s="174"/>
      <c r="I8" s="174"/>
    </row>
    <row r="9" spans="1:9">
      <c r="A9" s="885" t="s">
        <v>379</v>
      </c>
      <c r="B9" s="885"/>
      <c r="C9" s="885"/>
      <c r="D9" s="886"/>
      <c r="E9" s="887" t="s">
        <v>380</v>
      </c>
      <c r="F9" s="888"/>
      <c r="G9" s="233" t="s">
        <v>381</v>
      </c>
      <c r="H9" s="234" t="s">
        <v>382</v>
      </c>
      <c r="I9" s="174"/>
    </row>
    <row r="10" spans="1:9">
      <c r="A10" s="889" t="s">
        <v>383</v>
      </c>
      <c r="B10" s="890"/>
      <c r="C10" s="892" t="s">
        <v>325</v>
      </c>
      <c r="D10" s="893"/>
      <c r="E10" s="237"/>
      <c r="F10" s="295" t="s">
        <v>326</v>
      </c>
      <c r="G10" s="239"/>
      <c r="H10" s="240"/>
      <c r="I10" s="174"/>
    </row>
    <row r="11" spans="1:9">
      <c r="A11" s="891"/>
      <c r="B11" s="891"/>
      <c r="C11" s="883" t="s">
        <v>327</v>
      </c>
      <c r="D11" s="884"/>
      <c r="E11" s="237"/>
      <c r="F11" s="295" t="s">
        <v>326</v>
      </c>
      <c r="G11" s="239"/>
      <c r="H11" s="240"/>
      <c r="I11" s="174"/>
    </row>
    <row r="12" spans="1:9">
      <c r="A12" s="894" t="s">
        <v>384</v>
      </c>
      <c r="B12" s="891"/>
      <c r="C12" s="883" t="s">
        <v>325</v>
      </c>
      <c r="D12" s="884"/>
      <c r="E12" s="237"/>
      <c r="F12" s="295" t="s">
        <v>326</v>
      </c>
      <c r="G12" s="239"/>
      <c r="H12" s="240"/>
      <c r="I12" s="174"/>
    </row>
    <row r="13" spans="1:9" ht="13.5" thickBot="1">
      <c r="A13" s="891"/>
      <c r="B13" s="891"/>
      <c r="C13" s="883" t="s">
        <v>327</v>
      </c>
      <c r="D13" s="884"/>
      <c r="E13" s="238"/>
      <c r="F13" s="236" t="s">
        <v>326</v>
      </c>
      <c r="G13" s="241"/>
      <c r="H13" s="242"/>
      <c r="I13" s="174"/>
    </row>
    <row r="14" spans="1:9" ht="13.5" thickBot="1">
      <c r="D14" s="174"/>
      <c r="E14" s="174"/>
      <c r="F14" s="174"/>
      <c r="G14" s="174"/>
      <c r="H14" s="174"/>
      <c r="I14" s="174"/>
    </row>
    <row r="15" spans="1:9">
      <c r="A15" s="885" t="s">
        <v>379</v>
      </c>
      <c r="B15" s="885"/>
      <c r="C15" s="885"/>
      <c r="D15" s="886"/>
      <c r="E15" s="887" t="s">
        <v>385</v>
      </c>
      <c r="F15" s="888"/>
      <c r="G15" s="233" t="s">
        <v>386</v>
      </c>
      <c r="H15" s="234" t="s">
        <v>387</v>
      </c>
      <c r="I15" s="174"/>
    </row>
    <row r="16" spans="1:9">
      <c r="A16" s="889" t="s">
        <v>383</v>
      </c>
      <c r="B16" s="890"/>
      <c r="C16" s="892" t="s">
        <v>325</v>
      </c>
      <c r="D16" s="893"/>
      <c r="E16" s="237"/>
      <c r="F16" s="295" t="s">
        <v>326</v>
      </c>
      <c r="G16" s="239"/>
      <c r="H16" s="240"/>
      <c r="I16" s="174"/>
    </row>
    <row r="17" spans="1:45">
      <c r="A17" s="891"/>
      <c r="B17" s="891"/>
      <c r="C17" s="883" t="s">
        <v>327</v>
      </c>
      <c r="D17" s="884"/>
      <c r="E17" s="237"/>
      <c r="F17" s="295" t="s">
        <v>326</v>
      </c>
      <c r="G17" s="239"/>
      <c r="H17" s="240"/>
      <c r="I17" s="174"/>
    </row>
    <row r="18" spans="1:45">
      <c r="A18" s="894" t="s">
        <v>384</v>
      </c>
      <c r="B18" s="891"/>
      <c r="C18" s="883" t="s">
        <v>325</v>
      </c>
      <c r="D18" s="884"/>
      <c r="E18" s="237"/>
      <c r="F18" s="295" t="s">
        <v>326</v>
      </c>
      <c r="G18" s="239"/>
      <c r="H18" s="240"/>
      <c r="I18" s="174"/>
    </row>
    <row r="19" spans="1:45" ht="13.5" thickBot="1">
      <c r="A19" s="891"/>
      <c r="B19" s="891"/>
      <c r="C19" s="883" t="s">
        <v>327</v>
      </c>
      <c r="D19" s="884"/>
      <c r="E19" s="238"/>
      <c r="F19" s="236" t="s">
        <v>326</v>
      </c>
      <c r="G19" s="241"/>
      <c r="H19" s="242"/>
      <c r="I19" s="174"/>
    </row>
    <row r="20" spans="1:45" ht="13.5" thickBot="1">
      <c r="D20" s="174"/>
      <c r="E20" s="174"/>
      <c r="F20" s="174"/>
      <c r="G20" s="174"/>
      <c r="H20" s="174"/>
      <c r="I20" s="174"/>
    </row>
    <row r="21" spans="1:45">
      <c r="A21" s="885" t="s">
        <v>379</v>
      </c>
      <c r="B21" s="885"/>
      <c r="C21" s="885"/>
      <c r="D21" s="886"/>
      <c r="E21" s="887" t="s">
        <v>388</v>
      </c>
      <c r="F21" s="888"/>
      <c r="G21" s="233" t="s">
        <v>389</v>
      </c>
      <c r="H21" s="234" t="s">
        <v>390</v>
      </c>
      <c r="I21" s="174"/>
    </row>
    <row r="22" spans="1:45">
      <c r="A22" s="889" t="s">
        <v>383</v>
      </c>
      <c r="B22" s="890"/>
      <c r="C22" s="892" t="s">
        <v>325</v>
      </c>
      <c r="D22" s="893"/>
      <c r="E22" s="237"/>
      <c r="F22" s="295" t="s">
        <v>326</v>
      </c>
      <c r="G22" s="239"/>
      <c r="H22" s="240"/>
      <c r="I22" s="174"/>
    </row>
    <row r="23" spans="1:45">
      <c r="A23" s="891"/>
      <c r="B23" s="891"/>
      <c r="C23" s="883" t="s">
        <v>327</v>
      </c>
      <c r="D23" s="884"/>
      <c r="E23" s="237"/>
      <c r="F23" s="295" t="s">
        <v>326</v>
      </c>
      <c r="G23" s="239"/>
      <c r="H23" s="240"/>
      <c r="I23" s="174"/>
    </row>
    <row r="24" spans="1:45">
      <c r="A24" s="894" t="s">
        <v>384</v>
      </c>
      <c r="B24" s="891"/>
      <c r="C24" s="883" t="s">
        <v>325</v>
      </c>
      <c r="D24" s="884"/>
      <c r="E24" s="237"/>
      <c r="F24" s="295" t="s">
        <v>326</v>
      </c>
      <c r="G24" s="239"/>
      <c r="H24" s="240"/>
      <c r="I24" s="174"/>
    </row>
    <row r="25" spans="1:45" ht="13.5" thickBot="1">
      <c r="A25" s="891"/>
      <c r="B25" s="891"/>
      <c r="C25" s="883" t="s">
        <v>327</v>
      </c>
      <c r="D25" s="884"/>
      <c r="E25" s="238"/>
      <c r="F25" s="236" t="s">
        <v>326</v>
      </c>
      <c r="G25" s="241"/>
      <c r="H25" s="242"/>
      <c r="I25" s="174"/>
    </row>
    <row r="27" spans="1:45" ht="15" customHeight="1">
      <c r="A27" s="177" t="s">
        <v>259</v>
      </c>
      <c r="B27" s="177"/>
      <c r="C27" s="177"/>
    </row>
    <row r="28" spans="1:45" ht="15" customHeight="1">
      <c r="A28" s="174" t="s">
        <v>260</v>
      </c>
    </row>
    <row r="29" spans="1:45" ht="15" customHeight="1">
      <c r="A29" s="174" t="s">
        <v>252</v>
      </c>
    </row>
    <row r="30" spans="1:45" ht="15" customHeight="1">
      <c r="A30" s="216" t="s">
        <v>290</v>
      </c>
    </row>
    <row r="31" spans="1:45" ht="15" customHeight="1">
      <c r="A31" s="174" t="s">
        <v>444</v>
      </c>
      <c r="AS31" s="223"/>
    </row>
    <row r="32" spans="1:45" ht="15" customHeight="1">
      <c r="A32" s="903" t="s">
        <v>42</v>
      </c>
      <c r="B32" s="904"/>
      <c r="C32" s="905"/>
      <c r="D32" s="185" t="s">
        <v>237</v>
      </c>
      <c r="E32" s="185" t="s">
        <v>241</v>
      </c>
      <c r="F32" s="187" t="s">
        <v>185</v>
      </c>
      <c r="G32" s="187" t="s">
        <v>242</v>
      </c>
      <c r="H32" s="188" t="s">
        <v>243</v>
      </c>
      <c r="I32" s="188" t="s">
        <v>238</v>
      </c>
      <c r="J32" s="200"/>
      <c r="K32" s="183"/>
      <c r="L32" s="200"/>
    </row>
    <row r="33" spans="1:12" ht="15" customHeight="1">
      <c r="A33" s="906" t="s">
        <v>269</v>
      </c>
      <c r="B33" s="907"/>
      <c r="C33" s="908"/>
      <c r="D33" s="212" t="s">
        <v>266</v>
      </c>
      <c r="E33" s="209">
        <v>44907</v>
      </c>
      <c r="F33" s="210" t="s">
        <v>244</v>
      </c>
      <c r="G33" s="211">
        <v>2.5</v>
      </c>
      <c r="H33" s="208">
        <v>1000</v>
      </c>
      <c r="I33" s="208">
        <f>G33*H33</f>
        <v>2500</v>
      </c>
      <c r="J33" s="200"/>
      <c r="K33" s="183"/>
      <c r="L33" s="200"/>
    </row>
    <row r="34" spans="1:12" ht="15" customHeight="1">
      <c r="A34" s="906" t="s">
        <v>269</v>
      </c>
      <c r="B34" s="907"/>
      <c r="C34" s="908"/>
      <c r="D34" s="212" t="s">
        <v>267</v>
      </c>
      <c r="E34" s="209">
        <v>44907</v>
      </c>
      <c r="F34" s="210" t="s">
        <v>244</v>
      </c>
      <c r="G34" s="211"/>
      <c r="H34" s="208">
        <v>5000</v>
      </c>
      <c r="I34" s="208">
        <v>5000</v>
      </c>
      <c r="J34" s="200"/>
      <c r="K34" s="183"/>
      <c r="L34" s="200"/>
    </row>
    <row r="35" spans="1:12" ht="15" customHeight="1">
      <c r="A35" s="200"/>
      <c r="B35" s="200"/>
      <c r="C35" s="200"/>
      <c r="H35" s="183"/>
      <c r="I35" s="183"/>
      <c r="J35" s="200"/>
      <c r="K35" s="183"/>
      <c r="L35" s="200"/>
    </row>
    <row r="36" spans="1:12" ht="15" customHeight="1">
      <c r="A36" s="909" t="s">
        <v>42</v>
      </c>
      <c r="B36" s="909"/>
      <c r="C36" s="909"/>
      <c r="D36" s="185" t="s">
        <v>237</v>
      </c>
      <c r="E36" s="185" t="s">
        <v>241</v>
      </c>
      <c r="F36" s="187" t="s">
        <v>185</v>
      </c>
      <c r="G36" s="187" t="s">
        <v>242</v>
      </c>
      <c r="H36" s="188" t="s">
        <v>243</v>
      </c>
      <c r="I36" s="188" t="s">
        <v>238</v>
      </c>
      <c r="J36" s="200"/>
      <c r="K36" s="183"/>
      <c r="L36" s="200"/>
    </row>
    <row r="37" spans="1:12" ht="15" customHeight="1">
      <c r="A37" s="897"/>
      <c r="B37" s="897"/>
      <c r="C37" s="897"/>
      <c r="D37" s="197"/>
      <c r="E37" s="196"/>
      <c r="F37" s="197"/>
      <c r="G37" s="198"/>
      <c r="H37" s="199"/>
      <c r="I37" s="199"/>
      <c r="J37" s="200"/>
      <c r="K37" s="183"/>
      <c r="L37" s="200"/>
    </row>
    <row r="38" spans="1:12" ht="15" customHeight="1">
      <c r="A38" s="897"/>
      <c r="B38" s="897"/>
      <c r="C38" s="897"/>
      <c r="D38" s="197"/>
      <c r="E38" s="196"/>
      <c r="F38" s="197"/>
      <c r="G38" s="198"/>
      <c r="H38" s="199"/>
      <c r="I38" s="199"/>
      <c r="J38" s="200"/>
      <c r="K38" s="183"/>
      <c r="L38" s="200"/>
    </row>
    <row r="39" spans="1:12" ht="15" customHeight="1">
      <c r="A39" s="897"/>
      <c r="B39" s="897"/>
      <c r="C39" s="897"/>
      <c r="D39" s="197"/>
      <c r="E39" s="196"/>
      <c r="F39" s="197"/>
      <c r="G39" s="198"/>
      <c r="H39" s="199"/>
      <c r="I39" s="199"/>
      <c r="J39" s="200"/>
      <c r="K39" s="183"/>
      <c r="L39" s="200"/>
    </row>
    <row r="40" spans="1:12" ht="15" customHeight="1">
      <c r="A40" s="897"/>
      <c r="B40" s="897"/>
      <c r="C40" s="897"/>
      <c r="D40" s="197"/>
      <c r="E40" s="196"/>
      <c r="F40" s="197"/>
      <c r="G40" s="198"/>
      <c r="H40" s="199"/>
      <c r="I40" s="199"/>
      <c r="J40" s="200"/>
      <c r="K40" s="183"/>
      <c r="L40" s="200"/>
    </row>
    <row r="41" spans="1:12" ht="15" customHeight="1">
      <c r="A41" s="897"/>
      <c r="B41" s="897"/>
      <c r="C41" s="897"/>
      <c r="D41" s="197"/>
      <c r="E41" s="196"/>
      <c r="F41" s="197"/>
      <c r="G41" s="198"/>
      <c r="H41" s="199"/>
      <c r="I41" s="199"/>
      <c r="J41" s="200"/>
      <c r="K41" s="183"/>
      <c r="L41" s="200"/>
    </row>
    <row r="42" spans="1:12" ht="15" customHeight="1">
      <c r="A42" s="897"/>
      <c r="B42" s="897"/>
      <c r="C42" s="897"/>
      <c r="D42" s="197"/>
      <c r="E42" s="196"/>
      <c r="F42" s="197"/>
      <c r="G42" s="198"/>
      <c r="H42" s="199"/>
      <c r="I42" s="199"/>
      <c r="J42" s="200"/>
      <c r="K42" s="183"/>
      <c r="L42" s="200"/>
    </row>
    <row r="43" spans="1:12" ht="15" customHeight="1">
      <c r="A43" s="897"/>
      <c r="B43" s="897"/>
      <c r="C43" s="897"/>
      <c r="D43" s="197"/>
      <c r="E43" s="196"/>
      <c r="F43" s="197"/>
      <c r="G43" s="198"/>
      <c r="H43" s="199"/>
      <c r="I43" s="199"/>
      <c r="J43" s="200"/>
      <c r="K43" s="183"/>
      <c r="L43" s="200"/>
    </row>
    <row r="44" spans="1:12" ht="15" customHeight="1">
      <c r="A44" s="897"/>
      <c r="B44" s="897"/>
      <c r="C44" s="897"/>
      <c r="D44" s="197"/>
      <c r="E44" s="196"/>
      <c r="F44" s="197"/>
      <c r="G44" s="198"/>
      <c r="H44" s="199"/>
      <c r="I44" s="199"/>
      <c r="J44" s="200"/>
      <c r="K44" s="183"/>
      <c r="L44" s="200"/>
    </row>
    <row r="45" spans="1:12" ht="15" customHeight="1">
      <c r="A45" s="897"/>
      <c r="B45" s="897"/>
      <c r="C45" s="897"/>
      <c r="D45" s="197"/>
      <c r="E45" s="196"/>
      <c r="F45" s="197"/>
      <c r="G45" s="198"/>
      <c r="H45" s="199"/>
      <c r="I45" s="199"/>
      <c r="J45" s="200"/>
      <c r="K45" s="183"/>
      <c r="L45" s="200"/>
    </row>
    <row r="46" spans="1:12" ht="15" customHeight="1">
      <c r="A46" s="897"/>
      <c r="B46" s="897"/>
      <c r="C46" s="897"/>
      <c r="D46" s="197"/>
      <c r="E46" s="196"/>
      <c r="F46" s="197"/>
      <c r="G46" s="198"/>
      <c r="H46" s="199"/>
      <c r="I46" s="199"/>
      <c r="J46" s="200"/>
      <c r="K46" s="183"/>
      <c r="L46" s="200"/>
    </row>
    <row r="47" spans="1:12" ht="15" customHeight="1">
      <c r="A47" s="897"/>
      <c r="B47" s="897"/>
      <c r="C47" s="897"/>
      <c r="D47" s="197"/>
      <c r="E47" s="196"/>
      <c r="F47" s="197"/>
      <c r="G47" s="198"/>
      <c r="H47" s="199"/>
      <c r="I47" s="199"/>
      <c r="J47" s="200"/>
      <c r="K47" s="183"/>
      <c r="L47" s="200"/>
    </row>
    <row r="48" spans="1:12" ht="15" customHeight="1">
      <c r="A48" s="897"/>
      <c r="B48" s="897"/>
      <c r="C48" s="897"/>
      <c r="D48" s="197"/>
      <c r="E48" s="196"/>
      <c r="F48" s="197"/>
      <c r="G48" s="198"/>
      <c r="H48" s="199"/>
      <c r="I48" s="199"/>
      <c r="J48" s="200"/>
      <c r="K48" s="183"/>
      <c r="L48" s="200"/>
    </row>
    <row r="49" spans="1:12" ht="15" customHeight="1">
      <c r="A49" s="897"/>
      <c r="B49" s="897"/>
      <c r="C49" s="897"/>
      <c r="D49" s="197"/>
      <c r="E49" s="196"/>
      <c r="F49" s="197"/>
      <c r="G49" s="198"/>
      <c r="H49" s="199"/>
      <c r="I49" s="199"/>
      <c r="J49" s="200"/>
      <c r="K49" s="183"/>
      <c r="L49" s="200"/>
    </row>
    <row r="50" spans="1:12" ht="15" customHeight="1">
      <c r="A50" s="897"/>
      <c r="B50" s="897"/>
      <c r="C50" s="897"/>
      <c r="D50" s="197"/>
      <c r="E50" s="196"/>
      <c r="F50" s="197"/>
      <c r="G50" s="198"/>
      <c r="H50" s="199"/>
      <c r="I50" s="199"/>
      <c r="J50" s="200"/>
      <c r="K50" s="183"/>
      <c r="L50" s="200"/>
    </row>
    <row r="51" spans="1:12" ht="15" customHeight="1">
      <c r="A51" s="897"/>
      <c r="B51" s="897"/>
      <c r="C51" s="897"/>
      <c r="D51" s="197"/>
      <c r="E51" s="196"/>
      <c r="F51" s="197"/>
      <c r="G51" s="198"/>
      <c r="H51" s="199"/>
      <c r="I51" s="199"/>
      <c r="J51" s="200"/>
      <c r="K51" s="183"/>
      <c r="L51" s="200"/>
    </row>
    <row r="52" spans="1:12" ht="15" customHeight="1">
      <c r="A52" s="897"/>
      <c r="B52" s="897"/>
      <c r="C52" s="897"/>
      <c r="D52" s="197"/>
      <c r="E52" s="196"/>
      <c r="F52" s="197"/>
      <c r="G52" s="198"/>
      <c r="H52" s="199"/>
      <c r="I52" s="199"/>
      <c r="J52" s="200"/>
      <c r="K52" s="183"/>
      <c r="L52" s="200"/>
    </row>
    <row r="53" spans="1:12" ht="15" customHeight="1">
      <c r="A53" s="897"/>
      <c r="B53" s="897"/>
      <c r="C53" s="897"/>
      <c r="D53" s="197"/>
      <c r="E53" s="196"/>
      <c r="F53" s="197"/>
      <c r="G53" s="198"/>
      <c r="H53" s="199"/>
      <c r="I53" s="199"/>
      <c r="J53" s="200"/>
      <c r="K53" s="183"/>
      <c r="L53" s="200"/>
    </row>
    <row r="54" spans="1:12" ht="15" customHeight="1">
      <c r="A54" s="897"/>
      <c r="B54" s="897"/>
      <c r="C54" s="897"/>
      <c r="D54" s="197"/>
      <c r="E54" s="196"/>
      <c r="F54" s="197"/>
      <c r="G54" s="198"/>
      <c r="H54" s="199"/>
      <c r="I54" s="199"/>
      <c r="J54" s="200"/>
      <c r="K54" s="183"/>
      <c r="L54" s="200"/>
    </row>
    <row r="55" spans="1:12" ht="15" customHeight="1">
      <c r="A55" s="897"/>
      <c r="B55" s="897"/>
      <c r="C55" s="897"/>
      <c r="D55" s="197"/>
      <c r="E55" s="196"/>
      <c r="F55" s="197"/>
      <c r="G55" s="198"/>
      <c r="H55" s="199"/>
      <c r="I55" s="199"/>
      <c r="J55" s="200"/>
      <c r="K55" s="183"/>
      <c r="L55" s="200"/>
    </row>
    <row r="56" spans="1:12" ht="15" customHeight="1">
      <c r="A56" s="897"/>
      <c r="B56" s="897"/>
      <c r="C56" s="897"/>
      <c r="D56" s="197"/>
      <c r="E56" s="196"/>
      <c r="F56" s="197"/>
      <c r="G56" s="198"/>
      <c r="H56" s="199"/>
      <c r="I56" s="199"/>
      <c r="J56" s="200"/>
      <c r="K56" s="183"/>
      <c r="L56" s="200"/>
    </row>
    <row r="57" spans="1:12" ht="15" customHeight="1">
      <c r="A57" s="897"/>
      <c r="B57" s="897"/>
      <c r="C57" s="897"/>
      <c r="D57" s="197"/>
      <c r="E57" s="196"/>
      <c r="F57" s="197"/>
      <c r="G57" s="198"/>
      <c r="H57" s="199"/>
      <c r="I57" s="199"/>
      <c r="J57" s="200"/>
      <c r="K57" s="183"/>
      <c r="L57" s="200"/>
    </row>
    <row r="58" spans="1:12" ht="15" customHeight="1">
      <c r="A58" s="897"/>
      <c r="B58" s="897"/>
      <c r="C58" s="897"/>
      <c r="D58" s="197"/>
      <c r="E58" s="196"/>
      <c r="F58" s="197"/>
      <c r="G58" s="198"/>
      <c r="H58" s="199"/>
      <c r="I58" s="199"/>
      <c r="J58" s="200"/>
      <c r="K58" s="183"/>
      <c r="L58" s="200"/>
    </row>
    <row r="59" spans="1:12" ht="15" customHeight="1">
      <c r="A59" s="897"/>
      <c r="B59" s="897"/>
      <c r="C59" s="897"/>
      <c r="D59" s="197"/>
      <c r="E59" s="196"/>
      <c r="F59" s="197"/>
      <c r="G59" s="198"/>
      <c r="H59" s="199"/>
      <c r="I59" s="199"/>
      <c r="J59" s="200"/>
      <c r="K59" s="183"/>
      <c r="L59" s="200"/>
    </row>
    <row r="60" spans="1:12">
      <c r="A60" s="200"/>
      <c r="B60" s="200"/>
      <c r="C60" s="200"/>
      <c r="E60" s="184"/>
      <c r="G60" s="186"/>
      <c r="H60" s="201" t="s">
        <v>240</v>
      </c>
      <c r="I60" s="183">
        <f>SUM(I37:I59)</f>
        <v>0</v>
      </c>
      <c r="J60" s="200"/>
      <c r="K60" s="183"/>
      <c r="L60" s="200"/>
    </row>
    <row r="61" spans="1:12">
      <c r="G61" s="183" t="s">
        <v>264</v>
      </c>
    </row>
    <row r="62" spans="1:12">
      <c r="D62" s="174"/>
      <c r="G62" s="895" t="s">
        <v>269</v>
      </c>
      <c r="H62" s="896"/>
      <c r="I62" s="206">
        <f>SUMIFS(I$37:I$59,A$37:A$59,G62)</f>
        <v>0</v>
      </c>
      <c r="J62" s="200"/>
    </row>
    <row r="63" spans="1:12">
      <c r="G63" s="895" t="s">
        <v>275</v>
      </c>
      <c r="H63" s="896"/>
      <c r="I63" s="206">
        <f>SUMIFS(I$37:I$59,A$37:A$59,G63)</f>
        <v>0</v>
      </c>
    </row>
    <row r="64" spans="1:12">
      <c r="G64" s="895" t="s">
        <v>274</v>
      </c>
      <c r="H64" s="896"/>
      <c r="I64" s="206">
        <f>SUMIFS(I$37:I$59,A$37:A$59,G64)</f>
        <v>0</v>
      </c>
    </row>
    <row r="65" spans="1:12">
      <c r="G65" s="895" t="s">
        <v>272</v>
      </c>
      <c r="H65" s="896"/>
      <c r="I65" s="206">
        <f>SUMIFS(I$37:I$59,A$37:A$59,G65)</f>
        <v>0</v>
      </c>
    </row>
    <row r="66" spans="1:12">
      <c r="A66" s="200"/>
      <c r="B66" s="200"/>
      <c r="C66" s="200"/>
      <c r="E66" s="184"/>
      <c r="G66" s="186"/>
      <c r="H66" s="201" t="s">
        <v>240</v>
      </c>
      <c r="I66" s="183">
        <f>SUM(I62:I65)</f>
        <v>0</v>
      </c>
      <c r="J66" s="200"/>
      <c r="K66" s="183"/>
      <c r="L66" s="200"/>
    </row>
    <row r="67" spans="1:12">
      <c r="A67" s="200"/>
      <c r="B67" s="200"/>
      <c r="C67" s="200"/>
      <c r="E67" s="184"/>
      <c r="G67" s="186"/>
      <c r="H67" s="201"/>
      <c r="I67" s="183"/>
      <c r="J67" s="200"/>
      <c r="K67" s="183"/>
      <c r="L67" s="200"/>
    </row>
    <row r="68" spans="1:12" ht="15" customHeight="1">
      <c r="A68" s="177" t="s">
        <v>261</v>
      </c>
      <c r="B68" s="177"/>
      <c r="C68" s="177"/>
      <c r="D68" s="177"/>
      <c r="E68" s="177"/>
      <c r="F68" s="174"/>
      <c r="G68" s="174"/>
      <c r="I68" s="174"/>
      <c r="J68" s="181"/>
      <c r="K68" s="174"/>
    </row>
    <row r="69" spans="1:12" ht="15" customHeight="1">
      <c r="A69" s="174" t="s">
        <v>295</v>
      </c>
      <c r="D69" s="174"/>
      <c r="E69" s="174"/>
      <c r="F69" s="174"/>
      <c r="G69" s="174"/>
      <c r="I69" s="174"/>
      <c r="J69" s="181"/>
      <c r="K69" s="174"/>
    </row>
    <row r="70" spans="1:12" ht="15" customHeight="1">
      <c r="A70" s="174" t="s">
        <v>440</v>
      </c>
      <c r="D70" s="174"/>
      <c r="E70" s="174"/>
      <c r="F70" s="174"/>
      <c r="G70" s="174"/>
      <c r="I70" s="174"/>
      <c r="J70" s="181"/>
      <c r="K70" s="174"/>
    </row>
    <row r="71" spans="1:12" ht="15" customHeight="1">
      <c r="A71" s="289" t="s">
        <v>441</v>
      </c>
      <c r="D71" s="174"/>
      <c r="E71" s="174"/>
      <c r="F71" s="174"/>
      <c r="G71" s="174"/>
      <c r="I71" s="174"/>
      <c r="J71" s="181"/>
      <c r="K71" s="174"/>
    </row>
    <row r="72" spans="1:12" ht="15" customHeight="1">
      <c r="A72" s="289"/>
      <c r="D72" s="174"/>
      <c r="E72" s="174"/>
      <c r="F72" s="174"/>
      <c r="G72" s="174"/>
      <c r="I72" s="174"/>
      <c r="J72" s="181"/>
      <c r="K72" s="174"/>
    </row>
    <row r="73" spans="1:12" ht="15" customHeight="1">
      <c r="A73" s="216" t="s">
        <v>462</v>
      </c>
      <c r="D73" s="174"/>
      <c r="E73" s="174"/>
      <c r="F73" s="174"/>
      <c r="G73" s="174"/>
      <c r="I73" s="174"/>
      <c r="J73" s="181"/>
      <c r="K73" s="174"/>
    </row>
    <row r="74" spans="1:12" ht="15" customHeight="1">
      <c r="A74" s="290" t="s">
        <v>447</v>
      </c>
      <c r="D74" s="174"/>
      <c r="E74" s="174"/>
      <c r="F74" s="174"/>
      <c r="G74" s="174"/>
      <c r="I74" s="174"/>
      <c r="J74" s="181"/>
      <c r="K74" s="174"/>
    </row>
    <row r="75" spans="1:12" ht="15" customHeight="1">
      <c r="A75" s="290" t="s">
        <v>443</v>
      </c>
      <c r="D75" s="174"/>
      <c r="E75" s="174"/>
      <c r="F75" s="174"/>
      <c r="G75" s="174"/>
      <c r="I75" s="174"/>
      <c r="J75" s="181"/>
      <c r="K75" s="174"/>
    </row>
    <row r="76" spans="1:12" ht="15" customHeight="1">
      <c r="A76" s="290" t="s">
        <v>446</v>
      </c>
      <c r="D76" s="174"/>
      <c r="E76" s="174"/>
      <c r="F76" s="174"/>
      <c r="G76" s="174"/>
      <c r="I76" s="174"/>
      <c r="J76" s="181"/>
      <c r="K76" s="174"/>
    </row>
    <row r="77" spans="1:12" ht="15" customHeight="1">
      <c r="A77" s="290" t="s">
        <v>442</v>
      </c>
      <c r="D77" s="174"/>
      <c r="E77" s="174"/>
      <c r="F77" s="174"/>
      <c r="G77" s="174"/>
      <c r="I77" s="174"/>
      <c r="J77" s="181"/>
      <c r="K77" s="174"/>
    </row>
    <row r="78" spans="1:12" ht="15" customHeight="1">
      <c r="A78" s="290" t="s">
        <v>490</v>
      </c>
      <c r="B78" s="344" t="s">
        <v>491</v>
      </c>
      <c r="D78" s="174" t="s">
        <v>492</v>
      </c>
      <c r="E78" s="174"/>
      <c r="F78" s="174"/>
      <c r="G78" s="174"/>
      <c r="I78" s="174"/>
      <c r="J78" s="181"/>
      <c r="K78" s="174"/>
    </row>
    <row r="79" spans="1:12" ht="15" customHeight="1">
      <c r="A79" s="290"/>
      <c r="D79" s="174"/>
      <c r="E79" s="174"/>
      <c r="F79" s="174"/>
      <c r="G79" s="174"/>
      <c r="I79" s="174"/>
      <c r="J79" s="181"/>
      <c r="K79" s="174"/>
    </row>
    <row r="80" spans="1:12" ht="15" customHeight="1">
      <c r="A80" s="289"/>
      <c r="D80" s="174"/>
      <c r="E80" s="174"/>
      <c r="F80" s="174"/>
      <c r="G80" s="174"/>
      <c r="I80" s="174"/>
      <c r="J80" s="181"/>
      <c r="K80" s="174"/>
    </row>
    <row r="81" spans="1:11" ht="15" customHeight="1">
      <c r="A81" s="174" t="s">
        <v>444</v>
      </c>
      <c r="D81" s="174"/>
      <c r="E81" s="174"/>
      <c r="F81" s="174"/>
      <c r="G81" s="174"/>
      <c r="I81" s="174"/>
      <c r="J81" s="181"/>
      <c r="K81" s="174"/>
    </row>
    <row r="82" spans="1:11" ht="15" customHeight="1">
      <c r="A82" s="178" t="s">
        <v>234</v>
      </c>
      <c r="B82" s="180"/>
      <c r="C82" s="179" t="s">
        <v>235</v>
      </c>
      <c r="D82" s="902" t="s">
        <v>42</v>
      </c>
      <c r="E82" s="902"/>
      <c r="F82" s="902" t="s">
        <v>237</v>
      </c>
      <c r="G82" s="902"/>
      <c r="H82" s="902"/>
      <c r="I82" s="182" t="s">
        <v>238</v>
      </c>
    </row>
    <row r="83" spans="1:11" ht="15" customHeight="1">
      <c r="A83" s="203" t="s">
        <v>263</v>
      </c>
      <c r="B83" s="204" t="s">
        <v>236</v>
      </c>
      <c r="C83" s="207">
        <v>1</v>
      </c>
      <c r="D83" s="910" t="s">
        <v>262</v>
      </c>
      <c r="E83" s="910"/>
      <c r="F83" s="911" t="s">
        <v>246</v>
      </c>
      <c r="G83" s="911"/>
      <c r="H83" s="911"/>
      <c r="I83" s="208"/>
    </row>
    <row r="84" spans="1:11" ht="15" customHeight="1">
      <c r="A84" s="203" t="s">
        <v>263</v>
      </c>
      <c r="B84" s="204" t="s">
        <v>236</v>
      </c>
      <c r="C84" s="207">
        <v>2</v>
      </c>
      <c r="D84" s="910" t="s">
        <v>262</v>
      </c>
      <c r="E84" s="910"/>
      <c r="F84" s="911" t="s">
        <v>247</v>
      </c>
      <c r="G84" s="911"/>
      <c r="H84" s="911"/>
      <c r="I84" s="208"/>
    </row>
    <row r="85" spans="1:11" ht="15" customHeight="1">
      <c r="A85" s="203" t="s">
        <v>263</v>
      </c>
      <c r="B85" s="204" t="s">
        <v>236</v>
      </c>
      <c r="C85" s="207">
        <v>3</v>
      </c>
      <c r="D85" s="910" t="s">
        <v>158</v>
      </c>
      <c r="E85" s="910"/>
      <c r="F85" s="911" t="s">
        <v>445</v>
      </c>
      <c r="G85" s="911"/>
      <c r="H85" s="911"/>
      <c r="I85" s="208"/>
    </row>
    <row r="87" spans="1:11">
      <c r="A87" s="178" t="s">
        <v>234</v>
      </c>
      <c r="B87" s="180"/>
      <c r="C87" s="179" t="s">
        <v>235</v>
      </c>
      <c r="D87" s="902" t="s">
        <v>42</v>
      </c>
      <c r="E87" s="902"/>
      <c r="F87" s="902" t="s">
        <v>237</v>
      </c>
      <c r="G87" s="902"/>
      <c r="H87" s="902"/>
      <c r="I87" s="182" t="s">
        <v>238</v>
      </c>
    </row>
    <row r="88" spans="1:11">
      <c r="A88" s="203" t="str">
        <f ca="1">$B$3</f>
        <v>4</v>
      </c>
      <c r="B88" s="204" t="s">
        <v>236</v>
      </c>
      <c r="C88" s="205">
        <v>1</v>
      </c>
      <c r="D88" s="897"/>
      <c r="E88" s="897"/>
      <c r="F88" s="901"/>
      <c r="G88" s="901"/>
      <c r="H88" s="901"/>
      <c r="I88" s="199"/>
    </row>
    <row r="89" spans="1:11">
      <c r="A89" s="203" t="str">
        <f ca="1">$B$3</f>
        <v>4</v>
      </c>
      <c r="B89" s="204" t="s">
        <v>236</v>
      </c>
      <c r="C89" s="205">
        <f>C88+1</f>
        <v>2</v>
      </c>
      <c r="D89" s="897"/>
      <c r="E89" s="897"/>
      <c r="F89" s="901"/>
      <c r="G89" s="901"/>
      <c r="H89" s="901"/>
      <c r="I89" s="199"/>
    </row>
    <row r="90" spans="1:11">
      <c r="A90" s="203" t="str">
        <f ca="1">$B$3</f>
        <v>4</v>
      </c>
      <c r="B90" s="204" t="s">
        <v>236</v>
      </c>
      <c r="C90" s="205">
        <f t="shared" ref="C90:C117" si="0">C89+1</f>
        <v>3</v>
      </c>
      <c r="D90" s="897"/>
      <c r="E90" s="897"/>
      <c r="F90" s="901"/>
      <c r="G90" s="901"/>
      <c r="H90" s="901"/>
      <c r="I90" s="199"/>
    </row>
    <row r="91" spans="1:11">
      <c r="A91" s="203" t="str">
        <f t="shared" ref="A91:A117" ca="1" si="1">$B$3</f>
        <v>4</v>
      </c>
      <c r="B91" s="204" t="s">
        <v>236</v>
      </c>
      <c r="C91" s="205">
        <f t="shared" si="0"/>
        <v>4</v>
      </c>
      <c r="D91" s="897"/>
      <c r="E91" s="897"/>
      <c r="F91" s="901"/>
      <c r="G91" s="901"/>
      <c r="H91" s="901"/>
      <c r="I91" s="199"/>
    </row>
    <row r="92" spans="1:11">
      <c r="A92" s="203" t="str">
        <f t="shared" ca="1" si="1"/>
        <v>4</v>
      </c>
      <c r="B92" s="204" t="s">
        <v>236</v>
      </c>
      <c r="C92" s="205">
        <f t="shared" si="0"/>
        <v>5</v>
      </c>
      <c r="D92" s="897"/>
      <c r="E92" s="897"/>
      <c r="F92" s="901"/>
      <c r="G92" s="901"/>
      <c r="H92" s="901"/>
      <c r="I92" s="199"/>
    </row>
    <row r="93" spans="1:11">
      <c r="A93" s="203" t="str">
        <f t="shared" ca="1" si="1"/>
        <v>4</v>
      </c>
      <c r="B93" s="204" t="s">
        <v>236</v>
      </c>
      <c r="C93" s="205">
        <f t="shared" si="0"/>
        <v>6</v>
      </c>
      <c r="D93" s="897"/>
      <c r="E93" s="897"/>
      <c r="F93" s="901"/>
      <c r="G93" s="901"/>
      <c r="H93" s="901"/>
      <c r="I93" s="199"/>
    </row>
    <row r="94" spans="1:11">
      <c r="A94" s="203" t="str">
        <f t="shared" ca="1" si="1"/>
        <v>4</v>
      </c>
      <c r="B94" s="204" t="s">
        <v>236</v>
      </c>
      <c r="C94" s="205">
        <f t="shared" si="0"/>
        <v>7</v>
      </c>
      <c r="D94" s="897"/>
      <c r="E94" s="897"/>
      <c r="F94" s="901"/>
      <c r="G94" s="901"/>
      <c r="H94" s="901"/>
      <c r="I94" s="199"/>
    </row>
    <row r="95" spans="1:11">
      <c r="A95" s="203" t="str">
        <f t="shared" ca="1" si="1"/>
        <v>4</v>
      </c>
      <c r="B95" s="204" t="s">
        <v>236</v>
      </c>
      <c r="C95" s="205">
        <f t="shared" si="0"/>
        <v>8</v>
      </c>
      <c r="D95" s="897"/>
      <c r="E95" s="897"/>
      <c r="F95" s="901"/>
      <c r="G95" s="901"/>
      <c r="H95" s="901"/>
      <c r="I95" s="199"/>
    </row>
    <row r="96" spans="1:11">
      <c r="A96" s="203" t="str">
        <f t="shared" ca="1" si="1"/>
        <v>4</v>
      </c>
      <c r="B96" s="204" t="s">
        <v>236</v>
      </c>
      <c r="C96" s="205">
        <f t="shared" si="0"/>
        <v>9</v>
      </c>
      <c r="D96" s="897"/>
      <c r="E96" s="897"/>
      <c r="F96" s="901"/>
      <c r="G96" s="901"/>
      <c r="H96" s="901"/>
      <c r="I96" s="199"/>
    </row>
    <row r="97" spans="1:9">
      <c r="A97" s="203" t="str">
        <f t="shared" ca="1" si="1"/>
        <v>4</v>
      </c>
      <c r="B97" s="204" t="s">
        <v>236</v>
      </c>
      <c r="C97" s="205">
        <f t="shared" si="0"/>
        <v>10</v>
      </c>
      <c r="D97" s="897"/>
      <c r="E97" s="897"/>
      <c r="F97" s="901"/>
      <c r="G97" s="901"/>
      <c r="H97" s="901"/>
      <c r="I97" s="199"/>
    </row>
    <row r="98" spans="1:9">
      <c r="A98" s="203" t="str">
        <f t="shared" ca="1" si="1"/>
        <v>4</v>
      </c>
      <c r="B98" s="204" t="s">
        <v>236</v>
      </c>
      <c r="C98" s="205">
        <f t="shared" si="0"/>
        <v>11</v>
      </c>
      <c r="D98" s="897"/>
      <c r="E98" s="897"/>
      <c r="F98" s="901"/>
      <c r="G98" s="901"/>
      <c r="H98" s="901"/>
      <c r="I98" s="199"/>
    </row>
    <row r="99" spans="1:9">
      <c r="A99" s="203" t="str">
        <f t="shared" ca="1" si="1"/>
        <v>4</v>
      </c>
      <c r="B99" s="204" t="s">
        <v>236</v>
      </c>
      <c r="C99" s="205">
        <f t="shared" si="0"/>
        <v>12</v>
      </c>
      <c r="D99" s="897"/>
      <c r="E99" s="897"/>
      <c r="F99" s="901"/>
      <c r="G99" s="901"/>
      <c r="H99" s="901"/>
      <c r="I99" s="199"/>
    </row>
    <row r="100" spans="1:9">
      <c r="A100" s="203" t="str">
        <f t="shared" ca="1" si="1"/>
        <v>4</v>
      </c>
      <c r="B100" s="204" t="s">
        <v>236</v>
      </c>
      <c r="C100" s="205">
        <f t="shared" si="0"/>
        <v>13</v>
      </c>
      <c r="D100" s="897"/>
      <c r="E100" s="897"/>
      <c r="F100" s="901"/>
      <c r="G100" s="901"/>
      <c r="H100" s="901"/>
      <c r="I100" s="199"/>
    </row>
    <row r="101" spans="1:9">
      <c r="A101" s="203" t="str">
        <f t="shared" ca="1" si="1"/>
        <v>4</v>
      </c>
      <c r="B101" s="204" t="s">
        <v>236</v>
      </c>
      <c r="C101" s="205">
        <f t="shared" si="0"/>
        <v>14</v>
      </c>
      <c r="D101" s="897"/>
      <c r="E101" s="897"/>
      <c r="F101" s="901"/>
      <c r="G101" s="901"/>
      <c r="H101" s="901"/>
      <c r="I101" s="199"/>
    </row>
    <row r="102" spans="1:9">
      <c r="A102" s="203" t="str">
        <f t="shared" ca="1" si="1"/>
        <v>4</v>
      </c>
      <c r="B102" s="204" t="s">
        <v>236</v>
      </c>
      <c r="C102" s="205">
        <f t="shared" si="0"/>
        <v>15</v>
      </c>
      <c r="D102" s="897"/>
      <c r="E102" s="897"/>
      <c r="F102" s="901"/>
      <c r="G102" s="901"/>
      <c r="H102" s="901"/>
      <c r="I102" s="199"/>
    </row>
    <row r="103" spans="1:9">
      <c r="A103" s="203" t="str">
        <f t="shared" ca="1" si="1"/>
        <v>4</v>
      </c>
      <c r="B103" s="204" t="s">
        <v>236</v>
      </c>
      <c r="C103" s="205">
        <f t="shared" si="0"/>
        <v>16</v>
      </c>
      <c r="D103" s="897"/>
      <c r="E103" s="897"/>
      <c r="F103" s="901"/>
      <c r="G103" s="901"/>
      <c r="H103" s="901"/>
      <c r="I103" s="199"/>
    </row>
    <row r="104" spans="1:9">
      <c r="A104" s="203" t="str">
        <f t="shared" ca="1" si="1"/>
        <v>4</v>
      </c>
      <c r="B104" s="204" t="s">
        <v>236</v>
      </c>
      <c r="C104" s="205">
        <f t="shared" si="0"/>
        <v>17</v>
      </c>
      <c r="D104" s="897"/>
      <c r="E104" s="897"/>
      <c r="F104" s="901"/>
      <c r="G104" s="901"/>
      <c r="H104" s="901"/>
      <c r="I104" s="199"/>
    </row>
    <row r="105" spans="1:9">
      <c r="A105" s="203" t="str">
        <f t="shared" ca="1" si="1"/>
        <v>4</v>
      </c>
      <c r="B105" s="204" t="s">
        <v>236</v>
      </c>
      <c r="C105" s="205">
        <f t="shared" si="0"/>
        <v>18</v>
      </c>
      <c r="D105" s="897"/>
      <c r="E105" s="897"/>
      <c r="F105" s="901"/>
      <c r="G105" s="901"/>
      <c r="H105" s="901"/>
      <c r="I105" s="199"/>
    </row>
    <row r="106" spans="1:9">
      <c r="A106" s="203" t="str">
        <f t="shared" ca="1" si="1"/>
        <v>4</v>
      </c>
      <c r="B106" s="204" t="s">
        <v>236</v>
      </c>
      <c r="C106" s="205">
        <f t="shared" si="0"/>
        <v>19</v>
      </c>
      <c r="D106" s="897"/>
      <c r="E106" s="897"/>
      <c r="F106" s="901"/>
      <c r="G106" s="901"/>
      <c r="H106" s="901"/>
      <c r="I106" s="199"/>
    </row>
    <row r="107" spans="1:9">
      <c r="A107" s="203" t="str">
        <f t="shared" ca="1" si="1"/>
        <v>4</v>
      </c>
      <c r="B107" s="204" t="s">
        <v>236</v>
      </c>
      <c r="C107" s="205">
        <f t="shared" si="0"/>
        <v>20</v>
      </c>
      <c r="D107" s="897"/>
      <c r="E107" s="897"/>
      <c r="F107" s="901"/>
      <c r="G107" s="901"/>
      <c r="H107" s="901"/>
      <c r="I107" s="199"/>
    </row>
    <row r="108" spans="1:9">
      <c r="A108" s="203" t="str">
        <f t="shared" ca="1" si="1"/>
        <v>4</v>
      </c>
      <c r="B108" s="204" t="s">
        <v>236</v>
      </c>
      <c r="C108" s="205">
        <f t="shared" si="0"/>
        <v>21</v>
      </c>
      <c r="D108" s="897"/>
      <c r="E108" s="897"/>
      <c r="F108" s="901"/>
      <c r="G108" s="901"/>
      <c r="H108" s="901"/>
      <c r="I108" s="199"/>
    </row>
    <row r="109" spans="1:9">
      <c r="A109" s="203" t="str">
        <f t="shared" ca="1" si="1"/>
        <v>4</v>
      </c>
      <c r="B109" s="204" t="s">
        <v>236</v>
      </c>
      <c r="C109" s="205">
        <f t="shared" si="0"/>
        <v>22</v>
      </c>
      <c r="D109" s="897"/>
      <c r="E109" s="897"/>
      <c r="F109" s="901"/>
      <c r="G109" s="901"/>
      <c r="H109" s="901"/>
      <c r="I109" s="199"/>
    </row>
    <row r="110" spans="1:9">
      <c r="A110" s="203" t="str">
        <f t="shared" ca="1" si="1"/>
        <v>4</v>
      </c>
      <c r="B110" s="204" t="s">
        <v>236</v>
      </c>
      <c r="C110" s="205">
        <f t="shared" si="0"/>
        <v>23</v>
      </c>
      <c r="D110" s="897"/>
      <c r="E110" s="897"/>
      <c r="F110" s="901"/>
      <c r="G110" s="901"/>
      <c r="H110" s="901"/>
      <c r="I110" s="199"/>
    </row>
    <row r="111" spans="1:9">
      <c r="A111" s="203" t="str">
        <f t="shared" ca="1" si="1"/>
        <v>4</v>
      </c>
      <c r="B111" s="204" t="s">
        <v>236</v>
      </c>
      <c r="C111" s="205">
        <f t="shared" si="0"/>
        <v>24</v>
      </c>
      <c r="D111" s="897"/>
      <c r="E111" s="897"/>
      <c r="F111" s="901"/>
      <c r="G111" s="901"/>
      <c r="H111" s="901"/>
      <c r="I111" s="199"/>
    </row>
    <row r="112" spans="1:9">
      <c r="A112" s="203" t="str">
        <f t="shared" ca="1" si="1"/>
        <v>4</v>
      </c>
      <c r="B112" s="204" t="s">
        <v>236</v>
      </c>
      <c r="C112" s="205">
        <f t="shared" si="0"/>
        <v>25</v>
      </c>
      <c r="D112" s="897"/>
      <c r="E112" s="897"/>
      <c r="F112" s="901"/>
      <c r="G112" s="901"/>
      <c r="H112" s="901"/>
      <c r="I112" s="199"/>
    </row>
    <row r="113" spans="1:10">
      <c r="A113" s="203" t="str">
        <f t="shared" ca="1" si="1"/>
        <v>4</v>
      </c>
      <c r="B113" s="204" t="s">
        <v>236</v>
      </c>
      <c r="C113" s="205">
        <f t="shared" si="0"/>
        <v>26</v>
      </c>
      <c r="D113" s="897"/>
      <c r="E113" s="897"/>
      <c r="F113" s="901"/>
      <c r="G113" s="901"/>
      <c r="H113" s="901"/>
      <c r="I113" s="199"/>
    </row>
    <row r="114" spans="1:10">
      <c r="A114" s="203" t="str">
        <f t="shared" ca="1" si="1"/>
        <v>4</v>
      </c>
      <c r="B114" s="204" t="s">
        <v>236</v>
      </c>
      <c r="C114" s="205">
        <f t="shared" si="0"/>
        <v>27</v>
      </c>
      <c r="D114" s="897"/>
      <c r="E114" s="897"/>
      <c r="F114" s="901"/>
      <c r="G114" s="901"/>
      <c r="H114" s="901"/>
      <c r="I114" s="199"/>
    </row>
    <row r="115" spans="1:10">
      <c r="A115" s="203" t="str">
        <f t="shared" ca="1" si="1"/>
        <v>4</v>
      </c>
      <c r="B115" s="204" t="s">
        <v>236</v>
      </c>
      <c r="C115" s="205">
        <f t="shared" si="0"/>
        <v>28</v>
      </c>
      <c r="D115" s="897"/>
      <c r="E115" s="897"/>
      <c r="F115" s="901"/>
      <c r="G115" s="901"/>
      <c r="H115" s="901"/>
      <c r="I115" s="199"/>
    </row>
    <row r="116" spans="1:10">
      <c r="A116" s="203" t="str">
        <f t="shared" ca="1" si="1"/>
        <v>4</v>
      </c>
      <c r="B116" s="204" t="s">
        <v>236</v>
      </c>
      <c r="C116" s="205">
        <f t="shared" si="0"/>
        <v>29</v>
      </c>
      <c r="D116" s="897"/>
      <c r="E116" s="897"/>
      <c r="F116" s="901"/>
      <c r="G116" s="901"/>
      <c r="H116" s="901"/>
      <c r="I116" s="199"/>
    </row>
    <row r="117" spans="1:10">
      <c r="A117" s="203" t="str">
        <f t="shared" ca="1" si="1"/>
        <v>4</v>
      </c>
      <c r="B117" s="204" t="s">
        <v>236</v>
      </c>
      <c r="C117" s="205">
        <f t="shared" si="0"/>
        <v>30</v>
      </c>
      <c r="D117" s="897"/>
      <c r="E117" s="897"/>
      <c r="F117" s="901"/>
      <c r="G117" s="901"/>
      <c r="H117" s="901"/>
      <c r="I117" s="199"/>
    </row>
    <row r="118" spans="1:10">
      <c r="H118" s="201" t="s">
        <v>240</v>
      </c>
      <c r="I118" s="183">
        <f>SUM(I88:I117)</f>
        <v>0</v>
      </c>
      <c r="J118" s="200"/>
    </row>
    <row r="119" spans="1:10">
      <c r="G119" s="183" t="s">
        <v>264</v>
      </c>
    </row>
    <row r="120" spans="1:10">
      <c r="D120" s="174"/>
      <c r="G120" s="895" t="s">
        <v>262</v>
      </c>
      <c r="H120" s="896"/>
      <c r="I120" s="206">
        <f t="shared" ref="I120:I135" si="2">SUMIFS(I$88:I$117,D$88:D$117,G120)</f>
        <v>0</v>
      </c>
      <c r="J120" s="200"/>
    </row>
    <row r="121" spans="1:10">
      <c r="G121" s="895" t="s">
        <v>158</v>
      </c>
      <c r="H121" s="896"/>
      <c r="I121" s="206">
        <f t="shared" si="2"/>
        <v>0</v>
      </c>
    </row>
    <row r="122" spans="1:10">
      <c r="G122" s="895" t="s">
        <v>157</v>
      </c>
      <c r="H122" s="896"/>
      <c r="I122" s="206">
        <f t="shared" si="2"/>
        <v>0</v>
      </c>
    </row>
    <row r="123" spans="1:10">
      <c r="G123" s="895" t="s">
        <v>154</v>
      </c>
      <c r="H123" s="896"/>
      <c r="I123" s="206">
        <f t="shared" si="2"/>
        <v>0</v>
      </c>
    </row>
    <row r="124" spans="1:10">
      <c r="D124" s="174"/>
      <c r="G124" s="895" t="s">
        <v>152</v>
      </c>
      <c r="H124" s="896"/>
      <c r="I124" s="206">
        <f t="shared" si="2"/>
        <v>0</v>
      </c>
    </row>
    <row r="125" spans="1:10">
      <c r="D125" s="174"/>
      <c r="G125" s="895" t="s">
        <v>153</v>
      </c>
      <c r="H125" s="896"/>
      <c r="I125" s="206">
        <f t="shared" si="2"/>
        <v>0</v>
      </c>
    </row>
    <row r="126" spans="1:10">
      <c r="D126" s="174"/>
      <c r="G126" s="895" t="s">
        <v>155</v>
      </c>
      <c r="H126" s="896"/>
      <c r="I126" s="206">
        <f t="shared" si="2"/>
        <v>0</v>
      </c>
    </row>
    <row r="127" spans="1:10">
      <c r="D127" s="174"/>
      <c r="G127" s="895" t="s">
        <v>160</v>
      </c>
      <c r="H127" s="896"/>
      <c r="I127" s="206">
        <f t="shared" si="2"/>
        <v>0</v>
      </c>
    </row>
    <row r="128" spans="1:10">
      <c r="D128" s="174"/>
      <c r="G128" s="895" t="s">
        <v>161</v>
      </c>
      <c r="H128" s="896"/>
      <c r="I128" s="206">
        <f t="shared" si="2"/>
        <v>0</v>
      </c>
    </row>
    <row r="129" spans="4:9">
      <c r="D129" s="174"/>
      <c r="G129" s="895" t="s">
        <v>159</v>
      </c>
      <c r="H129" s="896"/>
      <c r="I129" s="206">
        <f t="shared" si="2"/>
        <v>0</v>
      </c>
    </row>
    <row r="130" spans="4:9">
      <c r="D130" s="174"/>
      <c r="G130" s="895" t="s">
        <v>162</v>
      </c>
      <c r="H130" s="896"/>
      <c r="I130" s="206">
        <f t="shared" si="2"/>
        <v>0</v>
      </c>
    </row>
    <row r="131" spans="4:9">
      <c r="D131" s="174"/>
      <c r="G131" s="895" t="s">
        <v>163</v>
      </c>
      <c r="H131" s="896"/>
      <c r="I131" s="206">
        <f t="shared" si="2"/>
        <v>0</v>
      </c>
    </row>
    <row r="132" spans="4:9">
      <c r="D132" s="174"/>
      <c r="G132" s="895" t="s">
        <v>156</v>
      </c>
      <c r="H132" s="896"/>
      <c r="I132" s="206">
        <f t="shared" si="2"/>
        <v>0</v>
      </c>
    </row>
    <row r="133" spans="4:9">
      <c r="D133" s="174"/>
      <c r="G133" s="895" t="s">
        <v>276</v>
      </c>
      <c r="H133" s="896"/>
      <c r="I133" s="206">
        <f t="shared" si="2"/>
        <v>0</v>
      </c>
    </row>
    <row r="134" spans="4:9">
      <c r="D134" s="174"/>
      <c r="G134" s="895" t="s">
        <v>277</v>
      </c>
      <c r="H134" s="896"/>
      <c r="I134" s="206">
        <f t="shared" si="2"/>
        <v>0</v>
      </c>
    </row>
    <row r="135" spans="4:9">
      <c r="D135" s="174"/>
      <c r="G135" s="895" t="s">
        <v>278</v>
      </c>
      <c r="H135" s="896"/>
      <c r="I135" s="206">
        <f t="shared" si="2"/>
        <v>0</v>
      </c>
    </row>
    <row r="136" spans="4:9">
      <c r="D136" s="174"/>
      <c r="H136" s="201" t="s">
        <v>240</v>
      </c>
      <c r="I136" s="183">
        <f>SUM(I120:I135)</f>
        <v>0</v>
      </c>
    </row>
    <row r="137" spans="4:9">
      <c r="D137" s="174"/>
    </row>
    <row r="138" spans="4:9">
      <c r="D138" s="174"/>
    </row>
    <row r="139" spans="4:9">
      <c r="D139" s="174"/>
    </row>
  </sheetData>
  <protectedRanges>
    <protectedRange sqref="A9:D13 A15:D19 A21:D25" name="範囲1"/>
    <protectedRange sqref="E21:H25 E15:H19 E9:H13" name="範囲1_1"/>
  </protectedRanges>
  <mergeCells count="143">
    <mergeCell ref="G130:H130"/>
    <mergeCell ref="G131:H131"/>
    <mergeCell ref="G132:H132"/>
    <mergeCell ref="G133:H133"/>
    <mergeCell ref="G134:H134"/>
    <mergeCell ref="G135:H135"/>
    <mergeCell ref="G124:H124"/>
    <mergeCell ref="G125:H125"/>
    <mergeCell ref="G126:H126"/>
    <mergeCell ref="G127:H127"/>
    <mergeCell ref="G128:H128"/>
    <mergeCell ref="G129:H129"/>
    <mergeCell ref="D117:E117"/>
    <mergeCell ref="F117:H117"/>
    <mergeCell ref="G120:H120"/>
    <mergeCell ref="G121:H121"/>
    <mergeCell ref="G122:H122"/>
    <mergeCell ref="G123:H123"/>
    <mergeCell ref="D114:E114"/>
    <mergeCell ref="F114:H114"/>
    <mergeCell ref="D115:E115"/>
    <mergeCell ref="F115:H115"/>
    <mergeCell ref="D116:E116"/>
    <mergeCell ref="F116:H116"/>
    <mergeCell ref="D111:E111"/>
    <mergeCell ref="F111:H111"/>
    <mergeCell ref="D112:E112"/>
    <mergeCell ref="F112:H112"/>
    <mergeCell ref="D113:E113"/>
    <mergeCell ref="F113:H113"/>
    <mergeCell ref="D108:E108"/>
    <mergeCell ref="F108:H108"/>
    <mergeCell ref="D109:E109"/>
    <mergeCell ref="F109:H109"/>
    <mergeCell ref="D110:E110"/>
    <mergeCell ref="F110:H110"/>
    <mergeCell ref="D105:E105"/>
    <mergeCell ref="F105:H105"/>
    <mergeCell ref="D106:E106"/>
    <mergeCell ref="F106:H106"/>
    <mergeCell ref="D107:E107"/>
    <mergeCell ref="F107:H107"/>
    <mergeCell ref="D102:E102"/>
    <mergeCell ref="F102:H102"/>
    <mergeCell ref="D103:E103"/>
    <mergeCell ref="F103:H103"/>
    <mergeCell ref="D104:E104"/>
    <mergeCell ref="F104:H104"/>
    <mergeCell ref="D99:E99"/>
    <mergeCell ref="F99:H99"/>
    <mergeCell ref="D100:E100"/>
    <mergeCell ref="F100:H100"/>
    <mergeCell ref="D101:E101"/>
    <mergeCell ref="F101:H101"/>
    <mergeCell ref="D96:E96"/>
    <mergeCell ref="F96:H96"/>
    <mergeCell ref="D97:E97"/>
    <mergeCell ref="F97:H97"/>
    <mergeCell ref="D98:E98"/>
    <mergeCell ref="F98:H98"/>
    <mergeCell ref="D93:E93"/>
    <mergeCell ref="F93:H93"/>
    <mergeCell ref="D94:E94"/>
    <mergeCell ref="F94:H94"/>
    <mergeCell ref="D95:E95"/>
    <mergeCell ref="F95:H95"/>
    <mergeCell ref="D90:E90"/>
    <mergeCell ref="F90:H90"/>
    <mergeCell ref="D91:E91"/>
    <mergeCell ref="F91:H91"/>
    <mergeCell ref="D92:E92"/>
    <mergeCell ref="F92:H92"/>
    <mergeCell ref="D87:E87"/>
    <mergeCell ref="F87:H87"/>
    <mergeCell ref="D88:E88"/>
    <mergeCell ref="F88:H88"/>
    <mergeCell ref="D89:E89"/>
    <mergeCell ref="F89:H89"/>
    <mergeCell ref="D83:E83"/>
    <mergeCell ref="F83:H83"/>
    <mergeCell ref="D84:E84"/>
    <mergeCell ref="F84:H84"/>
    <mergeCell ref="D85:E85"/>
    <mergeCell ref="F85:H85"/>
    <mergeCell ref="G62:H62"/>
    <mergeCell ref="G63:H63"/>
    <mergeCell ref="G64:H64"/>
    <mergeCell ref="G65:H65"/>
    <mergeCell ref="D82:E82"/>
    <mergeCell ref="F82:H82"/>
    <mergeCell ref="A54:C54"/>
    <mergeCell ref="A55:C55"/>
    <mergeCell ref="A56:C56"/>
    <mergeCell ref="A57:C57"/>
    <mergeCell ref="A58:C58"/>
    <mergeCell ref="A59:C59"/>
    <mergeCell ref="A48:C48"/>
    <mergeCell ref="A49:C49"/>
    <mergeCell ref="A50:C50"/>
    <mergeCell ref="A51:C51"/>
    <mergeCell ref="A52:C52"/>
    <mergeCell ref="A53:C53"/>
    <mergeCell ref="A42:C42"/>
    <mergeCell ref="A43:C43"/>
    <mergeCell ref="A44:C44"/>
    <mergeCell ref="A45:C45"/>
    <mergeCell ref="A46:C46"/>
    <mergeCell ref="A47:C47"/>
    <mergeCell ref="A36:C36"/>
    <mergeCell ref="A37:C37"/>
    <mergeCell ref="A38:C38"/>
    <mergeCell ref="A39:C39"/>
    <mergeCell ref="A40:C40"/>
    <mergeCell ref="A41:C41"/>
    <mergeCell ref="A24:B25"/>
    <mergeCell ref="C24:D24"/>
    <mergeCell ref="C25:D25"/>
    <mergeCell ref="A32:C32"/>
    <mergeCell ref="A33:C33"/>
    <mergeCell ref="A34:C34"/>
    <mergeCell ref="A21:D21"/>
    <mergeCell ref="E21:F21"/>
    <mergeCell ref="A22:B23"/>
    <mergeCell ref="C22:D22"/>
    <mergeCell ref="C23:D23"/>
    <mergeCell ref="A12:B13"/>
    <mergeCell ref="C12:D12"/>
    <mergeCell ref="C13:D13"/>
    <mergeCell ref="A15:D15"/>
    <mergeCell ref="E15:F15"/>
    <mergeCell ref="A16:B17"/>
    <mergeCell ref="C16:D16"/>
    <mergeCell ref="C17:D17"/>
    <mergeCell ref="E4:H4"/>
    <mergeCell ref="E5:H5"/>
    <mergeCell ref="A9:D9"/>
    <mergeCell ref="E9:F9"/>
    <mergeCell ref="A10:B11"/>
    <mergeCell ref="C10:D10"/>
    <mergeCell ref="C11:D11"/>
    <mergeCell ref="A18:B19"/>
    <mergeCell ref="C18:D18"/>
    <mergeCell ref="C19:D19"/>
  </mergeCells>
  <phoneticPr fontId="7"/>
  <conditionalFormatting sqref="D32:D34">
    <cfRule type="duplicateValues" dxfId="23" priority="2"/>
  </conditionalFormatting>
  <conditionalFormatting sqref="D36">
    <cfRule type="duplicateValues" dxfId="22" priority="1"/>
  </conditionalFormatting>
  <dataValidations count="2">
    <dataValidation type="list" allowBlank="1" showInputMessage="1" showErrorMessage="1" sqref="A33:C34 A37:C59" xr:uid="{E60DBB58-713C-46DD-99CB-82CF66BA1A28}">
      <formula1>$G$62:$G$65</formula1>
    </dataValidation>
    <dataValidation type="list" allowBlank="1" showInputMessage="1" showErrorMessage="1" sqref="D83:E85 D88:E117" xr:uid="{1400F29C-6F7D-4C90-A13D-F6BA7DDB4155}">
      <formula1>$G$120:$G$135</formula1>
    </dataValidation>
  </dataValidations>
  <hyperlinks>
    <hyperlink ref="B78" location="自費検査1!A1" display="理由書" xr:uid="{934066BB-4CB8-43F4-AF65-A4854FA3B31C}"/>
  </hyperlinks>
  <pageMargins left="0.70866141732283472" right="0.70866141732283472" top="0.59055118110236227" bottom="0.39370078740157483" header="0.31496062992125984" footer="0.31496062992125984"/>
  <pageSetup paperSize="9" fitToHeight="0" orientation="portrait" r:id="rId1"/>
  <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647A8-510E-48EF-AF40-EA35531F9EA2}">
  <sheetPr>
    <tabColor theme="5" tint="0.79998168889431442"/>
    <pageSetUpPr fitToPage="1"/>
  </sheetPr>
  <dimension ref="A1:AQ82"/>
  <sheetViews>
    <sheetView showZeros="0" view="pageBreakPreview" zoomScale="55" zoomScaleNormal="85" zoomScaleSheetLayoutView="55" workbookViewId="0"/>
  </sheetViews>
  <sheetFormatPr defaultColWidth="9" defaultRowHeight="17.5"/>
  <cols>
    <col min="1" max="1" width="4.08984375" style="257" customWidth="1"/>
    <col min="2" max="4" width="11.90625" style="257" customWidth="1"/>
    <col min="5" max="6" width="10.6328125" style="257" customWidth="1"/>
    <col min="7" max="7" width="5.6328125" style="257" customWidth="1"/>
    <col min="8" max="9" width="10.6328125" style="257" customWidth="1"/>
    <col min="10" max="10" width="7.08984375" style="257" customWidth="1"/>
    <col min="11" max="11" width="10.6328125" style="257" customWidth="1"/>
    <col min="12" max="12" width="5.6328125" style="257" customWidth="1"/>
    <col min="13" max="14" width="10.6328125" style="257" customWidth="1"/>
    <col min="15" max="15" width="7.08984375" style="257" customWidth="1"/>
    <col min="16" max="16" width="14.08984375" style="257" customWidth="1"/>
    <col min="17" max="19" width="10.6328125" style="257" customWidth="1"/>
    <col min="20" max="20" width="10.6328125" style="256" customWidth="1"/>
    <col min="21" max="36" width="9.6328125" style="257" customWidth="1"/>
    <col min="37" max="41" width="8.26953125" style="257" customWidth="1"/>
    <col min="42" max="42" width="6.6328125" style="257" customWidth="1"/>
    <col min="43" max="45" width="6.36328125" style="257" customWidth="1"/>
    <col min="46" max="54" width="9" style="257"/>
    <col min="55" max="55" width="9" style="257" customWidth="1"/>
    <col min="56" max="16384" width="9" style="257"/>
  </cols>
  <sheetData>
    <row r="1" spans="1:43" s="244" customFormat="1" ht="42" customHeight="1">
      <c r="A1" s="243" t="s">
        <v>391</v>
      </c>
      <c r="B1" s="243"/>
      <c r="C1" s="243"/>
      <c r="D1" s="243"/>
      <c r="E1" s="243"/>
      <c r="F1" s="243"/>
      <c r="G1" s="243"/>
      <c r="H1" s="243"/>
      <c r="I1" s="243"/>
      <c r="J1" s="243"/>
      <c r="K1" s="243"/>
      <c r="L1" s="243"/>
      <c r="M1" s="243"/>
      <c r="N1" s="243"/>
      <c r="O1" s="243"/>
      <c r="P1" s="243"/>
      <c r="Q1" s="243"/>
      <c r="R1" s="243"/>
      <c r="S1" s="243"/>
      <c r="T1" s="243"/>
      <c r="U1" s="243"/>
    </row>
    <row r="2" spans="1:43" s="244" customFormat="1" ht="18" customHeight="1">
      <c r="A2" s="243"/>
      <c r="B2" s="243"/>
      <c r="C2" s="243"/>
      <c r="D2" s="243"/>
      <c r="E2" s="243"/>
      <c r="F2" s="243"/>
      <c r="G2" s="243"/>
      <c r="H2" s="243"/>
      <c r="I2" s="243"/>
      <c r="J2" s="243"/>
      <c r="K2" s="243"/>
      <c r="L2" s="243"/>
      <c r="M2" s="243"/>
      <c r="N2" s="243"/>
      <c r="O2" s="243"/>
      <c r="P2" s="243"/>
      <c r="Q2" s="243"/>
      <c r="R2" s="243"/>
      <c r="S2" s="243"/>
      <c r="T2" s="243"/>
      <c r="U2" s="243"/>
    </row>
    <row r="3" spans="1:43" s="247" customFormat="1" ht="27.75" customHeight="1">
      <c r="A3" s="243"/>
      <c r="B3" s="243"/>
      <c r="C3" s="243"/>
      <c r="D3" s="243"/>
      <c r="E3" s="243"/>
      <c r="F3" s="243"/>
      <c r="G3" s="243"/>
      <c r="H3" s="243"/>
      <c r="I3" s="243"/>
      <c r="J3" s="243"/>
      <c r="K3" s="243"/>
      <c r="L3" s="243"/>
      <c r="M3" s="243"/>
      <c r="N3" s="243"/>
      <c r="O3" s="243"/>
      <c r="P3" s="243"/>
      <c r="Q3" s="243"/>
      <c r="T3" s="244"/>
      <c r="U3" s="244"/>
      <c r="V3" s="244"/>
      <c r="W3" s="244"/>
      <c r="X3" s="244"/>
      <c r="Y3" s="244"/>
      <c r="Z3" s="244"/>
      <c r="AA3" s="244"/>
      <c r="AB3" s="244"/>
      <c r="AC3" s="244"/>
      <c r="AD3" s="244"/>
      <c r="AE3" s="244"/>
      <c r="AF3" s="244"/>
      <c r="AG3" s="244"/>
      <c r="AH3" s="244"/>
      <c r="AI3" s="244"/>
      <c r="AJ3" s="244"/>
    </row>
    <row r="4" spans="1:43" s="247" customFormat="1" ht="27.75" customHeight="1">
      <c r="A4" s="245" t="s">
        <v>296</v>
      </c>
      <c r="B4" s="245"/>
      <c r="C4" s="245"/>
      <c r="D4" s="245"/>
      <c r="E4" s="245"/>
      <c r="F4" s="245"/>
      <c r="G4" s="245"/>
      <c r="H4" s="245"/>
      <c r="I4" s="245"/>
      <c r="T4" s="244"/>
      <c r="U4" s="244"/>
      <c r="V4" s="244"/>
      <c r="W4" s="244"/>
      <c r="X4" s="244"/>
      <c r="Y4" s="244"/>
      <c r="Z4" s="244"/>
      <c r="AA4" s="244"/>
      <c r="AB4" s="244"/>
      <c r="AC4" s="244"/>
      <c r="AD4" s="244"/>
      <c r="AE4" s="244"/>
      <c r="AF4" s="244"/>
      <c r="AG4" s="244"/>
      <c r="AH4" s="244"/>
      <c r="AI4" s="244"/>
      <c r="AJ4" s="244"/>
    </row>
    <row r="5" spans="1:43" s="247" customFormat="1" ht="27.75" customHeight="1">
      <c r="A5" s="245"/>
      <c r="B5" s="1013" t="s">
        <v>489</v>
      </c>
      <c r="C5" s="1014"/>
      <c r="D5" s="1014"/>
      <c r="E5" s="1014"/>
      <c r="F5" s="1014"/>
      <c r="G5" s="1014"/>
      <c r="H5" s="1014"/>
      <c r="I5" s="1015"/>
      <c r="J5" s="267" t="str">
        <f>IF(個票4!$A$2="☑","○","")</f>
        <v>○</v>
      </c>
      <c r="L5" s="1032" t="s">
        <v>392</v>
      </c>
      <c r="M5" s="1033"/>
      <c r="N5" s="1018" t="s">
        <v>409</v>
      </c>
      <c r="O5" s="1019"/>
      <c r="P5" s="1019"/>
      <c r="Q5" s="1020"/>
      <c r="R5" s="247" t="s">
        <v>393</v>
      </c>
      <c r="T5" s="244"/>
      <c r="U5" s="244"/>
      <c r="V5" s="244"/>
      <c r="W5" s="244"/>
      <c r="X5" s="244"/>
      <c r="Y5" s="244"/>
      <c r="Z5" s="244"/>
      <c r="AA5" s="244"/>
      <c r="AB5" s="244"/>
      <c r="AC5" s="244"/>
      <c r="AD5" s="244"/>
      <c r="AE5" s="244"/>
      <c r="AF5" s="244"/>
      <c r="AG5" s="244"/>
      <c r="AH5" s="244"/>
      <c r="AI5" s="244"/>
      <c r="AJ5" s="244"/>
    </row>
    <row r="6" spans="1:43" s="247" customFormat="1" ht="27.75" customHeight="1">
      <c r="A6" s="245"/>
      <c r="L6" s="1032" t="s">
        <v>297</v>
      </c>
      <c r="M6" s="1033"/>
      <c r="N6" s="1021">
        <f>総括表!$L$12</f>
        <v>0</v>
      </c>
      <c r="O6" s="1022"/>
      <c r="P6" s="1022"/>
      <c r="Q6" s="1023"/>
      <c r="T6" s="244"/>
      <c r="U6" s="244"/>
      <c r="V6" s="244"/>
      <c r="W6" s="244"/>
      <c r="X6" s="244"/>
      <c r="Y6" s="244"/>
      <c r="Z6" s="244"/>
      <c r="AA6" s="244"/>
      <c r="AB6" s="244"/>
      <c r="AC6" s="244"/>
      <c r="AD6" s="244"/>
      <c r="AE6" s="244"/>
      <c r="AF6" s="244"/>
      <c r="AG6" s="244"/>
      <c r="AH6" s="244"/>
      <c r="AI6" s="244"/>
      <c r="AJ6" s="244"/>
    </row>
    <row r="7" spans="1:43" s="247" customFormat="1" ht="18" customHeight="1"/>
    <row r="8" spans="1:43" s="247" customFormat="1" ht="32.25" customHeight="1" thickBot="1">
      <c r="A8" s="245" t="s">
        <v>298</v>
      </c>
      <c r="Q8" s="248"/>
      <c r="S8" s="249"/>
      <c r="T8" s="250"/>
      <c r="AI8" s="251"/>
      <c r="AJ8" s="251"/>
      <c r="AK8" s="251"/>
    </row>
    <row r="9" spans="1:43" s="247" customFormat="1" ht="20.25" customHeight="1" thickBot="1">
      <c r="E9" s="992" t="s">
        <v>299</v>
      </c>
      <c r="F9" s="993"/>
      <c r="G9" s="993"/>
      <c r="H9" s="993"/>
      <c r="I9" s="993"/>
      <c r="J9" s="993"/>
      <c r="K9" s="993"/>
      <c r="L9" s="993"/>
      <c r="M9" s="993"/>
      <c r="N9" s="993"/>
      <c r="O9" s="993"/>
      <c r="P9" s="993"/>
      <c r="Q9" s="993"/>
      <c r="R9" s="993"/>
      <c r="S9" s="993"/>
      <c r="T9" s="993"/>
      <c r="U9" s="1034" t="s">
        <v>300</v>
      </c>
      <c r="V9" s="1035"/>
      <c r="W9" s="1035"/>
      <c r="X9" s="1035"/>
      <c r="Y9" s="1035"/>
      <c r="Z9" s="1035"/>
      <c r="AA9" s="1035"/>
      <c r="AB9" s="1035"/>
      <c r="AC9" s="1035"/>
      <c r="AD9" s="1035"/>
      <c r="AE9" s="1035"/>
      <c r="AF9" s="1035"/>
      <c r="AG9" s="1035"/>
      <c r="AH9" s="1035"/>
      <c r="AI9" s="1036"/>
      <c r="AJ9" s="251"/>
      <c r="AK9" s="251"/>
      <c r="AL9" s="251"/>
      <c r="AM9" s="252"/>
      <c r="AN9" s="252"/>
      <c r="AO9" s="252"/>
      <c r="AP9" s="252"/>
      <c r="AQ9" s="252"/>
    </row>
    <row r="10" spans="1:43" s="247" customFormat="1" ht="24" customHeight="1" thickBot="1">
      <c r="D10" s="253"/>
      <c r="E10" s="995"/>
      <c r="F10" s="996"/>
      <c r="G10" s="996"/>
      <c r="H10" s="996"/>
      <c r="I10" s="996"/>
      <c r="J10" s="996"/>
      <c r="K10" s="996"/>
      <c r="L10" s="996"/>
      <c r="M10" s="996"/>
      <c r="N10" s="996"/>
      <c r="O10" s="996"/>
      <c r="P10" s="996"/>
      <c r="Q10" s="996"/>
      <c r="R10" s="996"/>
      <c r="S10" s="996"/>
      <c r="T10" s="996"/>
      <c r="U10" s="1034" t="s">
        <v>301</v>
      </c>
      <c r="V10" s="1035"/>
      <c r="W10" s="1035"/>
      <c r="X10" s="1035"/>
      <c r="Y10" s="1035"/>
      <c r="Z10" s="1035"/>
      <c r="AA10" s="1035"/>
      <c r="AB10" s="1035"/>
      <c r="AC10" s="1035"/>
      <c r="AD10" s="1035"/>
      <c r="AE10" s="1035"/>
      <c r="AF10" s="1035"/>
      <c r="AG10" s="1035"/>
      <c r="AH10" s="1035"/>
      <c r="AI10" s="1036"/>
      <c r="AJ10" s="251"/>
      <c r="AK10" s="251"/>
      <c r="AL10" s="251"/>
    </row>
    <row r="11" spans="1:43" s="247" customFormat="1" ht="105.75" customHeight="1">
      <c r="E11" s="1004" t="s">
        <v>302</v>
      </c>
      <c r="F11" s="1005"/>
      <c r="G11" s="1005"/>
      <c r="H11" s="1006" t="s">
        <v>303</v>
      </c>
      <c r="I11" s="1006"/>
      <c r="J11" s="1006"/>
      <c r="K11" s="1007" t="s">
        <v>394</v>
      </c>
      <c r="L11" s="1008"/>
      <c r="M11" s="1007" t="s">
        <v>304</v>
      </c>
      <c r="N11" s="1008"/>
      <c r="O11" s="1007" t="s">
        <v>305</v>
      </c>
      <c r="P11" s="1008"/>
      <c r="Q11" s="1009" t="s">
        <v>306</v>
      </c>
      <c r="R11" s="1010"/>
      <c r="S11" s="1011" t="s">
        <v>307</v>
      </c>
      <c r="T11" s="1037"/>
      <c r="U11" s="338" t="s">
        <v>308</v>
      </c>
      <c r="V11" s="278" t="s">
        <v>309</v>
      </c>
      <c r="W11" s="278" t="s">
        <v>310</v>
      </c>
      <c r="X11" s="278" t="s">
        <v>311</v>
      </c>
      <c r="Y11" s="278" t="s">
        <v>312</v>
      </c>
      <c r="Z11" s="278" t="s">
        <v>313</v>
      </c>
      <c r="AA11" s="278" t="s">
        <v>395</v>
      </c>
      <c r="AB11" s="278" t="s">
        <v>314</v>
      </c>
      <c r="AC11" s="278" t="s">
        <v>315</v>
      </c>
      <c r="AD11" s="279" t="s">
        <v>316</v>
      </c>
      <c r="AE11" s="279" t="s">
        <v>317</v>
      </c>
      <c r="AF11" s="279" t="s">
        <v>396</v>
      </c>
      <c r="AG11" s="279" t="s">
        <v>319</v>
      </c>
      <c r="AH11" s="279" t="s">
        <v>397</v>
      </c>
      <c r="AI11" s="280" t="s">
        <v>397</v>
      </c>
      <c r="AJ11" s="251"/>
      <c r="AK11" s="251"/>
      <c r="AL11" s="251"/>
    </row>
    <row r="12" spans="1:43" s="247" customFormat="1" ht="37.5" customHeight="1">
      <c r="B12" s="968" t="s">
        <v>322</v>
      </c>
      <c r="C12" s="968"/>
      <c r="D12" s="969"/>
      <c r="E12" s="983">
        <f>個票4!$L$4</f>
        <v>0</v>
      </c>
      <c r="F12" s="984"/>
      <c r="G12" s="984"/>
      <c r="H12" s="985">
        <f>個票4!$L$5</f>
        <v>0</v>
      </c>
      <c r="I12" s="985"/>
      <c r="J12" s="985"/>
      <c r="K12" s="986" t="e">
        <f>IF(VLOOKUP(H12,個票4!$A$76:$F$110,6,0)="/事業所",1,個票4!$AG$5)</f>
        <v>#N/A</v>
      </c>
      <c r="L12" s="987"/>
      <c r="M12" s="988" t="e">
        <f>個票4!V13*1000</f>
        <v>#VALUE!</v>
      </c>
      <c r="N12" s="989"/>
      <c r="O12" s="990"/>
      <c r="P12" s="991"/>
      <c r="Q12" s="964">
        <f>SUM(U12:AI12)</f>
        <v>0</v>
      </c>
      <c r="R12" s="965"/>
      <c r="S12" s="1030" t="e">
        <f>Q12-MAX(M12:P12)</f>
        <v>#VALUE!</v>
      </c>
      <c r="T12" s="1031"/>
      <c r="U12" s="225">
        <f>個票4!F24</f>
        <v>0</v>
      </c>
      <c r="V12" s="226">
        <f>個票4!F23</f>
        <v>0</v>
      </c>
      <c r="W12" s="226">
        <f>個票4!F29</f>
        <v>0</v>
      </c>
      <c r="X12" s="226">
        <f>個票4!F30</f>
        <v>0</v>
      </c>
      <c r="Y12" s="226">
        <f>個票4!F28</f>
        <v>0</v>
      </c>
      <c r="Z12" s="226">
        <f>個票4!F31</f>
        <v>0</v>
      </c>
      <c r="AA12" s="226">
        <f>個票4!F37</f>
        <v>0</v>
      </c>
      <c r="AB12" s="226">
        <f>個票4!F27</f>
        <v>0</v>
      </c>
      <c r="AC12" s="226">
        <f>個票4!F26</f>
        <v>0</v>
      </c>
      <c r="AD12" s="226">
        <f>個票4!F25</f>
        <v>0</v>
      </c>
      <c r="AE12" s="226">
        <f>個票4!F34</f>
        <v>0</v>
      </c>
      <c r="AF12" s="226">
        <f>個票4!F32</f>
        <v>0</v>
      </c>
      <c r="AG12" s="226">
        <f>個票4!F33</f>
        <v>0</v>
      </c>
      <c r="AH12" s="226">
        <f>個票4!F35</f>
        <v>0</v>
      </c>
      <c r="AI12" s="227">
        <f>個票4!F36</f>
        <v>0</v>
      </c>
      <c r="AJ12" s="251"/>
      <c r="AL12" s="251"/>
    </row>
    <row r="13" spans="1:43" s="247" customFormat="1" ht="37.5" customHeight="1" thickBot="1">
      <c r="B13" s="968" t="s">
        <v>323</v>
      </c>
      <c r="C13" s="968"/>
      <c r="D13" s="969"/>
      <c r="E13" s="970"/>
      <c r="F13" s="971"/>
      <c r="G13" s="971"/>
      <c r="H13" s="972"/>
      <c r="I13" s="972"/>
      <c r="J13" s="972"/>
      <c r="K13" s="973"/>
      <c r="L13" s="974"/>
      <c r="M13" s="1028"/>
      <c r="N13" s="1029"/>
      <c r="O13" s="977"/>
      <c r="P13" s="978"/>
      <c r="Q13" s="1025">
        <f>O13+S13</f>
        <v>0</v>
      </c>
      <c r="R13" s="1026"/>
      <c r="S13" s="981">
        <f>SUM(U13:AJ13)</f>
        <v>0</v>
      </c>
      <c r="T13" s="1027"/>
      <c r="U13" s="284"/>
      <c r="V13" s="269"/>
      <c r="W13" s="269"/>
      <c r="X13" s="269"/>
      <c r="Y13" s="269"/>
      <c r="Z13" s="269"/>
      <c r="AA13" s="269"/>
      <c r="AB13" s="269"/>
      <c r="AC13" s="269"/>
      <c r="AD13" s="269"/>
      <c r="AE13" s="269"/>
      <c r="AF13" s="269"/>
      <c r="AG13" s="269"/>
      <c r="AH13" s="269"/>
      <c r="AI13" s="285"/>
      <c r="AJ13" s="251"/>
      <c r="AL13" s="251"/>
    </row>
    <row r="14" spans="1:43" ht="21" customHeight="1">
      <c r="A14" s="247"/>
      <c r="B14" s="254"/>
      <c r="C14" s="254"/>
      <c r="D14" s="254"/>
      <c r="E14" s="246"/>
      <c r="F14" s="246"/>
      <c r="G14" s="246"/>
      <c r="H14" s="246"/>
      <c r="I14" s="246"/>
      <c r="J14" s="255"/>
      <c r="K14" s="255"/>
      <c r="L14" s="255"/>
      <c r="M14" s="255"/>
      <c r="N14" s="255"/>
      <c r="O14" s="255"/>
      <c r="P14" s="255"/>
      <c r="Q14" s="255"/>
      <c r="R14" s="246"/>
      <c r="S14" s="246"/>
      <c r="AI14" s="251"/>
      <c r="AJ14" s="251"/>
      <c r="AK14" s="251"/>
    </row>
    <row r="15" spans="1:43" ht="32.25" customHeight="1" thickBot="1">
      <c r="A15" s="245" t="s">
        <v>324</v>
      </c>
      <c r="N15" s="258"/>
      <c r="O15" s="258"/>
      <c r="V15" s="251"/>
      <c r="W15" s="251"/>
      <c r="X15" s="251"/>
      <c r="Y15" s="251"/>
      <c r="Z15" s="251"/>
      <c r="AA15" s="251"/>
      <c r="AB15" s="251"/>
      <c r="AC15" s="251"/>
      <c r="AD15" s="251"/>
      <c r="AE15" s="251"/>
      <c r="AF15" s="251"/>
      <c r="AG15" s="251"/>
      <c r="AH15" s="251"/>
      <c r="AK15" s="251"/>
      <c r="AL15" s="251"/>
      <c r="AM15" s="251"/>
      <c r="AN15" s="251"/>
      <c r="AO15" s="251"/>
      <c r="AP15" s="251"/>
    </row>
    <row r="16" spans="1:43" ht="24" customHeight="1">
      <c r="A16" s="245"/>
      <c r="B16" s="937" t="s">
        <v>379</v>
      </c>
      <c r="C16" s="937"/>
      <c r="D16" s="937"/>
      <c r="E16" s="938"/>
      <c r="F16" s="939" t="s">
        <v>380</v>
      </c>
      <c r="G16" s="940"/>
      <c r="H16" s="296" t="s">
        <v>381</v>
      </c>
      <c r="I16" s="260" t="s">
        <v>382</v>
      </c>
      <c r="J16" s="261"/>
      <c r="K16" s="941" t="s">
        <v>385</v>
      </c>
      <c r="L16" s="942"/>
      <c r="M16" s="296" t="s">
        <v>386</v>
      </c>
      <c r="N16" s="260" t="s">
        <v>387</v>
      </c>
      <c r="O16" s="253"/>
      <c r="P16" s="943" t="s">
        <v>398</v>
      </c>
      <c r="Q16" s="944"/>
      <c r="R16" s="944"/>
      <c r="S16" s="944"/>
      <c r="T16" s="944"/>
      <c r="U16" s="944"/>
      <c r="V16" s="944"/>
      <c r="W16" s="944"/>
      <c r="X16" s="945"/>
      <c r="AD16" s="251"/>
      <c r="AE16" s="251"/>
      <c r="AF16" s="251"/>
      <c r="AG16" s="251"/>
      <c r="AH16" s="251"/>
      <c r="AK16" s="251"/>
      <c r="AL16" s="251"/>
      <c r="AM16" s="251"/>
      <c r="AN16" s="251"/>
      <c r="AO16" s="251"/>
      <c r="AP16" s="251"/>
    </row>
    <row r="17" spans="1:39" ht="24" customHeight="1">
      <c r="A17" s="262"/>
      <c r="B17" s="946" t="s">
        <v>383</v>
      </c>
      <c r="C17" s="947"/>
      <c r="D17" s="948" t="s">
        <v>325</v>
      </c>
      <c r="E17" s="949"/>
      <c r="F17" s="270">
        <f>内訳4!E10</f>
        <v>0</v>
      </c>
      <c r="G17" s="297" t="s">
        <v>326</v>
      </c>
      <c r="H17" s="272">
        <f>内訳4!G10</f>
        <v>0</v>
      </c>
      <c r="I17" s="273">
        <f>内訳4!H10</f>
        <v>0</v>
      </c>
      <c r="J17" s="263"/>
      <c r="K17" s="270">
        <f>内訳4!E16</f>
        <v>0</v>
      </c>
      <c r="L17" s="297" t="s">
        <v>326</v>
      </c>
      <c r="M17" s="272">
        <f>内訳4!G16</f>
        <v>0</v>
      </c>
      <c r="N17" s="273">
        <f>内訳4!H16</f>
        <v>0</v>
      </c>
      <c r="P17" s="927"/>
      <c r="Q17" s="928"/>
      <c r="R17" s="928"/>
      <c r="S17" s="928"/>
      <c r="T17" s="928"/>
      <c r="U17" s="928"/>
      <c r="V17" s="928"/>
      <c r="W17" s="928"/>
      <c r="X17" s="929"/>
      <c r="AD17" s="251"/>
      <c r="AE17" s="251"/>
      <c r="AF17" s="251"/>
      <c r="AG17" s="251"/>
      <c r="AH17" s="251"/>
      <c r="AK17" s="251"/>
      <c r="AL17" s="251"/>
      <c r="AM17" s="251"/>
    </row>
    <row r="18" spans="1:39" ht="24" customHeight="1">
      <c r="A18" s="262"/>
      <c r="B18" s="924"/>
      <c r="C18" s="924"/>
      <c r="D18" s="925" t="s">
        <v>327</v>
      </c>
      <c r="E18" s="926"/>
      <c r="F18" s="270">
        <f>内訳4!E11</f>
        <v>0</v>
      </c>
      <c r="G18" s="297" t="s">
        <v>326</v>
      </c>
      <c r="H18" s="272">
        <f>内訳4!G11</f>
        <v>0</v>
      </c>
      <c r="I18" s="273">
        <f>内訳4!H11</f>
        <v>0</v>
      </c>
      <c r="J18" s="263"/>
      <c r="K18" s="270">
        <f>内訳4!E17</f>
        <v>0</v>
      </c>
      <c r="L18" s="297" t="s">
        <v>326</v>
      </c>
      <c r="M18" s="272">
        <f>内訳4!G17</f>
        <v>0</v>
      </c>
      <c r="N18" s="273">
        <f>内訳4!H17</f>
        <v>0</v>
      </c>
      <c r="P18" s="927"/>
      <c r="Q18" s="928"/>
      <c r="R18" s="928"/>
      <c r="S18" s="928"/>
      <c r="T18" s="928"/>
      <c r="U18" s="928"/>
      <c r="V18" s="928"/>
      <c r="W18" s="928"/>
      <c r="X18" s="929"/>
      <c r="AD18" s="251"/>
      <c r="AE18" s="251"/>
      <c r="AF18" s="251"/>
      <c r="AG18" s="251"/>
      <c r="AH18" s="251"/>
      <c r="AK18" s="251"/>
      <c r="AL18" s="251"/>
      <c r="AM18" s="251"/>
    </row>
    <row r="19" spans="1:39" ht="24" customHeight="1">
      <c r="A19" s="262"/>
      <c r="B19" s="923" t="s">
        <v>384</v>
      </c>
      <c r="C19" s="924"/>
      <c r="D19" s="925" t="s">
        <v>325</v>
      </c>
      <c r="E19" s="926"/>
      <c r="F19" s="270">
        <f>内訳4!E12</f>
        <v>0</v>
      </c>
      <c r="G19" s="297" t="s">
        <v>326</v>
      </c>
      <c r="H19" s="272">
        <f>内訳4!G12</f>
        <v>0</v>
      </c>
      <c r="I19" s="273">
        <f>内訳4!H12</f>
        <v>0</v>
      </c>
      <c r="J19" s="263"/>
      <c r="K19" s="270">
        <f>内訳4!E18</f>
        <v>0</v>
      </c>
      <c r="L19" s="297" t="s">
        <v>326</v>
      </c>
      <c r="M19" s="272">
        <f>内訳4!G18</f>
        <v>0</v>
      </c>
      <c r="N19" s="273">
        <f>内訳4!H18</f>
        <v>0</v>
      </c>
      <c r="P19" s="927"/>
      <c r="Q19" s="928"/>
      <c r="R19" s="928"/>
      <c r="S19" s="928"/>
      <c r="T19" s="928"/>
      <c r="U19" s="928"/>
      <c r="V19" s="928"/>
      <c r="W19" s="928"/>
      <c r="X19" s="929"/>
      <c r="AD19" s="251"/>
      <c r="AE19" s="251"/>
      <c r="AF19" s="251"/>
      <c r="AG19" s="251"/>
      <c r="AH19" s="251"/>
      <c r="AI19" s="251"/>
      <c r="AJ19" s="251"/>
      <c r="AK19" s="251"/>
      <c r="AL19" s="251"/>
      <c r="AM19" s="251"/>
    </row>
    <row r="20" spans="1:39" ht="24" customHeight="1" thickBot="1">
      <c r="A20" s="262"/>
      <c r="B20" s="924"/>
      <c r="C20" s="924"/>
      <c r="D20" s="925" t="s">
        <v>327</v>
      </c>
      <c r="E20" s="926"/>
      <c r="F20" s="274">
        <f>内訳4!E13</f>
        <v>0</v>
      </c>
      <c r="G20" s="275" t="s">
        <v>326</v>
      </c>
      <c r="H20" s="276">
        <f>内訳4!G13</f>
        <v>0</v>
      </c>
      <c r="I20" s="277">
        <f>内訳4!H13</f>
        <v>0</v>
      </c>
      <c r="J20" s="263"/>
      <c r="K20" s="274">
        <f>内訳4!E19</f>
        <v>0</v>
      </c>
      <c r="L20" s="275" t="s">
        <v>326</v>
      </c>
      <c r="M20" s="276">
        <f>内訳4!G19</f>
        <v>0</v>
      </c>
      <c r="N20" s="277">
        <f>内訳4!H19</f>
        <v>0</v>
      </c>
      <c r="P20" s="930"/>
      <c r="Q20" s="931"/>
      <c r="R20" s="931"/>
      <c r="S20" s="931"/>
      <c r="T20" s="931"/>
      <c r="U20" s="931"/>
      <c r="V20" s="931"/>
      <c r="W20" s="931"/>
      <c r="X20" s="932"/>
    </row>
    <row r="21" spans="1:39" ht="21" customHeight="1">
      <c r="B21" s="261" t="s">
        <v>399</v>
      </c>
      <c r="C21" s="263"/>
      <c r="D21" s="263"/>
      <c r="E21" s="263"/>
      <c r="F21" s="263"/>
      <c r="G21" s="263"/>
      <c r="H21" s="263"/>
      <c r="I21" s="263"/>
      <c r="J21" s="263"/>
      <c r="K21" s="263"/>
      <c r="L21" s="263"/>
      <c r="M21" s="263"/>
      <c r="N21" s="263"/>
      <c r="O21" s="263"/>
      <c r="T21" s="257"/>
    </row>
    <row r="22" spans="1:39" ht="21" customHeight="1">
      <c r="B22" s="261"/>
      <c r="C22" s="263"/>
      <c r="D22" s="263"/>
      <c r="E22" s="263"/>
      <c r="F22" s="263"/>
      <c r="G22" s="263"/>
      <c r="H22" s="263"/>
      <c r="I22" s="263"/>
      <c r="J22" s="263"/>
      <c r="K22" s="263"/>
      <c r="L22" s="263"/>
      <c r="M22" s="263"/>
      <c r="N22" s="263"/>
      <c r="O22" s="263"/>
      <c r="T22" s="257"/>
    </row>
    <row r="23" spans="1:39" ht="32.25" customHeight="1">
      <c r="A23" s="245" t="s">
        <v>400</v>
      </c>
      <c r="B23" s="263"/>
      <c r="C23" s="263"/>
      <c r="D23" s="263"/>
      <c r="E23" s="263"/>
      <c r="F23" s="263"/>
      <c r="G23" s="263"/>
      <c r="H23" s="263"/>
      <c r="I23" s="263"/>
      <c r="J23" s="263"/>
      <c r="K23" s="263"/>
      <c r="L23" s="263"/>
      <c r="M23" s="263"/>
      <c r="N23" s="263"/>
      <c r="O23" s="263"/>
    </row>
    <row r="24" spans="1:39" ht="32.25" customHeight="1">
      <c r="A24" s="245" t="s">
        <v>401</v>
      </c>
      <c r="B24" s="263"/>
      <c r="C24" s="263"/>
      <c r="D24" s="263"/>
      <c r="E24" s="263"/>
      <c r="F24" s="263"/>
      <c r="G24" s="263"/>
      <c r="H24" s="263"/>
      <c r="I24" s="263"/>
      <c r="J24" s="263"/>
      <c r="K24" s="263"/>
      <c r="L24" s="263"/>
      <c r="M24" s="263"/>
      <c r="N24" s="263"/>
      <c r="O24" s="263"/>
    </row>
    <row r="25" spans="1:39" ht="35.25" customHeight="1">
      <c r="B25" s="1024" t="s">
        <v>328</v>
      </c>
      <c r="C25" s="1024"/>
      <c r="D25" s="1024"/>
      <c r="E25" s="1024" t="s">
        <v>329</v>
      </c>
      <c r="F25" s="1024"/>
      <c r="G25" s="1024"/>
      <c r="H25" s="1024"/>
      <c r="I25" s="1024"/>
      <c r="J25" s="1024"/>
      <c r="K25" s="1024"/>
      <c r="L25" s="1024"/>
      <c r="M25" s="1024"/>
      <c r="N25" s="1024"/>
      <c r="O25" s="1024"/>
      <c r="P25" s="1024"/>
      <c r="Q25" s="1024"/>
      <c r="R25" s="1024"/>
      <c r="S25" s="1024" t="s">
        <v>330</v>
      </c>
      <c r="T25" s="1024"/>
      <c r="U25" s="1024"/>
      <c r="V25" s="1024"/>
      <c r="W25" s="1024"/>
      <c r="X25" s="1024"/>
      <c r="Y25" s="1024"/>
      <c r="Z25" s="1024"/>
      <c r="AA25" s="1024"/>
      <c r="AB25" s="1024"/>
      <c r="AC25" s="1024"/>
      <c r="AD25" s="1024"/>
      <c r="AE25" s="1024"/>
      <c r="AF25" s="1024"/>
      <c r="AG25" s="1024"/>
      <c r="AH25" s="1024"/>
      <c r="AI25" s="1024"/>
      <c r="AJ25" s="1024"/>
    </row>
    <row r="26" spans="1:39" ht="60" customHeight="1">
      <c r="B26" s="912" t="s">
        <v>308</v>
      </c>
      <c r="C26" s="912"/>
      <c r="D26" s="912"/>
      <c r="E26" s="913" t="s">
        <v>331</v>
      </c>
      <c r="F26" s="913"/>
      <c r="G26" s="913"/>
      <c r="H26" s="913"/>
      <c r="I26" s="913"/>
      <c r="J26" s="913"/>
      <c r="K26" s="913"/>
      <c r="L26" s="913"/>
      <c r="M26" s="913"/>
      <c r="N26" s="913"/>
      <c r="O26" s="913"/>
      <c r="P26" s="913"/>
      <c r="Q26" s="913"/>
      <c r="R26" s="913"/>
      <c r="S26" s="913" t="s">
        <v>410</v>
      </c>
      <c r="T26" s="913"/>
      <c r="U26" s="913"/>
      <c r="V26" s="913"/>
      <c r="W26" s="913"/>
      <c r="X26" s="913"/>
      <c r="Y26" s="913"/>
      <c r="Z26" s="913"/>
      <c r="AA26" s="913"/>
      <c r="AB26" s="913"/>
      <c r="AC26" s="913"/>
      <c r="AD26" s="913"/>
      <c r="AE26" s="913"/>
      <c r="AF26" s="913"/>
      <c r="AG26" s="913"/>
      <c r="AH26" s="913"/>
      <c r="AI26" s="913"/>
      <c r="AJ26" s="913"/>
    </row>
    <row r="27" spans="1:39" ht="93" customHeight="1">
      <c r="B27" s="912" t="s">
        <v>309</v>
      </c>
      <c r="C27" s="912"/>
      <c r="D27" s="912"/>
      <c r="E27" s="913" t="s">
        <v>332</v>
      </c>
      <c r="F27" s="913"/>
      <c r="G27" s="913"/>
      <c r="H27" s="913"/>
      <c r="I27" s="913"/>
      <c r="J27" s="913"/>
      <c r="K27" s="913"/>
      <c r="L27" s="913"/>
      <c r="M27" s="913"/>
      <c r="N27" s="913"/>
      <c r="O27" s="913"/>
      <c r="P27" s="913"/>
      <c r="Q27" s="913"/>
      <c r="R27" s="913"/>
      <c r="S27" s="913" t="s">
        <v>411</v>
      </c>
      <c r="T27" s="913"/>
      <c r="U27" s="913"/>
      <c r="V27" s="913"/>
      <c r="W27" s="913"/>
      <c r="X27" s="913"/>
      <c r="Y27" s="913"/>
      <c r="Z27" s="913"/>
      <c r="AA27" s="913"/>
      <c r="AB27" s="913"/>
      <c r="AC27" s="913"/>
      <c r="AD27" s="913"/>
      <c r="AE27" s="913"/>
      <c r="AF27" s="913"/>
      <c r="AG27" s="913"/>
      <c r="AH27" s="913"/>
      <c r="AI27" s="913"/>
      <c r="AJ27" s="913"/>
    </row>
    <row r="28" spans="1:39" ht="60" customHeight="1">
      <c r="B28" s="912" t="s">
        <v>310</v>
      </c>
      <c r="C28" s="912"/>
      <c r="D28" s="912"/>
      <c r="E28" s="913" t="s">
        <v>333</v>
      </c>
      <c r="F28" s="913"/>
      <c r="G28" s="913"/>
      <c r="H28" s="913"/>
      <c r="I28" s="913"/>
      <c r="J28" s="913"/>
      <c r="K28" s="913"/>
      <c r="L28" s="913"/>
      <c r="M28" s="913"/>
      <c r="N28" s="913"/>
      <c r="O28" s="913"/>
      <c r="P28" s="913"/>
      <c r="Q28" s="913"/>
      <c r="R28" s="913"/>
      <c r="S28" s="913" t="s">
        <v>412</v>
      </c>
      <c r="T28" s="913"/>
      <c r="U28" s="913"/>
      <c r="V28" s="913"/>
      <c r="W28" s="913"/>
      <c r="X28" s="913"/>
      <c r="Y28" s="913"/>
      <c r="Z28" s="913"/>
      <c r="AA28" s="913"/>
      <c r="AB28" s="913"/>
      <c r="AC28" s="913"/>
      <c r="AD28" s="913"/>
      <c r="AE28" s="913"/>
      <c r="AF28" s="913"/>
      <c r="AG28" s="913"/>
      <c r="AH28" s="913"/>
      <c r="AI28" s="913"/>
      <c r="AJ28" s="913"/>
    </row>
    <row r="29" spans="1:39" ht="60" customHeight="1">
      <c r="B29" s="912" t="s">
        <v>311</v>
      </c>
      <c r="C29" s="912"/>
      <c r="D29" s="912"/>
      <c r="E29" s="913" t="s">
        <v>334</v>
      </c>
      <c r="F29" s="913"/>
      <c r="G29" s="913"/>
      <c r="H29" s="913"/>
      <c r="I29" s="913"/>
      <c r="J29" s="913"/>
      <c r="K29" s="913"/>
      <c r="L29" s="913"/>
      <c r="M29" s="913"/>
      <c r="N29" s="913"/>
      <c r="O29" s="913"/>
      <c r="P29" s="913"/>
      <c r="Q29" s="913"/>
      <c r="R29" s="913"/>
      <c r="S29" s="913" t="s">
        <v>413</v>
      </c>
      <c r="T29" s="913"/>
      <c r="U29" s="913"/>
      <c r="V29" s="913"/>
      <c r="W29" s="913"/>
      <c r="X29" s="913"/>
      <c r="Y29" s="913"/>
      <c r="Z29" s="913"/>
      <c r="AA29" s="913"/>
      <c r="AB29" s="913"/>
      <c r="AC29" s="913"/>
      <c r="AD29" s="913"/>
      <c r="AE29" s="913"/>
      <c r="AF29" s="913"/>
      <c r="AG29" s="913"/>
      <c r="AH29" s="913"/>
      <c r="AI29" s="913"/>
      <c r="AJ29" s="913"/>
    </row>
    <row r="30" spans="1:39" ht="60" customHeight="1">
      <c r="B30" s="912" t="s">
        <v>312</v>
      </c>
      <c r="C30" s="912"/>
      <c r="D30" s="912"/>
      <c r="E30" s="913" t="s">
        <v>335</v>
      </c>
      <c r="F30" s="913"/>
      <c r="G30" s="913"/>
      <c r="H30" s="913"/>
      <c r="I30" s="913"/>
      <c r="J30" s="913"/>
      <c r="K30" s="913"/>
      <c r="L30" s="913"/>
      <c r="M30" s="913"/>
      <c r="N30" s="913"/>
      <c r="O30" s="913"/>
      <c r="P30" s="913"/>
      <c r="Q30" s="913"/>
      <c r="R30" s="913"/>
      <c r="S30" s="913" t="s">
        <v>414</v>
      </c>
      <c r="T30" s="913"/>
      <c r="U30" s="913"/>
      <c r="V30" s="913"/>
      <c r="W30" s="913"/>
      <c r="X30" s="913"/>
      <c r="Y30" s="913"/>
      <c r="Z30" s="913"/>
      <c r="AA30" s="913"/>
      <c r="AB30" s="913"/>
      <c r="AC30" s="913"/>
      <c r="AD30" s="913"/>
      <c r="AE30" s="913"/>
      <c r="AF30" s="913"/>
      <c r="AG30" s="913"/>
      <c r="AH30" s="913"/>
      <c r="AI30" s="913"/>
      <c r="AJ30" s="913"/>
    </row>
    <row r="31" spans="1:39" ht="60" customHeight="1">
      <c r="B31" s="912" t="s">
        <v>313</v>
      </c>
      <c r="C31" s="912"/>
      <c r="D31" s="912"/>
      <c r="E31" s="913" t="s">
        <v>336</v>
      </c>
      <c r="F31" s="913"/>
      <c r="G31" s="913"/>
      <c r="H31" s="913"/>
      <c r="I31" s="913"/>
      <c r="J31" s="913"/>
      <c r="K31" s="913"/>
      <c r="L31" s="913"/>
      <c r="M31" s="913"/>
      <c r="N31" s="913"/>
      <c r="O31" s="913"/>
      <c r="P31" s="913"/>
      <c r="Q31" s="913"/>
      <c r="R31" s="913"/>
      <c r="S31" s="913" t="s">
        <v>415</v>
      </c>
      <c r="T31" s="913"/>
      <c r="U31" s="913"/>
      <c r="V31" s="913"/>
      <c r="W31" s="913"/>
      <c r="X31" s="913"/>
      <c r="Y31" s="913"/>
      <c r="Z31" s="913"/>
      <c r="AA31" s="913"/>
      <c r="AB31" s="913"/>
      <c r="AC31" s="913"/>
      <c r="AD31" s="913"/>
      <c r="AE31" s="913"/>
      <c r="AF31" s="913"/>
      <c r="AG31" s="913"/>
      <c r="AH31" s="913"/>
      <c r="AI31" s="913"/>
      <c r="AJ31" s="913"/>
    </row>
    <row r="32" spans="1:39" ht="60" customHeight="1">
      <c r="B32" s="912" t="s">
        <v>337</v>
      </c>
      <c r="C32" s="912"/>
      <c r="D32" s="912"/>
      <c r="E32" s="913" t="s">
        <v>338</v>
      </c>
      <c r="F32" s="913"/>
      <c r="G32" s="913"/>
      <c r="H32" s="913"/>
      <c r="I32" s="913"/>
      <c r="J32" s="913"/>
      <c r="K32" s="913"/>
      <c r="L32" s="913"/>
      <c r="M32" s="913"/>
      <c r="N32" s="913"/>
      <c r="O32" s="913"/>
      <c r="P32" s="913"/>
      <c r="Q32" s="913"/>
      <c r="R32" s="913"/>
      <c r="S32" s="913" t="s">
        <v>416</v>
      </c>
      <c r="T32" s="913"/>
      <c r="U32" s="913"/>
      <c r="V32" s="913"/>
      <c r="W32" s="913"/>
      <c r="X32" s="913"/>
      <c r="Y32" s="913"/>
      <c r="Z32" s="913"/>
      <c r="AA32" s="913"/>
      <c r="AB32" s="913"/>
      <c r="AC32" s="913"/>
      <c r="AD32" s="913"/>
      <c r="AE32" s="913"/>
      <c r="AF32" s="913"/>
      <c r="AG32" s="913"/>
      <c r="AH32" s="913"/>
      <c r="AI32" s="913"/>
      <c r="AJ32" s="913"/>
    </row>
    <row r="33" spans="1:36" ht="60" customHeight="1">
      <c r="B33" s="912" t="s">
        <v>314</v>
      </c>
      <c r="C33" s="912"/>
      <c r="D33" s="912"/>
      <c r="E33" s="913" t="s">
        <v>339</v>
      </c>
      <c r="F33" s="913"/>
      <c r="G33" s="913"/>
      <c r="H33" s="913"/>
      <c r="I33" s="913"/>
      <c r="J33" s="913"/>
      <c r="K33" s="913"/>
      <c r="L33" s="913"/>
      <c r="M33" s="913"/>
      <c r="N33" s="913"/>
      <c r="O33" s="913"/>
      <c r="P33" s="913"/>
      <c r="Q33" s="913"/>
      <c r="R33" s="913"/>
      <c r="S33" s="913" t="s">
        <v>417</v>
      </c>
      <c r="T33" s="913"/>
      <c r="U33" s="913"/>
      <c r="V33" s="913"/>
      <c r="W33" s="913"/>
      <c r="X33" s="913"/>
      <c r="Y33" s="913"/>
      <c r="Z33" s="913"/>
      <c r="AA33" s="913"/>
      <c r="AB33" s="913"/>
      <c r="AC33" s="913"/>
      <c r="AD33" s="913"/>
      <c r="AE33" s="913"/>
      <c r="AF33" s="913"/>
      <c r="AG33" s="913"/>
      <c r="AH33" s="913"/>
      <c r="AI33" s="913"/>
      <c r="AJ33" s="913"/>
    </row>
    <row r="34" spans="1:36" ht="60" customHeight="1">
      <c r="B34" s="912" t="s">
        <v>315</v>
      </c>
      <c r="C34" s="912"/>
      <c r="D34" s="912"/>
      <c r="E34" s="913" t="s">
        <v>340</v>
      </c>
      <c r="F34" s="913"/>
      <c r="G34" s="913"/>
      <c r="H34" s="913"/>
      <c r="I34" s="913"/>
      <c r="J34" s="913"/>
      <c r="K34" s="913"/>
      <c r="L34" s="913"/>
      <c r="M34" s="913"/>
      <c r="N34" s="913"/>
      <c r="O34" s="913"/>
      <c r="P34" s="913"/>
      <c r="Q34" s="913"/>
      <c r="R34" s="913"/>
      <c r="S34" s="913" t="s">
        <v>418</v>
      </c>
      <c r="T34" s="913"/>
      <c r="U34" s="913"/>
      <c r="V34" s="913"/>
      <c r="W34" s="913"/>
      <c r="X34" s="913"/>
      <c r="Y34" s="913"/>
      <c r="Z34" s="913"/>
      <c r="AA34" s="913"/>
      <c r="AB34" s="913"/>
      <c r="AC34" s="913"/>
      <c r="AD34" s="913"/>
      <c r="AE34" s="913"/>
      <c r="AF34" s="913"/>
      <c r="AG34" s="913"/>
      <c r="AH34" s="913"/>
      <c r="AI34" s="913"/>
      <c r="AJ34" s="913"/>
    </row>
    <row r="35" spans="1:36" ht="102" customHeight="1">
      <c r="B35" s="912" t="s">
        <v>316</v>
      </c>
      <c r="C35" s="912"/>
      <c r="D35" s="912"/>
      <c r="E35" s="913" t="s">
        <v>341</v>
      </c>
      <c r="F35" s="913"/>
      <c r="G35" s="913"/>
      <c r="H35" s="913"/>
      <c r="I35" s="913"/>
      <c r="J35" s="913"/>
      <c r="K35" s="913"/>
      <c r="L35" s="913"/>
      <c r="M35" s="913"/>
      <c r="N35" s="913"/>
      <c r="O35" s="913"/>
      <c r="P35" s="913"/>
      <c r="Q35" s="913"/>
      <c r="R35" s="913"/>
      <c r="S35" s="913" t="s">
        <v>424</v>
      </c>
      <c r="T35" s="913"/>
      <c r="U35" s="913"/>
      <c r="V35" s="913"/>
      <c r="W35" s="913"/>
      <c r="X35" s="913"/>
      <c r="Y35" s="913"/>
      <c r="Z35" s="913"/>
      <c r="AA35" s="913"/>
      <c r="AB35" s="913"/>
      <c r="AC35" s="913"/>
      <c r="AD35" s="913"/>
      <c r="AE35" s="913"/>
      <c r="AF35" s="913"/>
      <c r="AG35" s="913"/>
      <c r="AH35" s="913"/>
      <c r="AI35" s="913"/>
      <c r="AJ35" s="913"/>
    </row>
    <row r="36" spans="1:36" ht="60" customHeight="1">
      <c r="B36" s="912" t="s">
        <v>317</v>
      </c>
      <c r="C36" s="912"/>
      <c r="D36" s="912"/>
      <c r="E36" s="913" t="s">
        <v>342</v>
      </c>
      <c r="F36" s="913"/>
      <c r="G36" s="913"/>
      <c r="H36" s="913"/>
      <c r="I36" s="913"/>
      <c r="J36" s="913"/>
      <c r="K36" s="913"/>
      <c r="L36" s="913"/>
      <c r="M36" s="913"/>
      <c r="N36" s="913"/>
      <c r="O36" s="913"/>
      <c r="P36" s="913"/>
      <c r="Q36" s="913"/>
      <c r="R36" s="913"/>
      <c r="S36" s="913" t="s">
        <v>419</v>
      </c>
      <c r="T36" s="913"/>
      <c r="U36" s="913"/>
      <c r="V36" s="913"/>
      <c r="W36" s="913"/>
      <c r="X36" s="913"/>
      <c r="Y36" s="913"/>
      <c r="Z36" s="913"/>
      <c r="AA36" s="913"/>
      <c r="AB36" s="913"/>
      <c r="AC36" s="913"/>
      <c r="AD36" s="913"/>
      <c r="AE36" s="913"/>
      <c r="AF36" s="913"/>
      <c r="AG36" s="913"/>
      <c r="AH36" s="913"/>
      <c r="AI36" s="913"/>
      <c r="AJ36" s="913"/>
    </row>
    <row r="37" spans="1:36" ht="60" customHeight="1">
      <c r="B37" s="912" t="s">
        <v>318</v>
      </c>
      <c r="C37" s="912"/>
      <c r="D37" s="912"/>
      <c r="E37" s="913" t="s">
        <v>343</v>
      </c>
      <c r="F37" s="913"/>
      <c r="G37" s="913"/>
      <c r="H37" s="913"/>
      <c r="I37" s="913"/>
      <c r="J37" s="913"/>
      <c r="K37" s="913"/>
      <c r="L37" s="913"/>
      <c r="M37" s="913"/>
      <c r="N37" s="913"/>
      <c r="O37" s="913"/>
      <c r="P37" s="913"/>
      <c r="Q37" s="913"/>
      <c r="R37" s="913"/>
      <c r="S37" s="913" t="s">
        <v>420</v>
      </c>
      <c r="T37" s="913"/>
      <c r="U37" s="913"/>
      <c r="V37" s="913"/>
      <c r="W37" s="913"/>
      <c r="X37" s="913"/>
      <c r="Y37" s="913"/>
      <c r="Z37" s="913"/>
      <c r="AA37" s="913"/>
      <c r="AB37" s="913"/>
      <c r="AC37" s="913"/>
      <c r="AD37" s="913"/>
      <c r="AE37" s="913"/>
      <c r="AF37" s="913"/>
      <c r="AG37" s="913"/>
      <c r="AH37" s="913"/>
      <c r="AI37" s="913"/>
      <c r="AJ37" s="913"/>
    </row>
    <row r="38" spans="1:36" ht="60" customHeight="1">
      <c r="B38" s="912" t="s">
        <v>319</v>
      </c>
      <c r="C38" s="912"/>
      <c r="D38" s="912"/>
      <c r="E38" s="913" t="s">
        <v>344</v>
      </c>
      <c r="F38" s="913"/>
      <c r="G38" s="913"/>
      <c r="H38" s="913"/>
      <c r="I38" s="913"/>
      <c r="J38" s="913"/>
      <c r="K38" s="913"/>
      <c r="L38" s="913"/>
      <c r="M38" s="913"/>
      <c r="N38" s="913"/>
      <c r="O38" s="913"/>
      <c r="P38" s="913"/>
      <c r="Q38" s="913"/>
      <c r="R38" s="913"/>
      <c r="S38" s="913" t="s">
        <v>421</v>
      </c>
      <c r="T38" s="913"/>
      <c r="U38" s="913"/>
      <c r="V38" s="913"/>
      <c r="W38" s="913"/>
      <c r="X38" s="913"/>
      <c r="Y38" s="913"/>
      <c r="Z38" s="913"/>
      <c r="AA38" s="913"/>
      <c r="AB38" s="913"/>
      <c r="AC38" s="913"/>
      <c r="AD38" s="913"/>
      <c r="AE38" s="913"/>
      <c r="AF38" s="913"/>
      <c r="AG38" s="913"/>
      <c r="AH38" s="913"/>
      <c r="AI38" s="913"/>
      <c r="AJ38" s="913"/>
    </row>
    <row r="39" spans="1:36" ht="60" customHeight="1">
      <c r="B39" s="912" t="s">
        <v>320</v>
      </c>
      <c r="C39" s="912"/>
      <c r="D39" s="912"/>
      <c r="E39" s="913" t="s">
        <v>345</v>
      </c>
      <c r="F39" s="913"/>
      <c r="G39" s="913"/>
      <c r="H39" s="913"/>
      <c r="I39" s="913"/>
      <c r="J39" s="913"/>
      <c r="K39" s="913"/>
      <c r="L39" s="913"/>
      <c r="M39" s="913"/>
      <c r="N39" s="913"/>
      <c r="O39" s="913"/>
      <c r="P39" s="913"/>
      <c r="Q39" s="913"/>
      <c r="R39" s="913"/>
      <c r="S39" s="913" t="s">
        <v>422</v>
      </c>
      <c r="T39" s="913"/>
      <c r="U39" s="913"/>
      <c r="V39" s="913"/>
      <c r="W39" s="913"/>
      <c r="X39" s="913"/>
      <c r="Y39" s="913"/>
      <c r="Z39" s="913"/>
      <c r="AA39" s="913"/>
      <c r="AB39" s="913"/>
      <c r="AC39" s="913"/>
      <c r="AD39" s="913"/>
      <c r="AE39" s="913"/>
      <c r="AF39" s="913"/>
      <c r="AG39" s="913"/>
      <c r="AH39" s="913"/>
      <c r="AI39" s="913"/>
      <c r="AJ39" s="913"/>
    </row>
    <row r="40" spans="1:36" ht="60" customHeight="1">
      <c r="B40" s="912" t="s">
        <v>321</v>
      </c>
      <c r="C40" s="912"/>
      <c r="D40" s="912"/>
      <c r="E40" s="913" t="s">
        <v>346</v>
      </c>
      <c r="F40" s="913"/>
      <c r="G40" s="913"/>
      <c r="H40" s="913"/>
      <c r="I40" s="913"/>
      <c r="J40" s="913"/>
      <c r="K40" s="913"/>
      <c r="L40" s="913"/>
      <c r="M40" s="913"/>
      <c r="N40" s="913"/>
      <c r="O40" s="913"/>
      <c r="P40" s="913"/>
      <c r="Q40" s="913"/>
      <c r="R40" s="913"/>
      <c r="S40" s="913" t="s">
        <v>423</v>
      </c>
      <c r="T40" s="913"/>
      <c r="U40" s="913"/>
      <c r="V40" s="913"/>
      <c r="W40" s="913"/>
      <c r="X40" s="913"/>
      <c r="Y40" s="913"/>
      <c r="Z40" s="913"/>
      <c r="AA40" s="913"/>
      <c r="AB40" s="913"/>
      <c r="AC40" s="913"/>
      <c r="AD40" s="913"/>
      <c r="AE40" s="913"/>
      <c r="AF40" s="913"/>
      <c r="AG40" s="913"/>
      <c r="AH40" s="913"/>
      <c r="AI40" s="913"/>
      <c r="AJ40" s="913"/>
    </row>
    <row r="41" spans="1:36" ht="24.75" customHeight="1"/>
    <row r="42" spans="1:36" ht="28.5" customHeight="1">
      <c r="A42" s="264" t="s">
        <v>402</v>
      </c>
      <c r="B42" s="263"/>
      <c r="C42" s="263"/>
      <c r="D42" s="263"/>
      <c r="E42" s="263"/>
      <c r="F42" s="263"/>
      <c r="G42" s="263"/>
      <c r="H42" s="263"/>
      <c r="I42" s="263"/>
      <c r="J42" s="263"/>
      <c r="K42" s="263"/>
      <c r="L42" s="263"/>
      <c r="R42" s="265" t="s">
        <v>347</v>
      </c>
      <c r="T42" s="257"/>
    </row>
    <row r="43" spans="1:36" ht="28.5" customHeight="1">
      <c r="A43" s="266">
        <v>1</v>
      </c>
      <c r="B43" s="914" t="s">
        <v>348</v>
      </c>
      <c r="C43" s="914"/>
      <c r="D43" s="914"/>
      <c r="E43" s="914"/>
      <c r="F43" s="914"/>
      <c r="G43" s="914"/>
      <c r="H43" s="914"/>
      <c r="I43" s="914"/>
      <c r="J43" s="914"/>
      <c r="K43" s="914"/>
      <c r="L43" s="914"/>
      <c r="M43" s="914"/>
      <c r="N43" s="914"/>
      <c r="O43" s="914"/>
      <c r="P43" s="914"/>
      <c r="Q43" s="915"/>
      <c r="R43" s="281"/>
      <c r="T43" s="257"/>
    </row>
    <row r="44" spans="1:36" ht="28.5" customHeight="1">
      <c r="A44" s="266">
        <v>2</v>
      </c>
      <c r="B44" s="914" t="s">
        <v>349</v>
      </c>
      <c r="C44" s="914"/>
      <c r="D44" s="914"/>
      <c r="E44" s="914"/>
      <c r="F44" s="914"/>
      <c r="G44" s="914"/>
      <c r="H44" s="914"/>
      <c r="I44" s="914"/>
      <c r="J44" s="914"/>
      <c r="K44" s="914"/>
      <c r="L44" s="914"/>
      <c r="M44" s="914"/>
      <c r="N44" s="914"/>
      <c r="O44" s="914"/>
      <c r="P44" s="914"/>
      <c r="Q44" s="915"/>
      <c r="R44" s="281"/>
      <c r="T44" s="257"/>
    </row>
    <row r="45" spans="1:36" ht="28.5" customHeight="1">
      <c r="A45" s="266">
        <v>3</v>
      </c>
      <c r="B45" s="914" t="s">
        <v>350</v>
      </c>
      <c r="C45" s="914"/>
      <c r="D45" s="914"/>
      <c r="E45" s="914"/>
      <c r="F45" s="914"/>
      <c r="G45" s="914"/>
      <c r="H45" s="914"/>
      <c r="I45" s="914"/>
      <c r="J45" s="914"/>
      <c r="K45" s="914"/>
      <c r="L45" s="914"/>
      <c r="M45" s="914"/>
      <c r="N45" s="914"/>
      <c r="O45" s="914"/>
      <c r="P45" s="914"/>
      <c r="Q45" s="915"/>
      <c r="R45" s="281"/>
      <c r="T45" s="257"/>
    </row>
    <row r="46" spans="1:36" ht="24.75" customHeight="1"/>
    <row r="47" spans="1:36" s="244" customFormat="1" ht="42" customHeight="1">
      <c r="A47" s="243" t="s">
        <v>403</v>
      </c>
      <c r="B47" s="243"/>
      <c r="C47" s="243"/>
      <c r="D47" s="243"/>
      <c r="E47" s="243"/>
      <c r="F47" s="243"/>
      <c r="G47" s="243"/>
      <c r="H47" s="243"/>
      <c r="I47" s="243"/>
      <c r="J47" s="243"/>
      <c r="K47" s="243"/>
      <c r="L47" s="243"/>
      <c r="M47" s="243"/>
      <c r="N47" s="243"/>
      <c r="O47" s="243"/>
      <c r="P47" s="243"/>
      <c r="Q47" s="243"/>
      <c r="R47" s="243"/>
      <c r="S47" s="243"/>
      <c r="T47" s="243"/>
      <c r="U47" s="243"/>
    </row>
    <row r="48" spans="1:36" s="244" customFormat="1" ht="18" customHeight="1">
      <c r="A48" s="243"/>
      <c r="B48" s="243"/>
      <c r="C48" s="243"/>
      <c r="D48" s="243"/>
      <c r="E48" s="243"/>
      <c r="F48" s="243"/>
      <c r="G48" s="243"/>
      <c r="H48" s="243"/>
      <c r="I48" s="243"/>
      <c r="J48" s="243"/>
      <c r="K48" s="243"/>
      <c r="L48" s="243"/>
      <c r="M48" s="243"/>
      <c r="N48" s="243"/>
      <c r="O48" s="243"/>
      <c r="P48" s="243"/>
      <c r="Q48" s="243"/>
      <c r="R48" s="243"/>
      <c r="S48" s="243"/>
      <c r="T48" s="243"/>
      <c r="U48" s="243"/>
    </row>
    <row r="49" spans="1:43" s="247" customFormat="1" ht="27.75" customHeight="1">
      <c r="A49" s="243"/>
      <c r="B49" s="243"/>
      <c r="C49" s="243"/>
      <c r="D49" s="243"/>
      <c r="E49" s="243"/>
      <c r="F49" s="243"/>
      <c r="G49" s="243"/>
      <c r="H49" s="243"/>
      <c r="I49" s="243"/>
      <c r="J49" s="243"/>
      <c r="K49" s="243"/>
      <c r="L49" s="243"/>
      <c r="M49" s="243"/>
      <c r="N49" s="243"/>
      <c r="O49" s="243"/>
      <c r="P49" s="243"/>
      <c r="Q49" s="243"/>
      <c r="T49" s="244"/>
      <c r="U49" s="244"/>
      <c r="V49" s="244"/>
      <c r="W49" s="244"/>
      <c r="X49" s="244"/>
      <c r="Y49" s="244"/>
      <c r="Z49" s="244"/>
      <c r="AA49" s="244"/>
      <c r="AB49" s="244"/>
      <c r="AC49" s="244"/>
      <c r="AD49" s="244"/>
      <c r="AE49" s="244"/>
      <c r="AF49" s="244"/>
      <c r="AG49" s="244"/>
      <c r="AH49" s="244"/>
      <c r="AI49" s="244"/>
      <c r="AJ49" s="244"/>
    </row>
    <row r="50" spans="1:43" s="247" customFormat="1" ht="27.75" customHeight="1">
      <c r="A50" s="245" t="s">
        <v>296</v>
      </c>
      <c r="B50" s="245"/>
      <c r="C50" s="245"/>
      <c r="D50" s="245"/>
      <c r="E50" s="245"/>
      <c r="F50" s="245"/>
      <c r="G50" s="245"/>
      <c r="H50" s="245"/>
      <c r="I50" s="245"/>
      <c r="T50" s="244"/>
      <c r="U50" s="244"/>
      <c r="V50" s="244"/>
      <c r="W50" s="244"/>
      <c r="X50" s="244"/>
      <c r="Y50" s="244"/>
      <c r="Z50" s="244"/>
      <c r="AA50" s="244"/>
      <c r="AB50" s="244"/>
      <c r="AC50" s="244"/>
      <c r="AD50" s="244"/>
      <c r="AE50" s="244"/>
      <c r="AF50" s="244"/>
      <c r="AG50" s="244"/>
      <c r="AH50" s="244"/>
      <c r="AI50" s="244"/>
      <c r="AJ50" s="244"/>
    </row>
    <row r="51" spans="1:43" s="247" customFormat="1" ht="27.75" customHeight="1">
      <c r="A51" s="245"/>
      <c r="B51" s="1013" t="s">
        <v>489</v>
      </c>
      <c r="C51" s="1014"/>
      <c r="D51" s="1014"/>
      <c r="E51" s="1014"/>
      <c r="F51" s="1014"/>
      <c r="G51" s="1014"/>
      <c r="H51" s="1014"/>
      <c r="I51" s="1015"/>
      <c r="J51" s="267" t="str">
        <f>IF(個票4!$A$2="☑","○","")</f>
        <v>○</v>
      </c>
      <c r="K51" s="246"/>
      <c r="L51" s="1016" t="s">
        <v>392</v>
      </c>
      <c r="M51" s="1017"/>
      <c r="N51" s="1018" t="s">
        <v>409</v>
      </c>
      <c r="O51" s="1019"/>
      <c r="P51" s="1019"/>
      <c r="Q51" s="1020"/>
      <c r="R51" s="247" t="s">
        <v>393</v>
      </c>
      <c r="T51" s="244"/>
      <c r="U51" s="244"/>
      <c r="V51" s="244"/>
      <c r="W51" s="244"/>
      <c r="X51" s="244"/>
      <c r="Y51" s="244"/>
      <c r="Z51" s="244"/>
      <c r="AA51" s="244"/>
      <c r="AB51" s="244"/>
      <c r="AC51" s="244"/>
      <c r="AD51" s="244"/>
      <c r="AE51" s="244"/>
      <c r="AF51" s="244"/>
      <c r="AG51" s="244"/>
      <c r="AH51" s="244"/>
      <c r="AI51" s="244"/>
      <c r="AJ51" s="244"/>
    </row>
    <row r="52" spans="1:43" s="247" customFormat="1" ht="27.75" customHeight="1">
      <c r="A52" s="245"/>
      <c r="K52" s="246"/>
      <c r="L52" s="1016" t="s">
        <v>297</v>
      </c>
      <c r="M52" s="1017"/>
      <c r="N52" s="1021">
        <f>総括表!$L$12</f>
        <v>0</v>
      </c>
      <c r="O52" s="1022"/>
      <c r="P52" s="1022"/>
      <c r="Q52" s="1023"/>
      <c r="T52" s="244"/>
      <c r="U52" s="244"/>
      <c r="V52" s="244"/>
      <c r="W52" s="244"/>
      <c r="X52" s="244"/>
      <c r="Y52" s="244"/>
      <c r="Z52" s="244"/>
      <c r="AA52" s="244"/>
      <c r="AB52" s="244"/>
      <c r="AC52" s="244"/>
      <c r="AD52" s="244"/>
      <c r="AE52" s="244"/>
      <c r="AF52" s="244"/>
      <c r="AG52" s="244"/>
      <c r="AH52" s="244"/>
      <c r="AI52" s="244"/>
      <c r="AJ52" s="244"/>
    </row>
    <row r="53" spans="1:43" s="247" customFormat="1" ht="18" customHeight="1"/>
    <row r="54" spans="1:43" s="247" customFormat="1" ht="18" customHeight="1"/>
    <row r="55" spans="1:43" s="247" customFormat="1" ht="32.25" customHeight="1" thickBot="1">
      <c r="A55" s="245" t="s">
        <v>298</v>
      </c>
      <c r="Q55" s="248"/>
      <c r="S55" s="249"/>
      <c r="T55" s="250"/>
      <c r="AI55" s="251"/>
      <c r="AJ55" s="251"/>
      <c r="AK55" s="251"/>
    </row>
    <row r="56" spans="1:43" s="247" customFormat="1" ht="69.75" customHeight="1" thickBot="1">
      <c r="E56" s="992" t="s">
        <v>299</v>
      </c>
      <c r="F56" s="993"/>
      <c r="G56" s="993"/>
      <c r="H56" s="993"/>
      <c r="I56" s="993"/>
      <c r="J56" s="993"/>
      <c r="K56" s="993"/>
      <c r="L56" s="993"/>
      <c r="M56" s="993"/>
      <c r="N56" s="993"/>
      <c r="O56" s="993"/>
      <c r="P56" s="993"/>
      <c r="Q56" s="993"/>
      <c r="R56" s="993"/>
      <c r="S56" s="993"/>
      <c r="T56" s="994"/>
      <c r="U56" s="998" t="s">
        <v>300</v>
      </c>
      <c r="V56" s="999"/>
      <c r="W56" s="999"/>
      <c r="X56" s="999"/>
      <c r="Y56" s="1000"/>
      <c r="Z56" s="244"/>
      <c r="AA56" s="244"/>
      <c r="AB56" s="244"/>
      <c r="AC56" s="244"/>
      <c r="AD56" s="244"/>
      <c r="AE56" s="244"/>
      <c r="AF56" s="244"/>
      <c r="AG56" s="244"/>
      <c r="AH56" s="244"/>
      <c r="AI56" s="244"/>
      <c r="AJ56" s="244"/>
      <c r="AK56" s="251"/>
      <c r="AL56" s="251"/>
      <c r="AM56" s="252"/>
      <c r="AN56" s="252"/>
      <c r="AO56" s="252"/>
      <c r="AP56" s="252"/>
      <c r="AQ56" s="252"/>
    </row>
    <row r="57" spans="1:43" s="247" customFormat="1" ht="24" customHeight="1" thickBot="1">
      <c r="D57" s="253"/>
      <c r="E57" s="995"/>
      <c r="F57" s="996"/>
      <c r="G57" s="996"/>
      <c r="H57" s="996"/>
      <c r="I57" s="996"/>
      <c r="J57" s="996"/>
      <c r="K57" s="996"/>
      <c r="L57" s="996"/>
      <c r="M57" s="996"/>
      <c r="N57" s="996"/>
      <c r="O57" s="996"/>
      <c r="P57" s="996"/>
      <c r="Q57" s="996"/>
      <c r="R57" s="996"/>
      <c r="S57" s="996"/>
      <c r="T57" s="997"/>
      <c r="U57" s="1001" t="s">
        <v>352</v>
      </c>
      <c r="V57" s="1002"/>
      <c r="W57" s="1002"/>
      <c r="X57" s="1002"/>
      <c r="Y57" s="1003"/>
      <c r="Z57" s="244"/>
      <c r="AA57" s="244"/>
      <c r="AB57" s="244"/>
      <c r="AC57" s="244"/>
      <c r="AD57" s="244"/>
      <c r="AE57" s="244"/>
      <c r="AF57" s="244"/>
      <c r="AG57" s="244"/>
      <c r="AH57" s="244"/>
      <c r="AI57" s="244"/>
      <c r="AJ57" s="244"/>
      <c r="AK57" s="251"/>
      <c r="AL57" s="251"/>
    </row>
    <row r="58" spans="1:43" s="247" customFormat="1" ht="105.75" customHeight="1">
      <c r="E58" s="1004" t="s">
        <v>302</v>
      </c>
      <c r="F58" s="1005"/>
      <c r="G58" s="1005"/>
      <c r="H58" s="1006" t="s">
        <v>303</v>
      </c>
      <c r="I58" s="1006"/>
      <c r="J58" s="1006"/>
      <c r="K58" s="1007" t="s">
        <v>394</v>
      </c>
      <c r="L58" s="1008"/>
      <c r="M58" s="1007" t="s">
        <v>304</v>
      </c>
      <c r="N58" s="1008"/>
      <c r="O58" s="1007" t="s">
        <v>305</v>
      </c>
      <c r="P58" s="1008"/>
      <c r="Q58" s="1009" t="s">
        <v>306</v>
      </c>
      <c r="R58" s="1010"/>
      <c r="S58" s="1011" t="s">
        <v>307</v>
      </c>
      <c r="T58" s="1012"/>
      <c r="U58" s="286" t="s">
        <v>404</v>
      </c>
      <c r="V58" s="287" t="s">
        <v>405</v>
      </c>
      <c r="W58" s="287" t="s">
        <v>406</v>
      </c>
      <c r="X58" s="287" t="s">
        <v>407</v>
      </c>
      <c r="Y58" s="288" t="s">
        <v>353</v>
      </c>
      <c r="Z58" s="244"/>
      <c r="AA58" s="244"/>
      <c r="AB58" s="244"/>
      <c r="AC58" s="244"/>
      <c r="AD58" s="244"/>
      <c r="AE58" s="244"/>
      <c r="AF58" s="244"/>
      <c r="AG58" s="244"/>
      <c r="AH58" s="244"/>
      <c r="AI58" s="244"/>
      <c r="AJ58" s="244"/>
      <c r="AK58" s="251"/>
      <c r="AL58" s="251"/>
    </row>
    <row r="59" spans="1:43" s="247" customFormat="1" ht="37.5" customHeight="1">
      <c r="B59" s="968" t="s">
        <v>322</v>
      </c>
      <c r="C59" s="968"/>
      <c r="D59" s="969"/>
      <c r="E59" s="983">
        <f>個票4!$L$4</f>
        <v>0</v>
      </c>
      <c r="F59" s="984"/>
      <c r="G59" s="984"/>
      <c r="H59" s="985">
        <f>個票4!$L$5</f>
        <v>0</v>
      </c>
      <c r="I59" s="985"/>
      <c r="J59" s="985"/>
      <c r="K59" s="986" t="e">
        <f>IF(VLOOKUP(H59,個票4!$A$76:$F$110,6,0)="/事業所",1,個票4!$AG$5)</f>
        <v>#N/A</v>
      </c>
      <c r="L59" s="987"/>
      <c r="M59" s="988" t="str">
        <f>個票4!AA44</f>
        <v/>
      </c>
      <c r="N59" s="989"/>
      <c r="O59" s="990"/>
      <c r="P59" s="991"/>
      <c r="Q59" s="964">
        <f>SUM(U59:AJ59)</f>
        <v>0</v>
      </c>
      <c r="R59" s="965"/>
      <c r="S59" s="966">
        <f>Q59-MAX(M59:P59)</f>
        <v>0</v>
      </c>
      <c r="T59" s="967"/>
      <c r="U59" s="282">
        <f>個票4!F50</f>
        <v>0</v>
      </c>
      <c r="V59" s="268">
        <f>個票4!F51</f>
        <v>0</v>
      </c>
      <c r="W59" s="268">
        <f>個票4!F52</f>
        <v>0</v>
      </c>
      <c r="X59" s="268">
        <f>個票4!F53</f>
        <v>0</v>
      </c>
      <c r="Y59" s="283">
        <f>個票4!F54</f>
        <v>0</v>
      </c>
      <c r="Z59" s="244"/>
      <c r="AA59" s="244"/>
      <c r="AB59" s="244"/>
      <c r="AC59" s="244"/>
      <c r="AD59" s="244"/>
      <c r="AE59" s="244"/>
      <c r="AF59" s="244"/>
      <c r="AG59" s="244"/>
      <c r="AH59" s="244"/>
      <c r="AI59" s="244"/>
      <c r="AJ59" s="244"/>
      <c r="AK59" s="251"/>
      <c r="AL59" s="251"/>
    </row>
    <row r="60" spans="1:43" s="247" customFormat="1" ht="37.5" customHeight="1" thickBot="1">
      <c r="B60" s="968" t="s">
        <v>323</v>
      </c>
      <c r="C60" s="968"/>
      <c r="D60" s="969"/>
      <c r="E60" s="970"/>
      <c r="F60" s="971"/>
      <c r="G60" s="971"/>
      <c r="H60" s="972"/>
      <c r="I60" s="972"/>
      <c r="J60" s="972"/>
      <c r="K60" s="973"/>
      <c r="L60" s="974"/>
      <c r="M60" s="975" t="e">
        <f>VLOOKUP(H60,[2]【非表示】基準額!L42:M76,2,FALSE)*K60</f>
        <v>#N/A</v>
      </c>
      <c r="N60" s="976"/>
      <c r="O60" s="977"/>
      <c r="P60" s="978"/>
      <c r="Q60" s="979">
        <f>O60+S60</f>
        <v>0</v>
      </c>
      <c r="R60" s="980"/>
      <c r="S60" s="981">
        <f>SUM(U60:AJ60)</f>
        <v>0</v>
      </c>
      <c r="T60" s="982"/>
      <c r="U60" s="284"/>
      <c r="V60" s="269"/>
      <c r="W60" s="269"/>
      <c r="X60" s="269"/>
      <c r="Y60" s="285"/>
      <c r="Z60" s="244"/>
      <c r="AA60" s="244"/>
      <c r="AB60" s="244"/>
      <c r="AC60" s="244"/>
      <c r="AD60" s="244"/>
      <c r="AE60" s="244"/>
      <c r="AF60" s="244"/>
      <c r="AG60" s="244"/>
      <c r="AH60" s="244"/>
      <c r="AI60" s="244"/>
      <c r="AJ60" s="244"/>
      <c r="AK60" s="251"/>
      <c r="AL60" s="251"/>
    </row>
    <row r="61" spans="1:43" ht="21" customHeight="1">
      <c r="A61" s="247"/>
      <c r="B61" s="254"/>
      <c r="C61" s="254"/>
      <c r="D61" s="254"/>
      <c r="E61" s="246"/>
      <c r="F61" s="246"/>
      <c r="G61" s="246"/>
      <c r="H61" s="246"/>
      <c r="I61" s="246"/>
      <c r="J61" s="255"/>
      <c r="K61" s="255"/>
      <c r="L61" s="255"/>
      <c r="M61" s="255"/>
      <c r="N61" s="255"/>
      <c r="O61" s="255"/>
      <c r="P61" s="255"/>
      <c r="Q61" s="255"/>
      <c r="R61" s="246"/>
      <c r="S61" s="246"/>
      <c r="Z61" s="244"/>
      <c r="AA61" s="244"/>
      <c r="AB61" s="244"/>
      <c r="AC61" s="244"/>
      <c r="AD61" s="244"/>
      <c r="AE61" s="244"/>
      <c r="AF61" s="244"/>
      <c r="AG61" s="244"/>
      <c r="AH61" s="244"/>
      <c r="AI61" s="244"/>
      <c r="AJ61" s="244"/>
      <c r="AK61" s="251"/>
    </row>
    <row r="62" spans="1:43" ht="32.25" customHeight="1" thickBot="1">
      <c r="A62" s="245" t="s">
        <v>324</v>
      </c>
      <c r="N62" s="258"/>
      <c r="O62" s="258"/>
      <c r="V62" s="251"/>
      <c r="W62" s="251"/>
      <c r="X62" s="251"/>
      <c r="Y62" s="251"/>
      <c r="Z62" s="244"/>
      <c r="AA62" s="251"/>
      <c r="AB62" s="251"/>
      <c r="AC62" s="251"/>
      <c r="AD62" s="251"/>
      <c r="AE62" s="251"/>
      <c r="AF62" s="251"/>
      <c r="AG62" s="251"/>
      <c r="AH62" s="251"/>
      <c r="AK62" s="251"/>
      <c r="AL62" s="251"/>
      <c r="AM62" s="251"/>
      <c r="AN62" s="251"/>
      <c r="AO62" s="251"/>
      <c r="AP62" s="251"/>
    </row>
    <row r="63" spans="1:43" ht="24" customHeight="1">
      <c r="A63" s="245"/>
      <c r="B63" s="937" t="s">
        <v>379</v>
      </c>
      <c r="C63" s="937"/>
      <c r="D63" s="937"/>
      <c r="E63" s="938"/>
      <c r="F63" s="939" t="s">
        <v>380</v>
      </c>
      <c r="G63" s="940"/>
      <c r="H63" s="296" t="s">
        <v>381</v>
      </c>
      <c r="I63" s="260" t="s">
        <v>382</v>
      </c>
      <c r="J63" s="261"/>
      <c r="K63" s="941" t="s">
        <v>385</v>
      </c>
      <c r="L63" s="942"/>
      <c r="M63" s="296" t="s">
        <v>386</v>
      </c>
      <c r="N63" s="260" t="s">
        <v>387</v>
      </c>
      <c r="O63" s="253"/>
      <c r="P63" s="943" t="s">
        <v>398</v>
      </c>
      <c r="Q63" s="944"/>
      <c r="R63" s="944"/>
      <c r="S63" s="944"/>
      <c r="T63" s="944"/>
      <c r="U63" s="944"/>
      <c r="V63" s="944"/>
      <c r="W63" s="944"/>
      <c r="X63" s="945"/>
      <c r="AD63" s="251"/>
      <c r="AE63" s="251"/>
      <c r="AF63" s="251"/>
      <c r="AG63" s="251"/>
      <c r="AH63" s="251"/>
      <c r="AK63" s="251"/>
      <c r="AL63" s="251"/>
      <c r="AM63" s="251"/>
      <c r="AN63" s="251"/>
      <c r="AO63" s="251"/>
      <c r="AP63" s="251"/>
    </row>
    <row r="64" spans="1:43" ht="24" customHeight="1">
      <c r="A64" s="262"/>
      <c r="B64" s="946" t="s">
        <v>383</v>
      </c>
      <c r="C64" s="947"/>
      <c r="D64" s="948" t="s">
        <v>325</v>
      </c>
      <c r="E64" s="949"/>
      <c r="F64" s="270">
        <f>内訳4!E10</f>
        <v>0</v>
      </c>
      <c r="G64" s="297" t="s">
        <v>326</v>
      </c>
      <c r="H64" s="272">
        <f>内訳4!G10</f>
        <v>0</v>
      </c>
      <c r="I64" s="273">
        <f>内訳4!H10</f>
        <v>0</v>
      </c>
      <c r="J64" s="263"/>
      <c r="K64" s="270">
        <f>内訳4!E16</f>
        <v>0</v>
      </c>
      <c r="L64" s="297" t="s">
        <v>326</v>
      </c>
      <c r="M64" s="272">
        <f>内訳4!G16</f>
        <v>0</v>
      </c>
      <c r="N64" s="273">
        <f>内訳4!H16</f>
        <v>0</v>
      </c>
      <c r="P64" s="927"/>
      <c r="Q64" s="928"/>
      <c r="R64" s="928"/>
      <c r="S64" s="928"/>
      <c r="T64" s="928"/>
      <c r="U64" s="928"/>
      <c r="V64" s="928"/>
      <c r="W64" s="928"/>
      <c r="X64" s="929"/>
      <c r="AD64" s="251"/>
      <c r="AE64" s="251"/>
      <c r="AF64" s="251"/>
      <c r="AG64" s="251"/>
      <c r="AH64" s="251"/>
      <c r="AK64" s="251"/>
      <c r="AL64" s="251"/>
      <c r="AM64" s="251"/>
    </row>
    <row r="65" spans="1:39" ht="24" customHeight="1">
      <c r="A65" s="262"/>
      <c r="B65" s="924"/>
      <c r="C65" s="924"/>
      <c r="D65" s="925" t="s">
        <v>327</v>
      </c>
      <c r="E65" s="926"/>
      <c r="F65" s="270">
        <f>内訳4!E11</f>
        <v>0</v>
      </c>
      <c r="G65" s="297" t="s">
        <v>326</v>
      </c>
      <c r="H65" s="272">
        <f>内訳4!G11</f>
        <v>0</v>
      </c>
      <c r="I65" s="273">
        <f>内訳4!H11</f>
        <v>0</v>
      </c>
      <c r="J65" s="263"/>
      <c r="K65" s="270">
        <f>内訳4!E17</f>
        <v>0</v>
      </c>
      <c r="L65" s="297" t="s">
        <v>326</v>
      </c>
      <c r="M65" s="272">
        <f>内訳4!G17</f>
        <v>0</v>
      </c>
      <c r="N65" s="273">
        <f>内訳4!H17</f>
        <v>0</v>
      </c>
      <c r="P65" s="927"/>
      <c r="Q65" s="928"/>
      <c r="R65" s="928"/>
      <c r="S65" s="928"/>
      <c r="T65" s="928"/>
      <c r="U65" s="928"/>
      <c r="V65" s="928"/>
      <c r="W65" s="928"/>
      <c r="X65" s="929"/>
      <c r="AD65" s="251"/>
      <c r="AE65" s="251"/>
      <c r="AF65" s="251"/>
      <c r="AG65" s="251"/>
      <c r="AH65" s="251"/>
      <c r="AK65" s="251"/>
      <c r="AL65" s="251"/>
      <c r="AM65" s="251"/>
    </row>
    <row r="66" spans="1:39" ht="24" customHeight="1">
      <c r="A66" s="262"/>
      <c r="B66" s="923" t="s">
        <v>384</v>
      </c>
      <c r="C66" s="924"/>
      <c r="D66" s="925" t="s">
        <v>325</v>
      </c>
      <c r="E66" s="926"/>
      <c r="F66" s="270">
        <f>内訳4!E12</f>
        <v>0</v>
      </c>
      <c r="G66" s="297" t="s">
        <v>326</v>
      </c>
      <c r="H66" s="272">
        <f>内訳4!G12</f>
        <v>0</v>
      </c>
      <c r="I66" s="273">
        <f>内訳4!H12</f>
        <v>0</v>
      </c>
      <c r="J66" s="263"/>
      <c r="K66" s="270">
        <f>内訳4!E18</f>
        <v>0</v>
      </c>
      <c r="L66" s="297" t="s">
        <v>326</v>
      </c>
      <c r="M66" s="272">
        <f>内訳4!G18</f>
        <v>0</v>
      </c>
      <c r="N66" s="273">
        <f>内訳4!H18</f>
        <v>0</v>
      </c>
      <c r="P66" s="927"/>
      <c r="Q66" s="928"/>
      <c r="R66" s="928"/>
      <c r="S66" s="928"/>
      <c r="T66" s="928"/>
      <c r="U66" s="928"/>
      <c r="V66" s="928"/>
      <c r="W66" s="928"/>
      <c r="X66" s="929"/>
      <c r="AD66" s="251"/>
      <c r="AE66" s="251"/>
      <c r="AF66" s="251"/>
      <c r="AG66" s="251"/>
      <c r="AH66" s="251"/>
      <c r="AI66" s="251"/>
      <c r="AJ66" s="251"/>
      <c r="AK66" s="251"/>
      <c r="AL66" s="251"/>
      <c r="AM66" s="251"/>
    </row>
    <row r="67" spans="1:39" ht="24" customHeight="1" thickBot="1">
      <c r="A67" s="262"/>
      <c r="B67" s="924"/>
      <c r="C67" s="924"/>
      <c r="D67" s="925" t="s">
        <v>327</v>
      </c>
      <c r="E67" s="926"/>
      <c r="F67" s="274">
        <f>内訳4!E13</f>
        <v>0</v>
      </c>
      <c r="G67" s="275" t="s">
        <v>326</v>
      </c>
      <c r="H67" s="276">
        <f>内訳4!G13</f>
        <v>0</v>
      </c>
      <c r="I67" s="277">
        <f>内訳4!H13</f>
        <v>0</v>
      </c>
      <c r="J67" s="263"/>
      <c r="K67" s="274">
        <f>内訳4!E19</f>
        <v>0</v>
      </c>
      <c r="L67" s="275" t="s">
        <v>326</v>
      </c>
      <c r="M67" s="276">
        <f>内訳4!G19</f>
        <v>0</v>
      </c>
      <c r="N67" s="277">
        <f>内訳4!H19</f>
        <v>0</v>
      </c>
      <c r="P67" s="930"/>
      <c r="Q67" s="931"/>
      <c r="R67" s="931"/>
      <c r="S67" s="931"/>
      <c r="T67" s="931"/>
      <c r="U67" s="931"/>
      <c r="V67" s="931"/>
      <c r="W67" s="931"/>
      <c r="X67" s="932"/>
    </row>
    <row r="68" spans="1:39" ht="21" customHeight="1">
      <c r="B68" s="261" t="s">
        <v>399</v>
      </c>
      <c r="C68" s="263"/>
      <c r="D68" s="263"/>
      <c r="E68" s="263"/>
      <c r="F68" s="263"/>
      <c r="G68" s="263"/>
      <c r="H68" s="263"/>
      <c r="I68" s="263"/>
      <c r="J68" s="263"/>
      <c r="K68" s="263"/>
      <c r="L68" s="263"/>
      <c r="M68" s="263"/>
      <c r="N68" s="263"/>
      <c r="O68" s="263"/>
      <c r="T68" s="257"/>
    </row>
    <row r="69" spans="1:39" ht="21" customHeight="1">
      <c r="B69" s="261"/>
      <c r="C69" s="263"/>
      <c r="D69" s="263"/>
      <c r="E69" s="263"/>
      <c r="F69" s="263"/>
      <c r="G69" s="263"/>
      <c r="H69" s="263"/>
      <c r="I69" s="263"/>
      <c r="J69" s="263"/>
      <c r="K69" s="263"/>
      <c r="L69" s="263"/>
      <c r="M69" s="263"/>
      <c r="N69" s="263"/>
      <c r="O69" s="263"/>
      <c r="T69" s="257"/>
    </row>
    <row r="70" spans="1:39" ht="32.25" customHeight="1">
      <c r="A70" s="245" t="s">
        <v>408</v>
      </c>
      <c r="B70" s="263"/>
      <c r="C70" s="263"/>
      <c r="D70" s="263"/>
      <c r="E70" s="263"/>
      <c r="F70" s="263"/>
      <c r="G70" s="263"/>
      <c r="H70" s="263"/>
      <c r="I70" s="263"/>
      <c r="J70" s="263"/>
      <c r="K70" s="263"/>
      <c r="L70" s="263"/>
      <c r="M70" s="263"/>
      <c r="N70" s="263"/>
      <c r="O70" s="263"/>
    </row>
    <row r="71" spans="1:39" ht="32.25" customHeight="1" thickBot="1">
      <c r="A71" s="245" t="s">
        <v>401</v>
      </c>
      <c r="B71" s="263"/>
      <c r="C71" s="263"/>
      <c r="D71" s="263"/>
      <c r="E71" s="263"/>
      <c r="F71" s="263"/>
      <c r="G71" s="263"/>
      <c r="H71" s="263"/>
      <c r="I71" s="263"/>
      <c r="J71" s="263"/>
      <c r="K71" s="263"/>
      <c r="L71" s="263"/>
      <c r="M71" s="263"/>
      <c r="N71" s="263"/>
      <c r="O71" s="263"/>
    </row>
    <row r="72" spans="1:39" ht="35.25" customHeight="1" thickBot="1">
      <c r="B72" s="933" t="s">
        <v>328</v>
      </c>
      <c r="C72" s="934"/>
      <c r="D72" s="934"/>
      <c r="E72" s="935" t="s">
        <v>329</v>
      </c>
      <c r="F72" s="934"/>
      <c r="G72" s="934"/>
      <c r="H72" s="934"/>
      <c r="I72" s="934"/>
      <c r="J72" s="934"/>
      <c r="K72" s="934"/>
      <c r="L72" s="934"/>
      <c r="M72" s="934"/>
      <c r="N72" s="934"/>
      <c r="O72" s="934"/>
      <c r="P72" s="934"/>
      <c r="Q72" s="934"/>
      <c r="R72" s="934"/>
      <c r="S72" s="933" t="s">
        <v>330</v>
      </c>
      <c r="T72" s="934"/>
      <c r="U72" s="934"/>
      <c r="V72" s="934"/>
      <c r="W72" s="934"/>
      <c r="X72" s="934"/>
      <c r="Y72" s="934"/>
      <c r="Z72" s="934"/>
      <c r="AA72" s="934"/>
      <c r="AB72" s="934"/>
      <c r="AC72" s="934"/>
      <c r="AD72" s="934"/>
      <c r="AE72" s="934"/>
      <c r="AF72" s="934"/>
      <c r="AG72" s="934"/>
      <c r="AH72" s="934"/>
      <c r="AI72" s="934"/>
      <c r="AJ72" s="936"/>
    </row>
    <row r="73" spans="1:39" ht="60" customHeight="1">
      <c r="A73" s="257">
        <v>1</v>
      </c>
      <c r="B73" s="957" t="s">
        <v>425</v>
      </c>
      <c r="C73" s="958"/>
      <c r="D73" s="959"/>
      <c r="E73" s="960" t="s">
        <v>430</v>
      </c>
      <c r="F73" s="961"/>
      <c r="G73" s="961"/>
      <c r="H73" s="961"/>
      <c r="I73" s="961"/>
      <c r="J73" s="961"/>
      <c r="K73" s="961"/>
      <c r="L73" s="961"/>
      <c r="M73" s="961"/>
      <c r="N73" s="961"/>
      <c r="O73" s="961"/>
      <c r="P73" s="961"/>
      <c r="Q73" s="961"/>
      <c r="R73" s="962"/>
      <c r="S73" s="960" t="s">
        <v>435</v>
      </c>
      <c r="T73" s="961"/>
      <c r="U73" s="961"/>
      <c r="V73" s="961"/>
      <c r="W73" s="961"/>
      <c r="X73" s="961"/>
      <c r="Y73" s="961"/>
      <c r="Z73" s="961"/>
      <c r="AA73" s="961"/>
      <c r="AB73" s="961"/>
      <c r="AC73" s="961"/>
      <c r="AD73" s="961"/>
      <c r="AE73" s="961"/>
      <c r="AF73" s="961"/>
      <c r="AG73" s="961"/>
      <c r="AH73" s="961"/>
      <c r="AI73" s="961"/>
      <c r="AJ73" s="963"/>
    </row>
    <row r="74" spans="1:39" ht="60" customHeight="1">
      <c r="A74" s="257">
        <v>2</v>
      </c>
      <c r="B74" s="950" t="s">
        <v>426</v>
      </c>
      <c r="C74" s="951"/>
      <c r="D74" s="952"/>
      <c r="E74" s="953" t="s">
        <v>431</v>
      </c>
      <c r="F74" s="954"/>
      <c r="G74" s="954"/>
      <c r="H74" s="954"/>
      <c r="I74" s="954"/>
      <c r="J74" s="954"/>
      <c r="K74" s="954"/>
      <c r="L74" s="954"/>
      <c r="M74" s="954"/>
      <c r="N74" s="954"/>
      <c r="O74" s="954"/>
      <c r="P74" s="954"/>
      <c r="Q74" s="954"/>
      <c r="R74" s="955"/>
      <c r="S74" s="953" t="s">
        <v>436</v>
      </c>
      <c r="T74" s="954"/>
      <c r="U74" s="954"/>
      <c r="V74" s="954"/>
      <c r="W74" s="954"/>
      <c r="X74" s="954"/>
      <c r="Y74" s="954"/>
      <c r="Z74" s="954"/>
      <c r="AA74" s="954"/>
      <c r="AB74" s="954"/>
      <c r="AC74" s="954"/>
      <c r="AD74" s="954"/>
      <c r="AE74" s="954"/>
      <c r="AF74" s="954"/>
      <c r="AG74" s="954"/>
      <c r="AH74" s="954"/>
      <c r="AI74" s="954"/>
      <c r="AJ74" s="956"/>
    </row>
    <row r="75" spans="1:39" ht="60" customHeight="1">
      <c r="A75" s="257">
        <v>3</v>
      </c>
      <c r="B75" s="950" t="s">
        <v>427</v>
      </c>
      <c r="C75" s="951"/>
      <c r="D75" s="952"/>
      <c r="E75" s="953" t="s">
        <v>432</v>
      </c>
      <c r="F75" s="954"/>
      <c r="G75" s="954"/>
      <c r="H75" s="954"/>
      <c r="I75" s="954"/>
      <c r="J75" s="954"/>
      <c r="K75" s="954"/>
      <c r="L75" s="954"/>
      <c r="M75" s="954"/>
      <c r="N75" s="954"/>
      <c r="O75" s="954"/>
      <c r="P75" s="954"/>
      <c r="Q75" s="954"/>
      <c r="R75" s="955"/>
      <c r="S75" s="953" t="s">
        <v>437</v>
      </c>
      <c r="T75" s="954"/>
      <c r="U75" s="954"/>
      <c r="V75" s="954"/>
      <c r="W75" s="954"/>
      <c r="X75" s="954"/>
      <c r="Y75" s="954"/>
      <c r="Z75" s="954"/>
      <c r="AA75" s="954"/>
      <c r="AB75" s="954"/>
      <c r="AC75" s="954"/>
      <c r="AD75" s="954"/>
      <c r="AE75" s="954"/>
      <c r="AF75" s="954"/>
      <c r="AG75" s="954"/>
      <c r="AH75" s="954"/>
      <c r="AI75" s="954"/>
      <c r="AJ75" s="956"/>
    </row>
    <row r="76" spans="1:39" ht="60" customHeight="1">
      <c r="A76" s="257">
        <v>4</v>
      </c>
      <c r="B76" s="950" t="s">
        <v>428</v>
      </c>
      <c r="C76" s="951"/>
      <c r="D76" s="952"/>
      <c r="E76" s="953" t="s">
        <v>433</v>
      </c>
      <c r="F76" s="954"/>
      <c r="G76" s="954"/>
      <c r="H76" s="954"/>
      <c r="I76" s="954"/>
      <c r="J76" s="954"/>
      <c r="K76" s="954"/>
      <c r="L76" s="954"/>
      <c r="M76" s="954"/>
      <c r="N76" s="954"/>
      <c r="O76" s="954"/>
      <c r="P76" s="954"/>
      <c r="Q76" s="954"/>
      <c r="R76" s="955"/>
      <c r="S76" s="953" t="s">
        <v>438</v>
      </c>
      <c r="T76" s="954"/>
      <c r="U76" s="954"/>
      <c r="V76" s="954"/>
      <c r="W76" s="954"/>
      <c r="X76" s="954"/>
      <c r="Y76" s="954"/>
      <c r="Z76" s="954"/>
      <c r="AA76" s="954"/>
      <c r="AB76" s="954"/>
      <c r="AC76" s="954"/>
      <c r="AD76" s="954"/>
      <c r="AE76" s="954"/>
      <c r="AF76" s="954"/>
      <c r="AG76" s="954"/>
      <c r="AH76" s="954"/>
      <c r="AI76" s="954"/>
      <c r="AJ76" s="956"/>
    </row>
    <row r="77" spans="1:39" ht="60" customHeight="1" thickBot="1">
      <c r="A77" s="257">
        <v>5</v>
      </c>
      <c r="B77" s="916" t="s">
        <v>429</v>
      </c>
      <c r="C77" s="917"/>
      <c r="D77" s="918"/>
      <c r="E77" s="919" t="s">
        <v>434</v>
      </c>
      <c r="F77" s="920"/>
      <c r="G77" s="920"/>
      <c r="H77" s="920"/>
      <c r="I77" s="920"/>
      <c r="J77" s="920"/>
      <c r="K77" s="920"/>
      <c r="L77" s="920"/>
      <c r="M77" s="920"/>
      <c r="N77" s="920"/>
      <c r="O77" s="920"/>
      <c r="P77" s="920"/>
      <c r="Q77" s="920"/>
      <c r="R77" s="921"/>
      <c r="S77" s="919" t="s">
        <v>439</v>
      </c>
      <c r="T77" s="920"/>
      <c r="U77" s="920"/>
      <c r="V77" s="920"/>
      <c r="W77" s="920"/>
      <c r="X77" s="920"/>
      <c r="Y77" s="920"/>
      <c r="Z77" s="920"/>
      <c r="AA77" s="920"/>
      <c r="AB77" s="920"/>
      <c r="AC77" s="920"/>
      <c r="AD77" s="920"/>
      <c r="AE77" s="920"/>
      <c r="AF77" s="920"/>
      <c r="AG77" s="920"/>
      <c r="AH77" s="920"/>
      <c r="AI77" s="920"/>
      <c r="AJ77" s="922"/>
    </row>
    <row r="78" spans="1:39" ht="24.75" customHeight="1"/>
    <row r="79" spans="1:39" ht="28.5" customHeight="1">
      <c r="A79" s="264" t="s">
        <v>402</v>
      </c>
      <c r="B79" s="263"/>
      <c r="C79" s="263"/>
      <c r="D79" s="263"/>
      <c r="E79" s="263"/>
      <c r="F79" s="263"/>
      <c r="G79" s="263"/>
      <c r="H79" s="263"/>
      <c r="I79" s="263"/>
      <c r="J79" s="263"/>
      <c r="K79" s="263"/>
      <c r="L79" s="263"/>
      <c r="R79" s="265" t="s">
        <v>347</v>
      </c>
      <c r="T79" s="257"/>
    </row>
    <row r="80" spans="1:39" ht="28.5" customHeight="1">
      <c r="A80" s="266">
        <v>1</v>
      </c>
      <c r="B80" s="914" t="s">
        <v>348</v>
      </c>
      <c r="C80" s="914"/>
      <c r="D80" s="914"/>
      <c r="E80" s="914"/>
      <c r="F80" s="914"/>
      <c r="G80" s="914"/>
      <c r="H80" s="914"/>
      <c r="I80" s="914"/>
      <c r="J80" s="914"/>
      <c r="K80" s="914"/>
      <c r="L80" s="914"/>
      <c r="M80" s="914"/>
      <c r="N80" s="914"/>
      <c r="O80" s="914"/>
      <c r="P80" s="914"/>
      <c r="Q80" s="915"/>
      <c r="R80" s="281"/>
      <c r="T80" s="257"/>
    </row>
    <row r="81" spans="1:20" ht="28.5" customHeight="1">
      <c r="A81" s="266">
        <v>2</v>
      </c>
      <c r="B81" s="914" t="s">
        <v>349</v>
      </c>
      <c r="C81" s="914"/>
      <c r="D81" s="914"/>
      <c r="E81" s="914"/>
      <c r="F81" s="914"/>
      <c r="G81" s="914"/>
      <c r="H81" s="914"/>
      <c r="I81" s="914"/>
      <c r="J81" s="914"/>
      <c r="K81" s="914"/>
      <c r="L81" s="914"/>
      <c r="M81" s="914"/>
      <c r="N81" s="914"/>
      <c r="O81" s="914"/>
      <c r="P81" s="914"/>
      <c r="Q81" s="915"/>
      <c r="R81" s="281"/>
      <c r="T81" s="257"/>
    </row>
    <row r="82" spans="1:20" ht="28.5" customHeight="1">
      <c r="A82" s="266">
        <v>3</v>
      </c>
      <c r="B82" s="914" t="s">
        <v>350</v>
      </c>
      <c r="C82" s="914"/>
      <c r="D82" s="914"/>
      <c r="E82" s="914"/>
      <c r="F82" s="914"/>
      <c r="G82" s="914"/>
      <c r="H82" s="914"/>
      <c r="I82" s="914"/>
      <c r="J82" s="914"/>
      <c r="K82" s="914"/>
      <c r="L82" s="914"/>
      <c r="M82" s="914"/>
      <c r="N82" s="914"/>
      <c r="O82" s="914"/>
      <c r="P82" s="914"/>
      <c r="Q82" s="915"/>
      <c r="R82" s="281"/>
      <c r="T82" s="257"/>
    </row>
  </sheetData>
  <sheetProtection formatCells="0" formatRows="0" insertRows="0" insertHyperlinks="0" deleteRows="0" sort="0"/>
  <protectedRanges>
    <protectedRange sqref="Y16:AK20 A16:E20 L5:Q6 R5 A83:AK344 A1:R4 A5 U14:AK15 N51:Q52 E59:N59 R80:R82 A7:T15 U7:AK8 J5:K5 S1:AK6 A6:K6 U9:AJ13 AK9:AK11 J51 A21:AK46" name="範囲1"/>
    <protectedRange sqref="F16:X20 F64:N67" name="範囲1_1"/>
    <protectedRange sqref="Y63:AK67 A63:E67 A68:AK79 L51:M52 R51 S47:AK62 L53:R58 A47:R50 O59:R59 A60:R62 A59:D59 A80:Q82 S80:AK82 A51 K51 A52:K58" name="範囲1_2"/>
    <protectedRange sqref="F63:X63 O64:X67" name="範囲1_1_1"/>
    <protectedRange sqref="B5:I5 B51:I51" name="範囲1_3"/>
  </protectedRanges>
  <mergeCells count="162">
    <mergeCell ref="B77:D77"/>
    <mergeCell ref="E77:R77"/>
    <mergeCell ref="S77:AJ77"/>
    <mergeCell ref="B80:Q80"/>
    <mergeCell ref="B81:Q81"/>
    <mergeCell ref="B82:Q82"/>
    <mergeCell ref="B75:D75"/>
    <mergeCell ref="E75:R75"/>
    <mergeCell ref="S75:AJ75"/>
    <mergeCell ref="B76:D76"/>
    <mergeCell ref="E76:R76"/>
    <mergeCell ref="S76:AJ76"/>
    <mergeCell ref="B73:D73"/>
    <mergeCell ref="E73:R73"/>
    <mergeCell ref="S73:AJ73"/>
    <mergeCell ref="B74:D74"/>
    <mergeCell ref="E74:R74"/>
    <mergeCell ref="S74:AJ74"/>
    <mergeCell ref="B66:C67"/>
    <mergeCell ref="D66:E66"/>
    <mergeCell ref="P66:X66"/>
    <mergeCell ref="D67:E67"/>
    <mergeCell ref="P67:X67"/>
    <mergeCell ref="B72:D72"/>
    <mergeCell ref="E72:R72"/>
    <mergeCell ref="S72:AJ72"/>
    <mergeCell ref="B63:E63"/>
    <mergeCell ref="F63:G63"/>
    <mergeCell ref="K63:L63"/>
    <mergeCell ref="P63:X63"/>
    <mergeCell ref="B64:C65"/>
    <mergeCell ref="D64:E64"/>
    <mergeCell ref="P64:X64"/>
    <mergeCell ref="D65:E65"/>
    <mergeCell ref="P65:X65"/>
    <mergeCell ref="B60:D60"/>
    <mergeCell ref="E60:G60"/>
    <mergeCell ref="H60:J60"/>
    <mergeCell ref="K60:L60"/>
    <mergeCell ref="M60:N60"/>
    <mergeCell ref="O60:P60"/>
    <mergeCell ref="Q60:R60"/>
    <mergeCell ref="S60:T60"/>
    <mergeCell ref="B59:D59"/>
    <mergeCell ref="E59:G59"/>
    <mergeCell ref="H59:J59"/>
    <mergeCell ref="K59:L59"/>
    <mergeCell ref="M59:N59"/>
    <mergeCell ref="O59:P59"/>
    <mergeCell ref="E58:G58"/>
    <mergeCell ref="H58:J58"/>
    <mergeCell ref="K58:L58"/>
    <mergeCell ref="M58:N58"/>
    <mergeCell ref="O58:P58"/>
    <mergeCell ref="Q58:R58"/>
    <mergeCell ref="S58:T58"/>
    <mergeCell ref="Q59:R59"/>
    <mergeCell ref="S59:T59"/>
    <mergeCell ref="B51:I51"/>
    <mergeCell ref="L51:M51"/>
    <mergeCell ref="N51:Q51"/>
    <mergeCell ref="L52:M52"/>
    <mergeCell ref="N52:Q52"/>
    <mergeCell ref="E56:T57"/>
    <mergeCell ref="B40:D40"/>
    <mergeCell ref="E40:R40"/>
    <mergeCell ref="S40:AJ40"/>
    <mergeCell ref="B43:Q43"/>
    <mergeCell ref="B44:Q44"/>
    <mergeCell ref="B45:Q45"/>
    <mergeCell ref="U56:Y56"/>
    <mergeCell ref="U57:Y57"/>
    <mergeCell ref="B38:D38"/>
    <mergeCell ref="E38:R38"/>
    <mergeCell ref="S38:AJ38"/>
    <mergeCell ref="B39:D39"/>
    <mergeCell ref="E39:R39"/>
    <mergeCell ref="S39:AJ39"/>
    <mergeCell ref="B36:D36"/>
    <mergeCell ref="E36:R36"/>
    <mergeCell ref="S36:AJ36"/>
    <mergeCell ref="B37:D37"/>
    <mergeCell ref="E37:R37"/>
    <mergeCell ref="S37:AJ37"/>
    <mergeCell ref="B34:D34"/>
    <mergeCell ref="E34:R34"/>
    <mergeCell ref="S34:AJ34"/>
    <mergeCell ref="B35:D35"/>
    <mergeCell ref="E35:R35"/>
    <mergeCell ref="S35:AJ35"/>
    <mergeCell ref="B32:D32"/>
    <mergeCell ref="E32:R32"/>
    <mergeCell ref="S32:AJ32"/>
    <mergeCell ref="B33:D33"/>
    <mergeCell ref="E33:R33"/>
    <mergeCell ref="S33:AJ33"/>
    <mergeCell ref="B30:D30"/>
    <mergeCell ref="E30:R30"/>
    <mergeCell ref="S30:AJ30"/>
    <mergeCell ref="B31:D31"/>
    <mergeCell ref="E31:R31"/>
    <mergeCell ref="S31:AJ31"/>
    <mergeCell ref="B28:D28"/>
    <mergeCell ref="E28:R28"/>
    <mergeCell ref="S28:AJ28"/>
    <mergeCell ref="B29:D29"/>
    <mergeCell ref="E29:R29"/>
    <mergeCell ref="S29:AJ29"/>
    <mergeCell ref="B26:D26"/>
    <mergeCell ref="E26:R26"/>
    <mergeCell ref="S26:AJ26"/>
    <mergeCell ref="B27:D27"/>
    <mergeCell ref="E27:R27"/>
    <mergeCell ref="S27:AJ27"/>
    <mergeCell ref="B19:C20"/>
    <mergeCell ref="D19:E19"/>
    <mergeCell ref="P19:X19"/>
    <mergeCell ref="D20:E20"/>
    <mergeCell ref="P20:X20"/>
    <mergeCell ref="B25:D25"/>
    <mergeCell ref="E25:R25"/>
    <mergeCell ref="S25:AJ25"/>
    <mergeCell ref="B16:E16"/>
    <mergeCell ref="F16:G16"/>
    <mergeCell ref="K16:L16"/>
    <mergeCell ref="P16:X16"/>
    <mergeCell ref="B17:C18"/>
    <mergeCell ref="D17:E17"/>
    <mergeCell ref="P17:X17"/>
    <mergeCell ref="D18:E18"/>
    <mergeCell ref="P18:X18"/>
    <mergeCell ref="Q12:R12"/>
    <mergeCell ref="S12:T12"/>
    <mergeCell ref="B13:D13"/>
    <mergeCell ref="E13:G13"/>
    <mergeCell ref="H13:J13"/>
    <mergeCell ref="K13:L13"/>
    <mergeCell ref="M13:N13"/>
    <mergeCell ref="O13:P13"/>
    <mergeCell ref="Q13:R13"/>
    <mergeCell ref="S13:T13"/>
    <mergeCell ref="B12:D12"/>
    <mergeCell ref="E12:G12"/>
    <mergeCell ref="H12:J12"/>
    <mergeCell ref="K12:L12"/>
    <mergeCell ref="M12:N12"/>
    <mergeCell ref="O12:P12"/>
    <mergeCell ref="B5:I5"/>
    <mergeCell ref="L5:M5"/>
    <mergeCell ref="N5:Q5"/>
    <mergeCell ref="L6:M6"/>
    <mergeCell ref="N6:Q6"/>
    <mergeCell ref="E9:T10"/>
    <mergeCell ref="U9:AI9"/>
    <mergeCell ref="U10:AI10"/>
    <mergeCell ref="E11:G11"/>
    <mergeCell ref="H11:J11"/>
    <mergeCell ref="K11:L11"/>
    <mergeCell ref="M11:N11"/>
    <mergeCell ref="O11:P11"/>
    <mergeCell ref="Q11:R11"/>
    <mergeCell ref="S11:T11"/>
  </mergeCells>
  <phoneticPr fontId="7"/>
  <conditionalFormatting sqref="J5">
    <cfRule type="containsText" dxfId="21" priority="7" operator="containsText" text="○">
      <formula>NOT(ISERROR(SEARCH("○",J5)))</formula>
    </cfRule>
    <cfRule type="containsText" dxfId="20" priority="8" operator="containsText" text="○">
      <formula>NOT(ISERROR(SEARCH("○",J5)))</formula>
    </cfRule>
    <cfRule type="containsText" dxfId="19" priority="9" operator="containsText" text="○">
      <formula>NOT(ISERROR(SEARCH("○",J5)))</formula>
    </cfRule>
    <cfRule type="containsText" dxfId="18" priority="10" operator="containsText" text="○">
      <formula>NOT(ISERROR(SEARCH("○",J5)))</formula>
    </cfRule>
  </conditionalFormatting>
  <conditionalFormatting sqref="J51">
    <cfRule type="containsText" dxfId="17" priority="1" operator="containsText" text="○">
      <formula>NOT(ISERROR(SEARCH("○",J51)))</formula>
    </cfRule>
    <cfRule type="containsText" dxfId="16" priority="2" operator="containsText" text="○">
      <formula>NOT(ISERROR(SEARCH("○",J51)))</formula>
    </cfRule>
    <cfRule type="containsText" dxfId="15" priority="3" operator="containsText" text="○">
      <formula>NOT(ISERROR(SEARCH("○",J51)))</formula>
    </cfRule>
    <cfRule type="containsText" dxfId="14" priority="4" operator="containsText" text="○">
      <formula>NOT(ISERROR(SEARCH("○",J51)))</formula>
    </cfRule>
  </conditionalFormatting>
  <dataValidations count="2">
    <dataValidation imeMode="off" allowBlank="1" showInputMessage="1" showErrorMessage="1" sqref="K59:Y60 K12:AI13" xr:uid="{FE82472B-B079-4B9C-A57A-5158BD48B049}"/>
    <dataValidation type="list" allowBlank="1" showInputMessage="1" showErrorMessage="1" sqref="R43:R45 R80:R82" xr:uid="{F1A1E9EA-C983-490C-8A30-C04941788B72}">
      <formula1>"☑"</formula1>
    </dataValidation>
  </dataValidations>
  <printOptions horizontalCentered="1" verticalCentered="1"/>
  <pageMargins left="0.25" right="0.25" top="0.75" bottom="0.75" header="0.3" footer="0.3"/>
  <pageSetup paperSize="9" scale="40" fitToHeight="0" orientation="landscape" cellComments="asDisplayed" r:id="rId1"/>
  <rowBreaks count="1" manualBreakCount="1">
    <brk id="46" max="36" man="1"/>
  </rowBreaks>
  <legacyDrawing r:id="rId2"/>
  <extLst>
    <ext xmlns:x14="http://schemas.microsoft.com/office/spreadsheetml/2009/9/main" uri="{78C0D931-6437-407d-A8EE-F0AAD7539E65}">
      <x14:conditionalFormattings>
        <x14:conditionalFormatting xmlns:xm="http://schemas.microsoft.com/office/excel/2006/main">
          <x14:cfRule type="containsText" priority="6" operator="containsText" id="{E41047A4-9848-4FCE-A26A-FD29A4E128E5}">
            <xm:f>NOT(ISERROR(SEARCH($J$5,B5)))</xm:f>
            <xm:f>$J$5</xm:f>
            <x14:dxf>
              <font>
                <color theme="1"/>
              </font>
              <fill>
                <patternFill>
                  <bgColor theme="0"/>
                </patternFill>
              </fill>
            </x14:dxf>
          </x14:cfRule>
          <xm:sqref>B5:I5</xm:sqref>
        </x14:conditionalFormatting>
        <x14:conditionalFormatting xmlns:xm="http://schemas.microsoft.com/office/excel/2006/main">
          <x14:cfRule type="containsText" priority="5" operator="containsText" id="{C2DFB321-E733-4797-91F5-7590727E8989}">
            <xm:f>NOT(ISERROR(SEARCH($J$5,B51)))</xm:f>
            <xm:f>$J$5</xm:f>
            <x14:dxf>
              <font>
                <color theme="1"/>
              </font>
              <fill>
                <patternFill>
                  <bgColor theme="0"/>
                </patternFill>
              </fill>
            </x14:dxf>
          </x14:cfRule>
          <xm:sqref>B51:I51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D2AC4262-68B5-4E05-B547-01E7C436F619}">
          <x14:formula1>
            <xm:f>'\\150300-25369\長寿社会課共有2(在宅・施設g)\施設Ｇ\●35-3サービス提供体制確保事業費補助金\R5\01通知・照会・回答\20230330改正通知\国通知\[23××××【●●県】（別添１及び別添２）R５個別協議書様式.xlsx]【非表示】基準額'!#REF!</xm:f>
          </x14:formula1>
          <xm:sqref>H60:J60</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BEB8E-F0BF-477A-AD27-E2AD9CC241D2}">
  <sheetPr>
    <tabColor theme="5" tint="0.79998168889431442"/>
    <pageSetUpPr fitToPage="1"/>
  </sheetPr>
  <dimension ref="A1:AK31"/>
  <sheetViews>
    <sheetView showGridLines="0" view="pageBreakPreview" zoomScaleNormal="100" zoomScaleSheetLayoutView="100" workbookViewId="0"/>
  </sheetViews>
  <sheetFormatPr defaultRowHeight="13"/>
  <cols>
    <col min="1" max="14" width="2.7265625" style="302" customWidth="1"/>
    <col min="15" max="15" width="4.7265625" style="302" customWidth="1"/>
    <col min="16" max="36" width="2.7265625" style="302" customWidth="1"/>
    <col min="37" max="16384" width="8.7265625" style="302"/>
  </cols>
  <sheetData>
    <row r="1" spans="1:36">
      <c r="A1" s="301"/>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t="s">
        <v>452</v>
      </c>
      <c r="AH1" s="301"/>
      <c r="AI1" s="301"/>
      <c r="AJ1" s="301"/>
    </row>
    <row r="2" spans="1:36">
      <c r="A2" s="1057" t="s">
        <v>171</v>
      </c>
      <c r="B2" s="1043"/>
      <c r="C2" s="1043"/>
      <c r="D2" s="1043"/>
      <c r="E2" s="1043"/>
      <c r="F2" s="1043"/>
      <c r="G2" s="1043"/>
      <c r="H2" s="1043"/>
      <c r="I2" s="1043"/>
      <c r="J2" s="1043"/>
      <c r="K2" s="1043"/>
      <c r="L2" s="1043"/>
      <c r="M2" s="1043"/>
      <c r="N2" s="1043"/>
      <c r="O2" s="1043"/>
      <c r="P2" s="1043"/>
      <c r="Q2" s="1043"/>
      <c r="R2" s="1043"/>
      <c r="S2" s="1043"/>
      <c r="T2" s="1043"/>
      <c r="U2" s="1043"/>
      <c r="V2" s="1043"/>
      <c r="W2" s="1043"/>
      <c r="X2" s="1043"/>
      <c r="Y2" s="1043"/>
      <c r="Z2" s="1043"/>
      <c r="AA2" s="1043"/>
      <c r="AB2" s="1043"/>
      <c r="AC2" s="1043"/>
      <c r="AD2" s="1043"/>
      <c r="AE2" s="1043"/>
      <c r="AF2" s="1043"/>
      <c r="AG2" s="1043"/>
      <c r="AH2" s="1043"/>
      <c r="AI2" s="1043"/>
      <c r="AJ2" s="1043"/>
    </row>
    <row r="3" spans="1:36">
      <c r="A3" s="1043"/>
      <c r="B3" s="1043"/>
      <c r="C3" s="1043"/>
      <c r="D3" s="1043"/>
      <c r="E3" s="1043"/>
      <c r="F3" s="1043"/>
      <c r="G3" s="1043"/>
      <c r="H3" s="1043"/>
      <c r="I3" s="1043"/>
      <c r="J3" s="1043"/>
      <c r="K3" s="1043"/>
      <c r="L3" s="1043"/>
      <c r="M3" s="1043"/>
      <c r="N3" s="1043"/>
      <c r="O3" s="1043"/>
      <c r="P3" s="1043"/>
      <c r="Q3" s="1043"/>
      <c r="R3" s="1043"/>
      <c r="S3" s="1043"/>
      <c r="T3" s="1043"/>
      <c r="U3" s="1043"/>
      <c r="V3" s="1043"/>
      <c r="W3" s="1043"/>
      <c r="X3" s="1043"/>
      <c r="Y3" s="1043"/>
      <c r="Z3" s="1043"/>
      <c r="AA3" s="1043"/>
      <c r="AB3" s="1043"/>
      <c r="AC3" s="1043"/>
      <c r="AD3" s="1043"/>
      <c r="AE3" s="1043"/>
      <c r="AF3" s="1043"/>
      <c r="AG3" s="1043"/>
      <c r="AH3" s="1043"/>
      <c r="AI3" s="1043"/>
      <c r="AJ3" s="1043"/>
    </row>
    <row r="4" spans="1:36">
      <c r="A4" s="301"/>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row>
    <row r="5" spans="1:36" ht="13.5" thickBot="1">
      <c r="A5" s="303" t="s">
        <v>453</v>
      </c>
    </row>
    <row r="6" spans="1:36" ht="19.5" customHeight="1" thickBot="1">
      <c r="C6" s="1058" t="s">
        <v>172</v>
      </c>
      <c r="D6" s="1059"/>
      <c r="E6" s="1059"/>
      <c r="F6" s="1059"/>
      <c r="G6" s="1059"/>
      <c r="H6" s="1059"/>
      <c r="I6" s="1059"/>
      <c r="J6" s="1059"/>
      <c r="K6" s="1059"/>
      <c r="L6" s="1059"/>
      <c r="M6" s="1059"/>
      <c r="N6" s="1059"/>
      <c r="O6" s="1059"/>
      <c r="P6" s="1059"/>
      <c r="Q6" s="1059"/>
      <c r="R6" s="1059"/>
      <c r="S6" s="1059"/>
      <c r="T6" s="1059"/>
      <c r="U6" s="1059"/>
      <c r="V6" s="1059"/>
      <c r="W6" s="1059"/>
      <c r="X6" s="1059"/>
      <c r="Y6" s="1059"/>
      <c r="Z6" s="1059"/>
      <c r="AA6" s="1059"/>
      <c r="AB6" s="1059"/>
      <c r="AC6" s="1059"/>
      <c r="AD6" s="1059"/>
      <c r="AE6" s="1059"/>
      <c r="AF6" s="1059"/>
      <c r="AG6" s="1059"/>
      <c r="AH6" s="1059"/>
      <c r="AI6" s="1060"/>
    </row>
    <row r="7" spans="1:36" ht="14">
      <c r="C7" s="345" t="s">
        <v>142</v>
      </c>
      <c r="D7" s="1061" t="s">
        <v>173</v>
      </c>
      <c r="E7" s="1061"/>
      <c r="F7" s="1061"/>
      <c r="G7" s="1061"/>
      <c r="H7" s="1061"/>
      <c r="I7" s="1061"/>
      <c r="J7" s="1061"/>
      <c r="K7" s="1061"/>
      <c r="L7" s="1061"/>
      <c r="M7" s="1061"/>
      <c r="N7" s="1061"/>
      <c r="O7" s="1061"/>
      <c r="P7" s="1061"/>
      <c r="Q7" s="1061"/>
      <c r="R7" s="1061"/>
      <c r="S7" s="1061"/>
      <c r="T7" s="1061"/>
      <c r="U7" s="1061"/>
      <c r="V7" s="1061"/>
      <c r="W7" s="1061"/>
      <c r="X7" s="1061"/>
      <c r="Y7" s="1061"/>
      <c r="Z7" s="1061"/>
      <c r="AA7" s="1061"/>
      <c r="AB7" s="1061"/>
      <c r="AC7" s="1061"/>
      <c r="AD7" s="1061"/>
      <c r="AE7" s="1061"/>
      <c r="AF7" s="1061"/>
      <c r="AG7" s="1061"/>
      <c r="AH7" s="1061"/>
      <c r="AI7" s="1062"/>
    </row>
    <row r="8" spans="1:36" ht="14">
      <c r="C8" s="346" t="s">
        <v>142</v>
      </c>
      <c r="D8" s="1063" t="s">
        <v>174</v>
      </c>
      <c r="E8" s="1064"/>
      <c r="F8" s="1064"/>
      <c r="G8" s="1064"/>
      <c r="H8" s="1064"/>
      <c r="I8" s="1064"/>
      <c r="J8" s="1064"/>
      <c r="K8" s="1064"/>
      <c r="L8" s="1064"/>
      <c r="M8" s="1064"/>
      <c r="N8" s="1064"/>
      <c r="O8" s="1064"/>
      <c r="P8" s="1064"/>
      <c r="Q8" s="1064"/>
      <c r="R8" s="1064"/>
      <c r="S8" s="1064"/>
      <c r="T8" s="1064"/>
      <c r="U8" s="1064"/>
      <c r="V8" s="1064"/>
      <c r="W8" s="1064"/>
      <c r="X8" s="1064"/>
      <c r="Y8" s="1064"/>
      <c r="Z8" s="1064"/>
      <c r="AA8" s="1064"/>
      <c r="AB8" s="1064"/>
      <c r="AC8" s="1064"/>
      <c r="AD8" s="1064"/>
      <c r="AE8" s="1064"/>
      <c r="AF8" s="1064"/>
      <c r="AG8" s="1064"/>
      <c r="AH8" s="1064"/>
      <c r="AI8" s="1065"/>
    </row>
    <row r="9" spans="1:36" ht="14">
      <c r="C9" s="346" t="s">
        <v>142</v>
      </c>
      <c r="D9" s="1066" t="s">
        <v>454</v>
      </c>
      <c r="E9" s="1067"/>
      <c r="F9" s="1067"/>
      <c r="G9" s="1067"/>
      <c r="H9" s="1067"/>
      <c r="I9" s="1067"/>
      <c r="J9" s="1067"/>
      <c r="K9" s="1067"/>
      <c r="L9" s="1067"/>
      <c r="M9" s="1067"/>
      <c r="N9" s="1067"/>
      <c r="O9" s="1067"/>
      <c r="P9" s="1067"/>
      <c r="Q9" s="1067"/>
      <c r="R9" s="1067"/>
      <c r="S9" s="1067"/>
      <c r="T9" s="1067"/>
      <c r="U9" s="1067"/>
      <c r="V9" s="1067"/>
      <c r="W9" s="1067"/>
      <c r="X9" s="1067"/>
      <c r="Y9" s="1067"/>
      <c r="Z9" s="1067"/>
      <c r="AA9" s="1067"/>
      <c r="AB9" s="1067"/>
      <c r="AC9" s="1067"/>
      <c r="AD9" s="1067"/>
      <c r="AE9" s="1067"/>
      <c r="AF9" s="1067"/>
      <c r="AG9" s="1067"/>
      <c r="AH9" s="1067"/>
      <c r="AI9" s="1068"/>
    </row>
    <row r="10" spans="1:36" ht="14">
      <c r="C10" s="346" t="s">
        <v>142</v>
      </c>
      <c r="D10" s="1066" t="s">
        <v>455</v>
      </c>
      <c r="E10" s="1067"/>
      <c r="F10" s="1067"/>
      <c r="G10" s="1067"/>
      <c r="H10" s="1067"/>
      <c r="I10" s="1067"/>
      <c r="J10" s="1067"/>
      <c r="K10" s="1067"/>
      <c r="L10" s="1067"/>
      <c r="M10" s="1067"/>
      <c r="N10" s="1067"/>
      <c r="O10" s="1067"/>
      <c r="P10" s="1067"/>
      <c r="Q10" s="1067"/>
      <c r="R10" s="1067"/>
      <c r="S10" s="1067"/>
      <c r="T10" s="1067"/>
      <c r="U10" s="1067"/>
      <c r="V10" s="1067"/>
      <c r="W10" s="1067"/>
      <c r="X10" s="1067"/>
      <c r="Y10" s="1067"/>
      <c r="Z10" s="1067"/>
      <c r="AA10" s="1067"/>
      <c r="AB10" s="1067"/>
      <c r="AC10" s="1067"/>
      <c r="AD10" s="1067"/>
      <c r="AE10" s="1067"/>
      <c r="AF10" s="1067"/>
      <c r="AG10" s="1067"/>
      <c r="AH10" s="1067"/>
      <c r="AI10" s="1068"/>
    </row>
    <row r="11" spans="1:36" ht="14">
      <c r="C11" s="346" t="s">
        <v>142</v>
      </c>
      <c r="D11" s="1063" t="s">
        <v>175</v>
      </c>
      <c r="E11" s="1064"/>
      <c r="F11" s="1064"/>
      <c r="G11" s="1064"/>
      <c r="H11" s="1064"/>
      <c r="I11" s="1064"/>
      <c r="J11" s="1064"/>
      <c r="K11" s="1064"/>
      <c r="L11" s="1064"/>
      <c r="M11" s="1064"/>
      <c r="N11" s="1064"/>
      <c r="O11" s="1064"/>
      <c r="P11" s="1064"/>
      <c r="Q11" s="1064"/>
      <c r="R11" s="1064"/>
      <c r="S11" s="1064"/>
      <c r="T11" s="1064"/>
      <c r="U11" s="1064"/>
      <c r="V11" s="1064"/>
      <c r="W11" s="1064"/>
      <c r="X11" s="1064"/>
      <c r="Y11" s="1064"/>
      <c r="Z11" s="1064"/>
      <c r="AA11" s="1064"/>
      <c r="AB11" s="1064"/>
      <c r="AC11" s="1064"/>
      <c r="AD11" s="1064"/>
      <c r="AE11" s="1064"/>
      <c r="AF11" s="1064"/>
      <c r="AG11" s="1064"/>
      <c r="AH11" s="1064"/>
      <c r="AI11" s="1065"/>
    </row>
    <row r="12" spans="1:36" ht="18.75" customHeight="1">
      <c r="C12" s="346" t="s">
        <v>142</v>
      </c>
      <c r="D12" s="1069" t="s">
        <v>456</v>
      </c>
      <c r="E12" s="1070"/>
      <c r="F12" s="1070"/>
      <c r="G12" s="1070"/>
      <c r="H12" s="1070"/>
      <c r="I12" s="1070"/>
      <c r="J12" s="1070"/>
      <c r="K12" s="1070"/>
      <c r="L12" s="1070"/>
      <c r="M12" s="1070"/>
      <c r="N12" s="1070"/>
      <c r="O12" s="1070"/>
      <c r="P12" s="1070"/>
      <c r="Q12" s="1070"/>
      <c r="R12" s="1070"/>
      <c r="S12" s="1070"/>
      <c r="T12" s="1070"/>
      <c r="U12" s="1070"/>
      <c r="V12" s="1070"/>
      <c r="W12" s="1070"/>
      <c r="X12" s="1070"/>
      <c r="Y12" s="1070"/>
      <c r="Z12" s="1070"/>
      <c r="AA12" s="1070"/>
      <c r="AB12" s="1070"/>
      <c r="AC12" s="1070"/>
      <c r="AD12" s="1070"/>
      <c r="AE12" s="1070"/>
      <c r="AF12" s="1070"/>
      <c r="AG12" s="1070"/>
      <c r="AH12" s="1070"/>
      <c r="AI12" s="1071"/>
    </row>
    <row r="13" spans="1:36" ht="62.25" customHeight="1" thickBot="1">
      <c r="C13" s="346" t="s">
        <v>142</v>
      </c>
      <c r="D13" s="1072" t="s">
        <v>176</v>
      </c>
      <c r="E13" s="1073"/>
      <c r="F13" s="1073"/>
      <c r="G13" s="1073"/>
      <c r="H13" s="1073"/>
      <c r="I13" s="1073"/>
      <c r="J13" s="1073"/>
      <c r="K13" s="1073"/>
      <c r="L13" s="1073"/>
      <c r="M13" s="1073"/>
      <c r="N13" s="1073"/>
      <c r="O13" s="1073"/>
      <c r="P13" s="1073"/>
      <c r="Q13" s="1073"/>
      <c r="R13" s="1073"/>
      <c r="S13" s="1073"/>
      <c r="T13" s="1073"/>
      <c r="U13" s="1073"/>
      <c r="V13" s="1073"/>
      <c r="W13" s="1073"/>
      <c r="X13" s="1073"/>
      <c r="Y13" s="1073"/>
      <c r="Z13" s="1073"/>
      <c r="AA13" s="1073"/>
      <c r="AB13" s="1073"/>
      <c r="AC13" s="1073"/>
      <c r="AD13" s="1073"/>
      <c r="AE13" s="1073"/>
      <c r="AF13" s="1073"/>
      <c r="AG13" s="1073"/>
      <c r="AH13" s="1073"/>
      <c r="AI13" s="1074"/>
    </row>
    <row r="14" spans="1:36" ht="18.75" customHeight="1">
      <c r="C14" s="304"/>
      <c r="D14" s="1075" t="s">
        <v>177</v>
      </c>
      <c r="E14" s="1075"/>
      <c r="F14" s="1075"/>
      <c r="G14" s="1075"/>
      <c r="H14" s="1075"/>
      <c r="I14" s="1075"/>
      <c r="J14" s="1075"/>
      <c r="K14" s="1075"/>
      <c r="L14" s="1075"/>
      <c r="M14" s="1075"/>
      <c r="N14" s="1075"/>
      <c r="O14" s="1075"/>
      <c r="P14" s="1075"/>
      <c r="Q14" s="1075"/>
      <c r="R14" s="1075"/>
      <c r="S14" s="1075"/>
      <c r="T14" s="1075"/>
      <c r="U14" s="1075"/>
      <c r="V14" s="1075"/>
      <c r="W14" s="1075"/>
      <c r="X14" s="1075"/>
      <c r="Y14" s="1075"/>
      <c r="Z14" s="1075"/>
      <c r="AA14" s="1075"/>
      <c r="AB14" s="1075"/>
      <c r="AC14" s="1075"/>
      <c r="AD14" s="1075"/>
      <c r="AE14" s="1075"/>
      <c r="AF14" s="1075"/>
      <c r="AG14" s="1075"/>
      <c r="AH14" s="1075"/>
      <c r="AI14" s="1075"/>
    </row>
    <row r="15" spans="1:36" ht="18.75" customHeight="1">
      <c r="C15" s="304"/>
      <c r="D15" s="1076" t="s">
        <v>178</v>
      </c>
      <c r="E15" s="1076"/>
      <c r="F15" s="1076"/>
      <c r="G15" s="1076"/>
      <c r="H15" s="1076"/>
      <c r="I15" s="1076"/>
      <c r="J15" s="1076"/>
      <c r="K15" s="1076"/>
      <c r="L15" s="1076"/>
      <c r="M15" s="1076"/>
      <c r="N15" s="1076"/>
      <c r="O15" s="1076"/>
      <c r="P15" s="1076"/>
      <c r="Q15" s="1076"/>
      <c r="R15" s="1076"/>
      <c r="S15" s="1076"/>
      <c r="T15" s="1076"/>
      <c r="U15" s="1076"/>
      <c r="V15" s="1076"/>
      <c r="W15" s="1076"/>
      <c r="X15" s="1076"/>
      <c r="Y15" s="1076"/>
      <c r="Z15" s="1076"/>
      <c r="AA15" s="1076"/>
      <c r="AB15" s="1076"/>
      <c r="AC15" s="1076"/>
      <c r="AD15" s="1076"/>
      <c r="AE15" s="1076"/>
      <c r="AF15" s="1076"/>
      <c r="AG15" s="1076"/>
      <c r="AH15" s="1076"/>
      <c r="AI15" s="1076"/>
    </row>
    <row r="16" spans="1:36" ht="6.75" customHeight="1">
      <c r="C16" s="305"/>
      <c r="D16" s="1076"/>
      <c r="E16" s="1076"/>
      <c r="F16" s="1076"/>
      <c r="G16" s="1076"/>
      <c r="H16" s="1076"/>
      <c r="I16" s="1076"/>
      <c r="J16" s="1076"/>
      <c r="K16" s="1076"/>
      <c r="L16" s="1076"/>
      <c r="M16" s="1076"/>
      <c r="N16" s="1076"/>
      <c r="O16" s="1076"/>
      <c r="P16" s="1076"/>
      <c r="Q16" s="1076"/>
      <c r="R16" s="1076"/>
      <c r="S16" s="1076"/>
      <c r="T16" s="1076"/>
      <c r="U16" s="1076"/>
      <c r="V16" s="1076"/>
      <c r="W16" s="1076"/>
      <c r="X16" s="1076"/>
      <c r="Y16" s="1076"/>
      <c r="Z16" s="1076"/>
      <c r="AA16" s="1076"/>
      <c r="AB16" s="1076"/>
      <c r="AC16" s="1076"/>
      <c r="AD16" s="1076"/>
      <c r="AE16" s="1076"/>
      <c r="AF16" s="1076"/>
      <c r="AG16" s="1076"/>
      <c r="AH16" s="1076"/>
      <c r="AI16" s="1076"/>
    </row>
    <row r="17" spans="1:37" ht="18.75" customHeight="1" thickBot="1">
      <c r="A17" s="303" t="s">
        <v>179</v>
      </c>
      <c r="C17" s="305"/>
      <c r="D17" s="306"/>
      <c r="E17" s="306"/>
      <c r="F17" s="306"/>
      <c r="G17" s="306"/>
      <c r="H17" s="306"/>
      <c r="I17" s="306"/>
      <c r="J17" s="306"/>
      <c r="K17" s="306"/>
      <c r="L17" s="306"/>
      <c r="M17" s="306"/>
      <c r="N17" s="306"/>
      <c r="O17" s="306"/>
      <c r="P17" s="306"/>
      <c r="Q17" s="306"/>
      <c r="R17" s="306"/>
      <c r="S17" s="306"/>
      <c r="T17" s="306"/>
      <c r="U17" s="306"/>
      <c r="V17" s="306"/>
      <c r="W17" s="306"/>
      <c r="X17" s="306"/>
      <c r="Y17" s="306"/>
      <c r="Z17" s="306"/>
      <c r="AA17" s="306"/>
      <c r="AB17" s="306"/>
      <c r="AC17" s="306"/>
      <c r="AD17" s="306"/>
      <c r="AE17" s="306"/>
    </row>
    <row r="18" spans="1:37" ht="18.75" customHeight="1">
      <c r="B18" s="1048"/>
      <c r="C18" s="1049"/>
      <c r="D18" s="1049"/>
      <c r="E18" s="1049"/>
      <c r="F18" s="1049"/>
      <c r="G18" s="1049"/>
      <c r="H18" s="1049"/>
      <c r="I18" s="1049"/>
      <c r="J18" s="1049"/>
      <c r="K18" s="1049"/>
      <c r="L18" s="1049"/>
      <c r="M18" s="1049"/>
      <c r="N18" s="1049"/>
      <c r="O18" s="1049"/>
      <c r="P18" s="1049"/>
      <c r="Q18" s="1049"/>
      <c r="R18" s="1049"/>
      <c r="S18" s="1049"/>
      <c r="T18" s="1049"/>
      <c r="U18" s="1049"/>
      <c r="V18" s="1049"/>
      <c r="W18" s="1049"/>
      <c r="X18" s="1049"/>
      <c r="Y18" s="1049"/>
      <c r="Z18" s="1049"/>
      <c r="AA18" s="1049"/>
      <c r="AB18" s="1049"/>
      <c r="AC18" s="1049"/>
      <c r="AD18" s="1049"/>
      <c r="AE18" s="1049"/>
      <c r="AF18" s="1049"/>
      <c r="AG18" s="1049"/>
      <c r="AH18" s="1049"/>
      <c r="AI18" s="1050"/>
    </row>
    <row r="19" spans="1:37" ht="18.75" customHeight="1">
      <c r="B19" s="1051"/>
      <c r="C19" s="1052"/>
      <c r="D19" s="1052"/>
      <c r="E19" s="1052"/>
      <c r="F19" s="1052"/>
      <c r="G19" s="1052"/>
      <c r="H19" s="1052"/>
      <c r="I19" s="1052"/>
      <c r="J19" s="1052"/>
      <c r="K19" s="1052"/>
      <c r="L19" s="1052"/>
      <c r="M19" s="1052"/>
      <c r="N19" s="1052"/>
      <c r="O19" s="1052"/>
      <c r="P19" s="1052"/>
      <c r="Q19" s="1052"/>
      <c r="R19" s="1052"/>
      <c r="S19" s="1052"/>
      <c r="T19" s="1052"/>
      <c r="U19" s="1052"/>
      <c r="V19" s="1052"/>
      <c r="W19" s="1052"/>
      <c r="X19" s="1052"/>
      <c r="Y19" s="1052"/>
      <c r="Z19" s="1052"/>
      <c r="AA19" s="1052"/>
      <c r="AB19" s="1052"/>
      <c r="AC19" s="1052"/>
      <c r="AD19" s="1052"/>
      <c r="AE19" s="1052"/>
      <c r="AF19" s="1052"/>
      <c r="AG19" s="1052"/>
      <c r="AH19" s="1052"/>
      <c r="AI19" s="1053"/>
    </row>
    <row r="20" spans="1:37" ht="18.75" customHeight="1">
      <c r="B20" s="1051"/>
      <c r="C20" s="1052"/>
      <c r="D20" s="1052"/>
      <c r="E20" s="1052"/>
      <c r="F20" s="1052"/>
      <c r="G20" s="1052"/>
      <c r="H20" s="1052"/>
      <c r="I20" s="1052"/>
      <c r="J20" s="1052"/>
      <c r="K20" s="1052"/>
      <c r="L20" s="1052"/>
      <c r="M20" s="1052"/>
      <c r="N20" s="1052"/>
      <c r="O20" s="1052"/>
      <c r="P20" s="1052"/>
      <c r="Q20" s="1052"/>
      <c r="R20" s="1052"/>
      <c r="S20" s="1052"/>
      <c r="T20" s="1052"/>
      <c r="U20" s="1052"/>
      <c r="V20" s="1052"/>
      <c r="W20" s="1052"/>
      <c r="X20" s="1052"/>
      <c r="Y20" s="1052"/>
      <c r="Z20" s="1052"/>
      <c r="AA20" s="1052"/>
      <c r="AB20" s="1052"/>
      <c r="AC20" s="1052"/>
      <c r="AD20" s="1052"/>
      <c r="AE20" s="1052"/>
      <c r="AF20" s="1052"/>
      <c r="AG20" s="1052"/>
      <c r="AH20" s="1052"/>
      <c r="AI20" s="1053"/>
    </row>
    <row r="21" spans="1:37" ht="18.75" customHeight="1" thickBot="1">
      <c r="B21" s="1054"/>
      <c r="C21" s="1055"/>
      <c r="D21" s="1055"/>
      <c r="E21" s="1055"/>
      <c r="F21" s="1055"/>
      <c r="G21" s="1055"/>
      <c r="H21" s="1055"/>
      <c r="I21" s="1055"/>
      <c r="J21" s="1055"/>
      <c r="K21" s="1055"/>
      <c r="L21" s="1055"/>
      <c r="M21" s="1055"/>
      <c r="N21" s="1055"/>
      <c r="O21" s="1055"/>
      <c r="P21" s="1055"/>
      <c r="Q21" s="1055"/>
      <c r="R21" s="1055"/>
      <c r="S21" s="1055"/>
      <c r="T21" s="1055"/>
      <c r="U21" s="1055"/>
      <c r="V21" s="1055"/>
      <c r="W21" s="1055"/>
      <c r="X21" s="1055"/>
      <c r="Y21" s="1055"/>
      <c r="Z21" s="1055"/>
      <c r="AA21" s="1055"/>
      <c r="AB21" s="1055"/>
      <c r="AC21" s="1055"/>
      <c r="AD21" s="1055"/>
      <c r="AE21" s="1055"/>
      <c r="AF21" s="1055"/>
      <c r="AG21" s="1055"/>
      <c r="AH21" s="1055"/>
      <c r="AI21" s="1056"/>
    </row>
    <row r="22" spans="1:37" ht="18.75" customHeight="1">
      <c r="A22" s="307"/>
      <c r="B22" s="307"/>
      <c r="C22" s="307"/>
      <c r="D22" s="307"/>
      <c r="E22" s="307"/>
      <c r="F22" s="307"/>
      <c r="G22" s="307"/>
      <c r="H22" s="307"/>
      <c r="I22" s="307"/>
      <c r="J22" s="307"/>
      <c r="K22" s="307"/>
      <c r="L22" s="307"/>
      <c r="M22" s="307"/>
      <c r="N22" s="307"/>
      <c r="O22" s="307"/>
      <c r="P22" s="307"/>
      <c r="Q22" s="307"/>
      <c r="R22" s="307"/>
      <c r="S22" s="307"/>
      <c r="T22" s="307"/>
      <c r="U22" s="307"/>
      <c r="V22" s="307"/>
      <c r="W22" s="307"/>
      <c r="X22" s="307"/>
      <c r="Y22" s="307"/>
      <c r="Z22" s="307"/>
      <c r="AA22" s="307"/>
      <c r="AB22" s="307"/>
      <c r="AC22" s="307"/>
      <c r="AD22" s="307"/>
      <c r="AE22" s="307"/>
      <c r="AF22" s="307"/>
      <c r="AG22" s="307"/>
      <c r="AH22" s="307"/>
      <c r="AI22" s="307"/>
      <c r="AJ22" s="307"/>
      <c r="AK22" s="307"/>
    </row>
    <row r="23" spans="1:37" ht="18.75" customHeight="1">
      <c r="A23" s="307"/>
      <c r="B23" s="307"/>
      <c r="C23" s="308" t="s">
        <v>180</v>
      </c>
      <c r="D23" s="307"/>
      <c r="E23" s="307"/>
      <c r="F23" s="307"/>
      <c r="G23" s="307"/>
      <c r="H23" s="307"/>
      <c r="I23" s="307"/>
      <c r="J23" s="307"/>
      <c r="K23" s="307"/>
      <c r="L23" s="307"/>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7"/>
      <c r="AK23" s="307"/>
    </row>
    <row r="24" spans="1:37" ht="18.75" customHeight="1"/>
    <row r="25" spans="1:37" ht="31.5" customHeight="1">
      <c r="A25" s="1044" t="s">
        <v>181</v>
      </c>
      <c r="B25" s="1044"/>
      <c r="C25" s="1044"/>
      <c r="D25" s="1044"/>
      <c r="E25" s="1044"/>
      <c r="F25" s="1044"/>
      <c r="G25" s="1044"/>
      <c r="H25" s="1044"/>
      <c r="I25" s="1044"/>
      <c r="J25" s="1044"/>
      <c r="K25" s="1044"/>
      <c r="L25" s="1044"/>
      <c r="M25" s="1044"/>
      <c r="N25" s="1044"/>
      <c r="O25" s="1044"/>
      <c r="P25" s="1044"/>
      <c r="Q25" s="1044"/>
      <c r="R25" s="1044"/>
      <c r="S25" s="1044"/>
      <c r="T25" s="1044"/>
      <c r="U25" s="1044"/>
      <c r="V25" s="1044"/>
      <c r="W25" s="1044"/>
      <c r="X25" s="1044"/>
      <c r="Y25" s="1044"/>
      <c r="Z25" s="1044"/>
      <c r="AA25" s="1044"/>
      <c r="AB25" s="1044"/>
      <c r="AC25" s="1044"/>
      <c r="AD25" s="1044"/>
      <c r="AE25" s="1044"/>
      <c r="AF25" s="1044"/>
      <c r="AG25" s="1044"/>
      <c r="AH25" s="1044"/>
      <c r="AI25" s="1044"/>
    </row>
    <row r="26" spans="1:37" ht="18.75" hidden="1" customHeight="1">
      <c r="A26" s="1044"/>
      <c r="B26" s="1044"/>
      <c r="C26" s="1044"/>
      <c r="D26" s="1044"/>
      <c r="E26" s="1044"/>
      <c r="F26" s="1044"/>
      <c r="G26" s="1044"/>
      <c r="H26" s="1044"/>
      <c r="I26" s="1044"/>
      <c r="J26" s="1044"/>
      <c r="K26" s="1044"/>
      <c r="L26" s="1044"/>
      <c r="M26" s="1044"/>
      <c r="N26" s="1044"/>
      <c r="O26" s="1044"/>
      <c r="P26" s="1044"/>
      <c r="Q26" s="1044"/>
      <c r="R26" s="1044"/>
      <c r="S26" s="1044"/>
      <c r="T26" s="1044"/>
      <c r="U26" s="1044"/>
      <c r="V26" s="1044"/>
      <c r="W26" s="1044"/>
      <c r="X26" s="1044"/>
      <c r="Y26" s="1044"/>
      <c r="Z26" s="1044"/>
      <c r="AA26" s="1044"/>
      <c r="AB26" s="1044"/>
      <c r="AC26" s="1044"/>
      <c r="AD26" s="1044"/>
      <c r="AE26" s="1044"/>
      <c r="AF26" s="1044"/>
      <c r="AG26" s="1044"/>
      <c r="AH26" s="1044"/>
      <c r="AI26" s="1044"/>
    </row>
    <row r="27" spans="1:37" ht="18.75" customHeight="1">
      <c r="A27" s="309" t="s">
        <v>165</v>
      </c>
      <c r="B27" s="309"/>
      <c r="C27" s="1045"/>
      <c r="D27" s="1046"/>
      <c r="E27" s="309" t="s">
        <v>457</v>
      </c>
      <c r="F27" s="1045"/>
      <c r="G27" s="1046"/>
      <c r="H27" s="309" t="s">
        <v>458</v>
      </c>
      <c r="I27" s="1045"/>
      <c r="J27" s="1046"/>
      <c r="K27" s="309" t="s">
        <v>459</v>
      </c>
      <c r="L27" s="310"/>
      <c r="M27" s="1040" t="s">
        <v>182</v>
      </c>
      <c r="N27" s="1040"/>
      <c r="O27" s="1040"/>
      <c r="P27" s="1047">
        <f>個票4!L4</f>
        <v>0</v>
      </c>
      <c r="Q27" s="1047"/>
      <c r="R27" s="1047"/>
      <c r="S27" s="1047"/>
      <c r="T27" s="1047"/>
      <c r="U27" s="1047"/>
      <c r="V27" s="1047"/>
      <c r="W27" s="1047"/>
      <c r="X27" s="1047"/>
      <c r="Y27" s="1047"/>
      <c r="Z27" s="1047"/>
      <c r="AA27" s="1047"/>
      <c r="AB27" s="1047"/>
      <c r="AC27" s="1047"/>
      <c r="AD27" s="1047"/>
      <c r="AE27" s="1047"/>
      <c r="AF27" s="1047"/>
      <c r="AG27" s="1047"/>
      <c r="AH27" s="1047"/>
      <c r="AI27" s="1047"/>
    </row>
    <row r="28" spans="1:37" ht="18.75" customHeight="1">
      <c r="A28" s="311"/>
      <c r="B28" s="312"/>
      <c r="C28" s="312"/>
      <c r="D28" s="312"/>
      <c r="E28" s="312"/>
      <c r="F28" s="312"/>
      <c r="G28" s="312"/>
      <c r="H28" s="312"/>
      <c r="I28" s="312"/>
      <c r="J28" s="312"/>
      <c r="K28" s="312"/>
      <c r="L28" s="312"/>
      <c r="M28" s="1039" t="s">
        <v>183</v>
      </c>
      <c r="N28" s="1039"/>
      <c r="O28" s="1039"/>
      <c r="P28" s="1040" t="s">
        <v>184</v>
      </c>
      <c r="Q28" s="1040"/>
      <c r="R28" s="1041"/>
      <c r="S28" s="1041"/>
      <c r="T28" s="1041"/>
      <c r="U28" s="1041"/>
      <c r="V28" s="1041"/>
      <c r="W28" s="1042" t="s">
        <v>185</v>
      </c>
      <c r="X28" s="1042"/>
      <c r="Y28" s="1041"/>
      <c r="Z28" s="1041"/>
      <c r="AA28" s="1041"/>
      <c r="AB28" s="1041"/>
      <c r="AC28" s="1041"/>
      <c r="AD28" s="1041"/>
      <c r="AE28" s="1041"/>
      <c r="AF28" s="1041"/>
      <c r="AG28" s="1041"/>
      <c r="AH28" s="1043"/>
      <c r="AI28" s="1043"/>
    </row>
    <row r="29" spans="1:37">
      <c r="A29" s="313"/>
      <c r="B29" s="314"/>
      <c r="C29" s="314"/>
      <c r="D29" s="314"/>
      <c r="E29" s="314"/>
      <c r="F29" s="314"/>
      <c r="G29" s="314"/>
      <c r="H29" s="314"/>
      <c r="I29" s="314"/>
      <c r="J29" s="314"/>
      <c r="K29" s="314"/>
      <c r="L29" s="314"/>
      <c r="M29" s="314"/>
      <c r="N29" s="314"/>
      <c r="O29" s="313"/>
      <c r="P29" s="314"/>
      <c r="Q29" s="315"/>
      <c r="R29" s="315"/>
      <c r="S29" s="315"/>
      <c r="T29" s="315"/>
      <c r="U29" s="315"/>
      <c r="V29" s="316"/>
      <c r="W29" s="316"/>
      <c r="X29" s="316"/>
      <c r="Y29" s="316"/>
      <c r="Z29" s="316"/>
      <c r="AA29" s="316"/>
      <c r="AB29" s="316"/>
      <c r="AC29" s="316"/>
      <c r="AD29" s="316"/>
      <c r="AE29" s="316"/>
      <c r="AF29" s="316"/>
      <c r="AG29" s="316"/>
      <c r="AH29" s="317"/>
      <c r="AI29" s="313"/>
    </row>
    <row r="30" spans="1:37">
      <c r="B30" s="318"/>
      <c r="C30" s="319"/>
      <c r="D30" s="320"/>
      <c r="E30" s="320"/>
      <c r="F30" s="320"/>
      <c r="G30" s="320"/>
      <c r="H30" s="320"/>
      <c r="I30" s="320"/>
      <c r="J30" s="320"/>
      <c r="K30" s="320"/>
      <c r="L30" s="320"/>
      <c r="M30" s="320"/>
      <c r="N30" s="320"/>
      <c r="O30" s="320"/>
      <c r="P30" s="320"/>
      <c r="Q30" s="320"/>
      <c r="R30" s="320"/>
      <c r="S30" s="320"/>
      <c r="T30" s="320"/>
      <c r="U30" s="320"/>
      <c r="V30" s="320"/>
      <c r="W30" s="320"/>
      <c r="X30" s="320"/>
      <c r="Y30" s="320"/>
      <c r="Z30" s="321"/>
      <c r="AA30" s="321"/>
      <c r="AB30" s="321"/>
      <c r="AC30" s="321"/>
      <c r="AD30" s="321"/>
      <c r="AE30" s="321"/>
      <c r="AF30" s="321"/>
      <c r="AG30" s="321"/>
      <c r="AH30" s="321"/>
      <c r="AI30" s="320"/>
      <c r="AJ30" s="320"/>
    </row>
    <row r="31" spans="1:37">
      <c r="B31" s="322"/>
      <c r="C31" s="1038"/>
      <c r="D31" s="1038"/>
      <c r="E31" s="1038"/>
      <c r="F31" s="1038"/>
      <c r="G31" s="1038"/>
      <c r="H31" s="1038"/>
      <c r="I31" s="1038"/>
      <c r="J31" s="1038"/>
      <c r="K31" s="1038"/>
      <c r="L31" s="1038"/>
      <c r="M31" s="1038"/>
      <c r="N31" s="1038"/>
      <c r="O31" s="1038"/>
      <c r="P31" s="1038"/>
      <c r="Q31" s="1038"/>
      <c r="R31" s="1038"/>
      <c r="S31" s="1038"/>
      <c r="T31" s="1038"/>
      <c r="U31" s="1038"/>
      <c r="V31" s="1038"/>
      <c r="W31" s="1038"/>
      <c r="X31" s="1038"/>
      <c r="Y31" s="1038"/>
      <c r="Z31" s="1038"/>
      <c r="AA31" s="1038"/>
      <c r="AB31" s="1038"/>
      <c r="AC31" s="1038"/>
      <c r="AD31" s="1038"/>
      <c r="AE31" s="1038"/>
      <c r="AF31" s="1038"/>
      <c r="AG31" s="1038"/>
      <c r="AH31" s="1038"/>
      <c r="AI31" s="1038"/>
      <c r="AJ31" s="1038"/>
    </row>
  </sheetData>
  <mergeCells count="25">
    <mergeCell ref="C31:AJ31"/>
    <mergeCell ref="M28:O28"/>
    <mergeCell ref="P28:Q28"/>
    <mergeCell ref="R28:V28"/>
    <mergeCell ref="W28:X28"/>
    <mergeCell ref="Y28:AG28"/>
    <mergeCell ref="AH28:AI28"/>
    <mergeCell ref="A25:AI26"/>
    <mergeCell ref="C27:D27"/>
    <mergeCell ref="F27:G27"/>
    <mergeCell ref="I27:J27"/>
    <mergeCell ref="M27:O27"/>
    <mergeCell ref="P27:AI27"/>
    <mergeCell ref="B18:AI21"/>
    <mergeCell ref="A2:AJ3"/>
    <mergeCell ref="C6:AI6"/>
    <mergeCell ref="D7:AI7"/>
    <mergeCell ref="D8:AI8"/>
    <mergeCell ref="D9:AI9"/>
    <mergeCell ref="D10:AI10"/>
    <mergeCell ref="D11:AI11"/>
    <mergeCell ref="D12:AI12"/>
    <mergeCell ref="D13:AI13"/>
    <mergeCell ref="D14:AI14"/>
    <mergeCell ref="D15:AI16"/>
  </mergeCells>
  <phoneticPr fontId="7"/>
  <dataValidations count="3">
    <dataValidation type="list" allowBlank="1" showInputMessage="1" showErrorMessage="1" sqref="C7:C13" xr:uid="{407053BE-E339-402C-B87C-EB259907A90E}">
      <formula1>"□,☑"</formula1>
    </dataValidation>
    <dataValidation imeMode="halfAlpha" allowBlank="1" showInputMessage="1" showErrorMessage="1" sqref="I27:J27 C27:D27 F27:G27" xr:uid="{A8F22444-CE81-4A23-B2FF-DD49DD167C68}"/>
    <dataValidation imeMode="hiragana" allowBlank="1" showInputMessage="1" showErrorMessage="1" sqref="V29 R28" xr:uid="{B891238B-68BD-4BE4-BC68-A935F4127542}"/>
  </dataValidations>
  <pageMargins left="0.7" right="0.7" top="0.75" bottom="0.75" header="0.3" footer="0.3"/>
  <pageSetup paperSize="9" scale="89" orientation="portrait"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7109E-55DF-45D1-8A58-759FAE44A969}">
  <sheetPr>
    <tabColor theme="5" tint="0.79998168889431442"/>
    <pageSetUpPr fitToPage="1"/>
  </sheetPr>
  <dimension ref="A1:CF119"/>
  <sheetViews>
    <sheetView view="pageBreakPreview" zoomScale="70" zoomScaleNormal="70" zoomScaleSheetLayoutView="70" workbookViewId="0"/>
  </sheetViews>
  <sheetFormatPr defaultColWidth="9" defaultRowHeight="13"/>
  <cols>
    <col min="1" max="1" width="2" style="151" customWidth="1"/>
    <col min="2" max="2" width="4.6328125" style="151" customWidth="1"/>
    <col min="3" max="3" width="14.7265625" style="151" customWidth="1"/>
    <col min="4" max="5" width="5.6328125" style="150" bestFit="1" customWidth="1"/>
    <col min="6" max="6" width="12" style="151" customWidth="1"/>
    <col min="7" max="7" width="17.26953125" style="151" customWidth="1"/>
    <col min="8" max="81" width="7.453125" style="151" customWidth="1"/>
    <col min="82" max="16384" width="9" style="151"/>
  </cols>
  <sheetData>
    <row r="1" spans="1:84" ht="16.5">
      <c r="A1" s="149" t="s">
        <v>460</v>
      </c>
      <c r="B1" s="149"/>
      <c r="C1" s="149"/>
      <c r="H1" s="152"/>
      <c r="CF1" s="173"/>
    </row>
    <row r="3" spans="1:84">
      <c r="B3" s="153" t="s">
        <v>186</v>
      </c>
      <c r="C3" s="154"/>
      <c r="D3" s="1085">
        <f>個票4!L4</f>
        <v>0</v>
      </c>
      <c r="E3" s="1086"/>
      <c r="F3" s="1086"/>
      <c r="G3" s="1087"/>
    </row>
    <row r="4" spans="1:84">
      <c r="B4" s="153" t="s">
        <v>187</v>
      </c>
      <c r="C4" s="154"/>
      <c r="D4" s="1085">
        <f>個票4!L5</f>
        <v>0</v>
      </c>
      <c r="E4" s="1086"/>
      <c r="F4" s="1086"/>
      <c r="G4" s="1087"/>
    </row>
    <row r="5" spans="1:84">
      <c r="B5" s="153" t="s">
        <v>188</v>
      </c>
      <c r="C5" s="154"/>
      <c r="D5" s="323">
        <f>個票4!AG5</f>
        <v>0</v>
      </c>
      <c r="E5" s="324" t="s">
        <v>189</v>
      </c>
      <c r="F5" s="324"/>
      <c r="G5" s="325"/>
    </row>
    <row r="6" spans="1:84">
      <c r="G6" s="172" t="s">
        <v>227</v>
      </c>
      <c r="L6" s="172" t="s">
        <v>228</v>
      </c>
      <c r="CC6" s="155" t="s">
        <v>190</v>
      </c>
      <c r="CD6" s="150">
        <v>29</v>
      </c>
      <c r="CE6" s="151" t="s">
        <v>191</v>
      </c>
    </row>
    <row r="7" spans="1:84" ht="44.25" customHeight="1">
      <c r="B7" s="166" t="s">
        <v>192</v>
      </c>
      <c r="C7" s="167" t="s">
        <v>245</v>
      </c>
      <c r="D7" s="166" t="s">
        <v>193</v>
      </c>
      <c r="E7" s="166" t="s">
        <v>194</v>
      </c>
      <c r="F7" s="190" t="s">
        <v>251</v>
      </c>
      <c r="G7" s="166"/>
      <c r="H7" s="168">
        <v>44835</v>
      </c>
      <c r="I7" s="168">
        <f>H7+1</f>
        <v>44836</v>
      </c>
      <c r="J7" s="168">
        <f t="shared" ref="J7:BU7" si="0">I7+1</f>
        <v>44837</v>
      </c>
      <c r="K7" s="168">
        <f t="shared" si="0"/>
        <v>44838</v>
      </c>
      <c r="L7" s="168">
        <f t="shared" si="0"/>
        <v>44839</v>
      </c>
      <c r="M7" s="168">
        <f t="shared" si="0"/>
        <v>44840</v>
      </c>
      <c r="N7" s="168">
        <f t="shared" si="0"/>
        <v>44841</v>
      </c>
      <c r="O7" s="168">
        <f t="shared" si="0"/>
        <v>44842</v>
      </c>
      <c r="P7" s="168">
        <f t="shared" si="0"/>
        <v>44843</v>
      </c>
      <c r="Q7" s="168">
        <f t="shared" si="0"/>
        <v>44844</v>
      </c>
      <c r="R7" s="168">
        <f t="shared" si="0"/>
        <v>44845</v>
      </c>
      <c r="S7" s="168">
        <f t="shared" si="0"/>
        <v>44846</v>
      </c>
      <c r="T7" s="168">
        <f t="shared" si="0"/>
        <v>44847</v>
      </c>
      <c r="U7" s="168">
        <f t="shared" si="0"/>
        <v>44848</v>
      </c>
      <c r="V7" s="168">
        <f t="shared" si="0"/>
        <v>44849</v>
      </c>
      <c r="W7" s="168">
        <f t="shared" si="0"/>
        <v>44850</v>
      </c>
      <c r="X7" s="168">
        <f t="shared" si="0"/>
        <v>44851</v>
      </c>
      <c r="Y7" s="168">
        <f t="shared" si="0"/>
        <v>44852</v>
      </c>
      <c r="Z7" s="168">
        <f t="shared" si="0"/>
        <v>44853</v>
      </c>
      <c r="AA7" s="168">
        <f t="shared" si="0"/>
        <v>44854</v>
      </c>
      <c r="AB7" s="168">
        <f t="shared" si="0"/>
        <v>44855</v>
      </c>
      <c r="AC7" s="168">
        <f t="shared" si="0"/>
        <v>44856</v>
      </c>
      <c r="AD7" s="168">
        <f t="shared" si="0"/>
        <v>44857</v>
      </c>
      <c r="AE7" s="168">
        <f t="shared" si="0"/>
        <v>44858</v>
      </c>
      <c r="AF7" s="168">
        <f t="shared" si="0"/>
        <v>44859</v>
      </c>
      <c r="AG7" s="168">
        <f t="shared" si="0"/>
        <v>44860</v>
      </c>
      <c r="AH7" s="168">
        <f t="shared" si="0"/>
        <v>44861</v>
      </c>
      <c r="AI7" s="168">
        <f t="shared" si="0"/>
        <v>44862</v>
      </c>
      <c r="AJ7" s="168">
        <f t="shared" si="0"/>
        <v>44863</v>
      </c>
      <c r="AK7" s="168">
        <f t="shared" si="0"/>
        <v>44864</v>
      </c>
      <c r="AL7" s="168">
        <f t="shared" si="0"/>
        <v>44865</v>
      </c>
      <c r="AM7" s="168">
        <f t="shared" si="0"/>
        <v>44866</v>
      </c>
      <c r="AN7" s="168">
        <f t="shared" si="0"/>
        <v>44867</v>
      </c>
      <c r="AO7" s="168">
        <f t="shared" si="0"/>
        <v>44868</v>
      </c>
      <c r="AP7" s="168">
        <f t="shared" si="0"/>
        <v>44869</v>
      </c>
      <c r="AQ7" s="168">
        <f t="shared" si="0"/>
        <v>44870</v>
      </c>
      <c r="AR7" s="168">
        <f t="shared" si="0"/>
        <v>44871</v>
      </c>
      <c r="AS7" s="168">
        <f t="shared" si="0"/>
        <v>44872</v>
      </c>
      <c r="AT7" s="168">
        <f t="shared" si="0"/>
        <v>44873</v>
      </c>
      <c r="AU7" s="168">
        <f t="shared" si="0"/>
        <v>44874</v>
      </c>
      <c r="AV7" s="168">
        <f t="shared" si="0"/>
        <v>44875</v>
      </c>
      <c r="AW7" s="168">
        <f t="shared" si="0"/>
        <v>44876</v>
      </c>
      <c r="AX7" s="168">
        <f t="shared" si="0"/>
        <v>44877</v>
      </c>
      <c r="AY7" s="168">
        <f t="shared" si="0"/>
        <v>44878</v>
      </c>
      <c r="AZ7" s="168">
        <f t="shared" si="0"/>
        <v>44879</v>
      </c>
      <c r="BA7" s="168">
        <f t="shared" si="0"/>
        <v>44880</v>
      </c>
      <c r="BB7" s="168">
        <f t="shared" si="0"/>
        <v>44881</v>
      </c>
      <c r="BC7" s="168">
        <f t="shared" si="0"/>
        <v>44882</v>
      </c>
      <c r="BD7" s="168">
        <f t="shared" si="0"/>
        <v>44883</v>
      </c>
      <c r="BE7" s="168">
        <f t="shared" si="0"/>
        <v>44884</v>
      </c>
      <c r="BF7" s="168">
        <f t="shared" si="0"/>
        <v>44885</v>
      </c>
      <c r="BG7" s="168">
        <f t="shared" si="0"/>
        <v>44886</v>
      </c>
      <c r="BH7" s="168">
        <f t="shared" si="0"/>
        <v>44887</v>
      </c>
      <c r="BI7" s="168">
        <f t="shared" si="0"/>
        <v>44888</v>
      </c>
      <c r="BJ7" s="168">
        <f t="shared" si="0"/>
        <v>44889</v>
      </c>
      <c r="BK7" s="168">
        <f t="shared" si="0"/>
        <v>44890</v>
      </c>
      <c r="BL7" s="168">
        <f t="shared" si="0"/>
        <v>44891</v>
      </c>
      <c r="BM7" s="168">
        <f t="shared" si="0"/>
        <v>44892</v>
      </c>
      <c r="BN7" s="168">
        <f t="shared" si="0"/>
        <v>44893</v>
      </c>
      <c r="BO7" s="168">
        <f t="shared" si="0"/>
        <v>44894</v>
      </c>
      <c r="BP7" s="168">
        <f t="shared" si="0"/>
        <v>44895</v>
      </c>
      <c r="BQ7" s="168">
        <f t="shared" si="0"/>
        <v>44896</v>
      </c>
      <c r="BR7" s="168">
        <f t="shared" si="0"/>
        <v>44897</v>
      </c>
      <c r="BS7" s="168">
        <f t="shared" si="0"/>
        <v>44898</v>
      </c>
      <c r="BT7" s="168">
        <f t="shared" si="0"/>
        <v>44899</v>
      </c>
      <c r="BU7" s="168">
        <f t="shared" si="0"/>
        <v>44900</v>
      </c>
      <c r="BV7" s="168">
        <f t="shared" ref="BV7:CC7" si="1">BU7+1</f>
        <v>44901</v>
      </c>
      <c r="BW7" s="168">
        <f t="shared" si="1"/>
        <v>44902</v>
      </c>
      <c r="BX7" s="168">
        <f t="shared" si="1"/>
        <v>44903</v>
      </c>
      <c r="BY7" s="168">
        <f t="shared" si="1"/>
        <v>44904</v>
      </c>
      <c r="BZ7" s="168">
        <f t="shared" si="1"/>
        <v>44905</v>
      </c>
      <c r="CA7" s="168">
        <f t="shared" si="1"/>
        <v>44906</v>
      </c>
      <c r="CB7" s="168">
        <f t="shared" si="1"/>
        <v>44907</v>
      </c>
      <c r="CC7" s="168">
        <f t="shared" si="1"/>
        <v>44908</v>
      </c>
      <c r="CD7" s="169" t="s">
        <v>195</v>
      </c>
      <c r="CE7" s="169" t="s">
        <v>196</v>
      </c>
      <c r="CF7" s="167" t="s">
        <v>197</v>
      </c>
    </row>
    <row r="8" spans="1:84" ht="40.5" customHeight="1">
      <c r="B8" s="1079" t="s">
        <v>198</v>
      </c>
      <c r="C8" s="1089" t="s">
        <v>199</v>
      </c>
      <c r="D8" s="1079">
        <v>78</v>
      </c>
      <c r="E8" s="1079" t="s">
        <v>200</v>
      </c>
      <c r="F8" s="1079" t="s">
        <v>248</v>
      </c>
      <c r="G8" s="156" t="s">
        <v>201</v>
      </c>
      <c r="H8" s="157" t="s">
        <v>202</v>
      </c>
      <c r="I8" s="157" t="s">
        <v>203</v>
      </c>
      <c r="J8" s="157" t="s">
        <v>203</v>
      </c>
      <c r="K8" s="157" t="s">
        <v>203</v>
      </c>
      <c r="L8" s="157" t="s">
        <v>203</v>
      </c>
      <c r="M8" s="157" t="s">
        <v>203</v>
      </c>
      <c r="N8" s="157" t="s">
        <v>203</v>
      </c>
      <c r="O8" s="157" t="s">
        <v>203</v>
      </c>
      <c r="P8" s="157" t="s">
        <v>204</v>
      </c>
      <c r="Q8" s="157" t="s">
        <v>205</v>
      </c>
      <c r="R8" s="157" t="s">
        <v>205</v>
      </c>
      <c r="S8" s="157" t="s">
        <v>205</v>
      </c>
      <c r="T8" s="157" t="s">
        <v>205</v>
      </c>
      <c r="U8" s="157" t="s">
        <v>205</v>
      </c>
      <c r="V8" s="157" t="s">
        <v>205</v>
      </c>
      <c r="W8" s="157" t="s">
        <v>205</v>
      </c>
      <c r="X8" s="157" t="s">
        <v>205</v>
      </c>
      <c r="Y8" s="157" t="s">
        <v>206</v>
      </c>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c r="BX8" s="157"/>
      <c r="BY8" s="157"/>
      <c r="BZ8" s="157"/>
      <c r="CA8" s="157"/>
      <c r="CB8" s="157"/>
      <c r="CC8" s="157"/>
      <c r="CD8" s="158"/>
      <c r="CE8" s="158"/>
      <c r="CF8" s="158"/>
    </row>
    <row r="9" spans="1:84" ht="21" customHeight="1">
      <c r="B9" s="1088"/>
      <c r="C9" s="1090"/>
      <c r="D9" s="1088"/>
      <c r="E9" s="1088"/>
      <c r="F9" s="1088"/>
      <c r="G9" s="156" t="s">
        <v>207</v>
      </c>
      <c r="H9" s="157" t="s">
        <v>208</v>
      </c>
      <c r="I9" s="157" t="s">
        <v>208</v>
      </c>
      <c r="J9" s="157" t="s">
        <v>208</v>
      </c>
      <c r="K9" s="157" t="s">
        <v>208</v>
      </c>
      <c r="L9" s="157" t="s">
        <v>208</v>
      </c>
      <c r="M9" s="157" t="s">
        <v>208</v>
      </c>
      <c r="N9" s="157" t="s">
        <v>208</v>
      </c>
      <c r="O9" s="157" t="s">
        <v>208</v>
      </c>
      <c r="P9" s="157" t="s">
        <v>208</v>
      </c>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9"/>
      <c r="CD9" s="160">
        <f>COUNTIF(H9:CC9,"○")</f>
        <v>9</v>
      </c>
      <c r="CE9" s="160">
        <f>COUNTIF(H9:CC9,"○")</f>
        <v>9</v>
      </c>
      <c r="CF9" s="160">
        <f>IF($CD$6&lt;30,COUNTIFS(H9:CC9,"○",H$14:CC$14,"&gt;=2"),COUNTIFS(H9:CC9,"○",H$14:CC$14,"&gt;=5"))</f>
        <v>5</v>
      </c>
    </row>
    <row r="10" spans="1:84" ht="40.5" customHeight="1">
      <c r="B10" s="1079" t="s">
        <v>209</v>
      </c>
      <c r="C10" s="1089" t="s">
        <v>210</v>
      </c>
      <c r="D10" s="1079">
        <v>80</v>
      </c>
      <c r="E10" s="1079" t="s">
        <v>211</v>
      </c>
      <c r="F10" s="1079" t="s">
        <v>249</v>
      </c>
      <c r="G10" s="156" t="s">
        <v>201</v>
      </c>
      <c r="H10" s="157"/>
      <c r="I10" s="157"/>
      <c r="J10" s="157"/>
      <c r="K10" s="157" t="s">
        <v>212</v>
      </c>
      <c r="L10" s="157" t="s">
        <v>213</v>
      </c>
      <c r="M10" s="157" t="s">
        <v>214</v>
      </c>
      <c r="N10" s="157" t="s">
        <v>214</v>
      </c>
      <c r="O10" s="157" t="s">
        <v>214</v>
      </c>
      <c r="P10" s="157" t="s">
        <v>214</v>
      </c>
      <c r="Q10" s="157" t="s">
        <v>214</v>
      </c>
      <c r="R10" s="157" t="s">
        <v>214</v>
      </c>
      <c r="S10" s="157" t="s">
        <v>214</v>
      </c>
      <c r="T10" s="157" t="s">
        <v>214</v>
      </c>
      <c r="U10" s="157" t="s">
        <v>214</v>
      </c>
      <c r="V10" s="157" t="s">
        <v>215</v>
      </c>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9"/>
      <c r="CD10" s="161"/>
      <c r="CE10" s="161"/>
      <c r="CF10" s="161"/>
    </row>
    <row r="11" spans="1:84" ht="24" customHeight="1">
      <c r="B11" s="1080"/>
      <c r="C11" s="1091"/>
      <c r="D11" s="1088"/>
      <c r="E11" s="1080"/>
      <c r="F11" s="1080"/>
      <c r="G11" s="156" t="s">
        <v>207</v>
      </c>
      <c r="H11" s="157"/>
      <c r="I11" s="157"/>
      <c r="J11" s="157"/>
      <c r="K11" s="157"/>
      <c r="L11" s="157" t="s">
        <v>208</v>
      </c>
      <c r="M11" s="157" t="s">
        <v>208</v>
      </c>
      <c r="N11" s="157" t="s">
        <v>208</v>
      </c>
      <c r="O11" s="157" t="s">
        <v>208</v>
      </c>
      <c r="P11" s="157" t="s">
        <v>208</v>
      </c>
      <c r="Q11" s="157" t="s">
        <v>208</v>
      </c>
      <c r="R11" s="157" t="s">
        <v>208</v>
      </c>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9"/>
      <c r="CD11" s="160">
        <f>COUNTIF(H11:CC11,"○")</f>
        <v>7</v>
      </c>
      <c r="CE11" s="160">
        <f>COUNTIF(H11:CC11,"○")</f>
        <v>7</v>
      </c>
      <c r="CF11" s="160">
        <f>IF($CD$6&lt;30,COUNTIFS(H11:CC11,"○",H$14:CC$14,"&gt;=2"),COUNTIFS(H11:CC11,"○",H$14:CC$14,"&gt;=5"))</f>
        <v>7</v>
      </c>
    </row>
    <row r="12" spans="1:84" ht="40.5" customHeight="1">
      <c r="B12" s="1079" t="s">
        <v>216</v>
      </c>
      <c r="C12" s="1089" t="s">
        <v>217</v>
      </c>
      <c r="D12" s="1079">
        <v>82</v>
      </c>
      <c r="E12" s="1079" t="s">
        <v>200</v>
      </c>
      <c r="F12" s="1079" t="s">
        <v>250</v>
      </c>
      <c r="G12" s="156" t="s">
        <v>201</v>
      </c>
      <c r="H12" s="157"/>
      <c r="I12" s="157"/>
      <c r="J12" s="157"/>
      <c r="K12" s="157"/>
      <c r="L12" s="157"/>
      <c r="M12" s="157" t="s">
        <v>218</v>
      </c>
      <c r="N12" s="157" t="s">
        <v>214</v>
      </c>
      <c r="O12" s="157" t="s">
        <v>214</v>
      </c>
      <c r="P12" s="157" t="s">
        <v>214</v>
      </c>
      <c r="Q12" s="157" t="s">
        <v>214</v>
      </c>
      <c r="R12" s="157" t="s">
        <v>214</v>
      </c>
      <c r="S12" s="157" t="s">
        <v>214</v>
      </c>
      <c r="T12" s="157" t="s">
        <v>219</v>
      </c>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9"/>
      <c r="CD12" s="161"/>
      <c r="CE12" s="161"/>
      <c r="CF12" s="161"/>
    </row>
    <row r="13" spans="1:84" ht="24" customHeight="1">
      <c r="B13" s="1080"/>
      <c r="C13" s="1091"/>
      <c r="D13" s="1080"/>
      <c r="E13" s="1080"/>
      <c r="F13" s="1080"/>
      <c r="G13" s="156" t="s">
        <v>207</v>
      </c>
      <c r="H13" s="157"/>
      <c r="I13" s="157"/>
      <c r="J13" s="157"/>
      <c r="K13" s="157"/>
      <c r="L13" s="157"/>
      <c r="M13" s="157" t="s">
        <v>208</v>
      </c>
      <c r="N13" s="157" t="s">
        <v>208</v>
      </c>
      <c r="O13" s="157" t="s">
        <v>208</v>
      </c>
      <c r="P13" s="157" t="s">
        <v>208</v>
      </c>
      <c r="Q13" s="157" t="s">
        <v>208</v>
      </c>
      <c r="R13" s="157" t="s">
        <v>208</v>
      </c>
      <c r="S13" s="157" t="s">
        <v>208</v>
      </c>
      <c r="T13" s="157" t="s">
        <v>208</v>
      </c>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c r="CC13" s="159"/>
      <c r="CD13" s="160">
        <f>COUNTIF(H13:CC13,"○")</f>
        <v>8</v>
      </c>
      <c r="CE13" s="160">
        <f>COUNTIF(H13:CC13,"○")</f>
        <v>8</v>
      </c>
      <c r="CF13" s="160">
        <f>IF($CD$6&lt;30,COUNTIFS(H13:CC13,"○",H$14:CC$14,"&gt;=2"),COUNTIFS(H13:CC13,"○",H$14:CC$14,"&gt;=5"))</f>
        <v>6</v>
      </c>
    </row>
    <row r="14" spans="1:84" ht="24" customHeight="1">
      <c r="B14" s="162"/>
      <c r="C14" s="163"/>
      <c r="D14" s="162"/>
      <c r="E14" s="162"/>
      <c r="F14" s="164"/>
      <c r="G14" s="156" t="s">
        <v>220</v>
      </c>
      <c r="H14" s="157">
        <f t="shared" ref="H14:CB14" si="2">COUNTIF(H8:H13,"○")</f>
        <v>1</v>
      </c>
      <c r="I14" s="157">
        <f t="shared" si="2"/>
        <v>1</v>
      </c>
      <c r="J14" s="157">
        <f t="shared" si="2"/>
        <v>1</v>
      </c>
      <c r="K14" s="157">
        <f t="shared" si="2"/>
        <v>1</v>
      </c>
      <c r="L14" s="157">
        <f t="shared" si="2"/>
        <v>2</v>
      </c>
      <c r="M14" s="157">
        <f t="shared" si="2"/>
        <v>3</v>
      </c>
      <c r="N14" s="157">
        <f t="shared" si="2"/>
        <v>3</v>
      </c>
      <c r="O14" s="157">
        <f t="shared" si="2"/>
        <v>3</v>
      </c>
      <c r="P14" s="157">
        <f t="shared" si="2"/>
        <v>3</v>
      </c>
      <c r="Q14" s="157">
        <f t="shared" si="2"/>
        <v>2</v>
      </c>
      <c r="R14" s="157">
        <f t="shared" si="2"/>
        <v>2</v>
      </c>
      <c r="S14" s="157">
        <f t="shared" si="2"/>
        <v>1</v>
      </c>
      <c r="T14" s="157">
        <f t="shared" si="2"/>
        <v>1</v>
      </c>
      <c r="U14" s="157">
        <f t="shared" si="2"/>
        <v>0</v>
      </c>
      <c r="V14" s="157">
        <f t="shared" si="2"/>
        <v>0</v>
      </c>
      <c r="W14" s="157">
        <f t="shared" si="2"/>
        <v>0</v>
      </c>
      <c r="X14" s="157">
        <f t="shared" si="2"/>
        <v>0</v>
      </c>
      <c r="Y14" s="157">
        <f t="shared" si="2"/>
        <v>0</v>
      </c>
      <c r="Z14" s="157">
        <f t="shared" si="2"/>
        <v>0</v>
      </c>
      <c r="AA14" s="157">
        <f t="shared" si="2"/>
        <v>0</v>
      </c>
      <c r="AB14" s="157">
        <f t="shared" si="2"/>
        <v>0</v>
      </c>
      <c r="AC14" s="157">
        <f t="shared" si="2"/>
        <v>0</v>
      </c>
      <c r="AD14" s="157">
        <f t="shared" si="2"/>
        <v>0</v>
      </c>
      <c r="AE14" s="157">
        <f t="shared" si="2"/>
        <v>0</v>
      </c>
      <c r="AF14" s="157">
        <f t="shared" si="2"/>
        <v>0</v>
      </c>
      <c r="AG14" s="157">
        <f t="shared" si="2"/>
        <v>0</v>
      </c>
      <c r="AH14" s="157">
        <f t="shared" si="2"/>
        <v>0</v>
      </c>
      <c r="AI14" s="157">
        <f t="shared" si="2"/>
        <v>0</v>
      </c>
      <c r="AJ14" s="157">
        <f t="shared" si="2"/>
        <v>0</v>
      </c>
      <c r="AK14" s="157">
        <f t="shared" si="2"/>
        <v>0</v>
      </c>
      <c r="AL14" s="157">
        <f t="shared" si="2"/>
        <v>0</v>
      </c>
      <c r="AM14" s="157">
        <f t="shared" si="2"/>
        <v>0</v>
      </c>
      <c r="AN14" s="157">
        <f t="shared" si="2"/>
        <v>0</v>
      </c>
      <c r="AO14" s="157">
        <f t="shared" si="2"/>
        <v>0</v>
      </c>
      <c r="AP14" s="157">
        <f t="shared" si="2"/>
        <v>0</v>
      </c>
      <c r="AQ14" s="157">
        <f t="shared" si="2"/>
        <v>0</v>
      </c>
      <c r="AR14" s="157">
        <f t="shared" si="2"/>
        <v>0</v>
      </c>
      <c r="AS14" s="157">
        <f t="shared" si="2"/>
        <v>0</v>
      </c>
      <c r="AT14" s="157">
        <f t="shared" si="2"/>
        <v>0</v>
      </c>
      <c r="AU14" s="157">
        <f t="shared" si="2"/>
        <v>0</v>
      </c>
      <c r="AV14" s="157">
        <f t="shared" si="2"/>
        <v>0</v>
      </c>
      <c r="AW14" s="157">
        <f t="shared" si="2"/>
        <v>0</v>
      </c>
      <c r="AX14" s="157">
        <f t="shared" si="2"/>
        <v>0</v>
      </c>
      <c r="AY14" s="157">
        <f t="shared" si="2"/>
        <v>0</v>
      </c>
      <c r="AZ14" s="157">
        <f t="shared" si="2"/>
        <v>0</v>
      </c>
      <c r="BA14" s="157">
        <f t="shared" si="2"/>
        <v>0</v>
      </c>
      <c r="BB14" s="157">
        <f t="shared" si="2"/>
        <v>0</v>
      </c>
      <c r="BC14" s="157">
        <f t="shared" si="2"/>
        <v>0</v>
      </c>
      <c r="BD14" s="157">
        <f t="shared" si="2"/>
        <v>0</v>
      </c>
      <c r="BE14" s="157">
        <f t="shared" si="2"/>
        <v>0</v>
      </c>
      <c r="BF14" s="157">
        <f t="shared" si="2"/>
        <v>0</v>
      </c>
      <c r="BG14" s="157">
        <f t="shared" si="2"/>
        <v>0</v>
      </c>
      <c r="BH14" s="157">
        <f t="shared" si="2"/>
        <v>0</v>
      </c>
      <c r="BI14" s="157">
        <f t="shared" si="2"/>
        <v>0</v>
      </c>
      <c r="BJ14" s="157">
        <f t="shared" si="2"/>
        <v>0</v>
      </c>
      <c r="BK14" s="157">
        <f t="shared" si="2"/>
        <v>0</v>
      </c>
      <c r="BL14" s="157">
        <f t="shared" si="2"/>
        <v>0</v>
      </c>
      <c r="BM14" s="157">
        <f t="shared" si="2"/>
        <v>0</v>
      </c>
      <c r="BN14" s="157">
        <f t="shared" si="2"/>
        <v>0</v>
      </c>
      <c r="BO14" s="157">
        <f t="shared" si="2"/>
        <v>0</v>
      </c>
      <c r="BP14" s="157">
        <f t="shared" si="2"/>
        <v>0</v>
      </c>
      <c r="BQ14" s="157">
        <f t="shared" si="2"/>
        <v>0</v>
      </c>
      <c r="BR14" s="157">
        <f t="shared" si="2"/>
        <v>0</v>
      </c>
      <c r="BS14" s="157">
        <f t="shared" si="2"/>
        <v>0</v>
      </c>
      <c r="BT14" s="157">
        <f t="shared" si="2"/>
        <v>0</v>
      </c>
      <c r="BU14" s="157">
        <f t="shared" si="2"/>
        <v>0</v>
      </c>
      <c r="BV14" s="157">
        <f t="shared" si="2"/>
        <v>0</v>
      </c>
      <c r="BW14" s="157">
        <f t="shared" si="2"/>
        <v>0</v>
      </c>
      <c r="BX14" s="157">
        <f t="shared" si="2"/>
        <v>0</v>
      </c>
      <c r="BY14" s="157">
        <f t="shared" si="2"/>
        <v>0</v>
      </c>
      <c r="BZ14" s="157">
        <f t="shared" si="2"/>
        <v>0</v>
      </c>
      <c r="CA14" s="157">
        <f t="shared" si="2"/>
        <v>0</v>
      </c>
      <c r="CB14" s="157">
        <f t="shared" si="2"/>
        <v>0</v>
      </c>
      <c r="CC14" s="157">
        <f>COUNTIF(CC8:CC13,"○")</f>
        <v>0</v>
      </c>
      <c r="CD14" s="162"/>
      <c r="CE14" s="160">
        <f>SUM(CE8:CE13)</f>
        <v>24</v>
      </c>
      <c r="CF14" s="160">
        <f>SUM(CF8:CF13)</f>
        <v>18</v>
      </c>
    </row>
    <row r="16" spans="1:84">
      <c r="G16" s="172" t="s">
        <v>227</v>
      </c>
      <c r="L16" s="172"/>
      <c r="CF16" s="155" t="s">
        <v>229</v>
      </c>
    </row>
    <row r="17" spans="2:84" ht="44.25" customHeight="1">
      <c r="B17" s="166" t="s">
        <v>192</v>
      </c>
      <c r="C17" s="167" t="s">
        <v>245</v>
      </c>
      <c r="D17" s="166" t="s">
        <v>193</v>
      </c>
      <c r="E17" s="166" t="s">
        <v>194</v>
      </c>
      <c r="F17" s="190" t="s">
        <v>251</v>
      </c>
      <c r="G17" s="166"/>
      <c r="H17" s="171">
        <v>44835</v>
      </c>
      <c r="I17" s="168">
        <f>H17+1</f>
        <v>44836</v>
      </c>
      <c r="J17" s="168">
        <f t="shared" ref="J17:BU17" si="3">I17+1</f>
        <v>44837</v>
      </c>
      <c r="K17" s="168">
        <f t="shared" si="3"/>
        <v>44838</v>
      </c>
      <c r="L17" s="168">
        <f t="shared" si="3"/>
        <v>44839</v>
      </c>
      <c r="M17" s="168">
        <f t="shared" si="3"/>
        <v>44840</v>
      </c>
      <c r="N17" s="168">
        <f t="shared" si="3"/>
        <v>44841</v>
      </c>
      <c r="O17" s="168">
        <f t="shared" si="3"/>
        <v>44842</v>
      </c>
      <c r="P17" s="168">
        <f t="shared" si="3"/>
        <v>44843</v>
      </c>
      <c r="Q17" s="168">
        <f t="shared" si="3"/>
        <v>44844</v>
      </c>
      <c r="R17" s="168">
        <f t="shared" si="3"/>
        <v>44845</v>
      </c>
      <c r="S17" s="168">
        <f t="shared" si="3"/>
        <v>44846</v>
      </c>
      <c r="T17" s="168">
        <f t="shared" si="3"/>
        <v>44847</v>
      </c>
      <c r="U17" s="168">
        <f t="shared" si="3"/>
        <v>44848</v>
      </c>
      <c r="V17" s="168">
        <f t="shared" si="3"/>
        <v>44849</v>
      </c>
      <c r="W17" s="168">
        <f t="shared" si="3"/>
        <v>44850</v>
      </c>
      <c r="X17" s="168">
        <f t="shared" si="3"/>
        <v>44851</v>
      </c>
      <c r="Y17" s="168">
        <f t="shared" si="3"/>
        <v>44852</v>
      </c>
      <c r="Z17" s="168">
        <f t="shared" si="3"/>
        <v>44853</v>
      </c>
      <c r="AA17" s="168">
        <f t="shared" si="3"/>
        <v>44854</v>
      </c>
      <c r="AB17" s="168">
        <f t="shared" si="3"/>
        <v>44855</v>
      </c>
      <c r="AC17" s="168">
        <f t="shared" si="3"/>
        <v>44856</v>
      </c>
      <c r="AD17" s="168">
        <f t="shared" si="3"/>
        <v>44857</v>
      </c>
      <c r="AE17" s="168">
        <f t="shared" si="3"/>
        <v>44858</v>
      </c>
      <c r="AF17" s="168">
        <f t="shared" si="3"/>
        <v>44859</v>
      </c>
      <c r="AG17" s="168">
        <f t="shared" si="3"/>
        <v>44860</v>
      </c>
      <c r="AH17" s="168">
        <f t="shared" si="3"/>
        <v>44861</v>
      </c>
      <c r="AI17" s="168">
        <f t="shared" si="3"/>
        <v>44862</v>
      </c>
      <c r="AJ17" s="168">
        <f t="shared" si="3"/>
        <v>44863</v>
      </c>
      <c r="AK17" s="168">
        <f t="shared" si="3"/>
        <v>44864</v>
      </c>
      <c r="AL17" s="168">
        <f t="shared" si="3"/>
        <v>44865</v>
      </c>
      <c r="AM17" s="168">
        <f t="shared" si="3"/>
        <v>44866</v>
      </c>
      <c r="AN17" s="168">
        <f t="shared" si="3"/>
        <v>44867</v>
      </c>
      <c r="AO17" s="168">
        <f t="shared" si="3"/>
        <v>44868</v>
      </c>
      <c r="AP17" s="168">
        <f t="shared" si="3"/>
        <v>44869</v>
      </c>
      <c r="AQ17" s="168">
        <f t="shared" si="3"/>
        <v>44870</v>
      </c>
      <c r="AR17" s="168">
        <f t="shared" si="3"/>
        <v>44871</v>
      </c>
      <c r="AS17" s="168">
        <f t="shared" si="3"/>
        <v>44872</v>
      </c>
      <c r="AT17" s="168">
        <f t="shared" si="3"/>
        <v>44873</v>
      </c>
      <c r="AU17" s="168">
        <f t="shared" si="3"/>
        <v>44874</v>
      </c>
      <c r="AV17" s="168">
        <f t="shared" si="3"/>
        <v>44875</v>
      </c>
      <c r="AW17" s="168">
        <f t="shared" si="3"/>
        <v>44876</v>
      </c>
      <c r="AX17" s="168">
        <f t="shared" si="3"/>
        <v>44877</v>
      </c>
      <c r="AY17" s="168">
        <f t="shared" si="3"/>
        <v>44878</v>
      </c>
      <c r="AZ17" s="168">
        <f t="shared" si="3"/>
        <v>44879</v>
      </c>
      <c r="BA17" s="168">
        <f t="shared" si="3"/>
        <v>44880</v>
      </c>
      <c r="BB17" s="168">
        <f t="shared" si="3"/>
        <v>44881</v>
      </c>
      <c r="BC17" s="168">
        <f t="shared" si="3"/>
        <v>44882</v>
      </c>
      <c r="BD17" s="168">
        <f t="shared" si="3"/>
        <v>44883</v>
      </c>
      <c r="BE17" s="168">
        <f t="shared" si="3"/>
        <v>44884</v>
      </c>
      <c r="BF17" s="168">
        <f t="shared" si="3"/>
        <v>44885</v>
      </c>
      <c r="BG17" s="168">
        <f t="shared" si="3"/>
        <v>44886</v>
      </c>
      <c r="BH17" s="168">
        <f t="shared" si="3"/>
        <v>44887</v>
      </c>
      <c r="BI17" s="168">
        <f t="shared" si="3"/>
        <v>44888</v>
      </c>
      <c r="BJ17" s="168">
        <f t="shared" si="3"/>
        <v>44889</v>
      </c>
      <c r="BK17" s="168">
        <f t="shared" si="3"/>
        <v>44890</v>
      </c>
      <c r="BL17" s="168">
        <f t="shared" si="3"/>
        <v>44891</v>
      </c>
      <c r="BM17" s="168">
        <f t="shared" si="3"/>
        <v>44892</v>
      </c>
      <c r="BN17" s="168">
        <f t="shared" si="3"/>
        <v>44893</v>
      </c>
      <c r="BO17" s="168">
        <f t="shared" si="3"/>
        <v>44894</v>
      </c>
      <c r="BP17" s="168">
        <f t="shared" si="3"/>
        <v>44895</v>
      </c>
      <c r="BQ17" s="168">
        <f t="shared" si="3"/>
        <v>44896</v>
      </c>
      <c r="BR17" s="168">
        <f t="shared" si="3"/>
        <v>44897</v>
      </c>
      <c r="BS17" s="168">
        <f t="shared" si="3"/>
        <v>44898</v>
      </c>
      <c r="BT17" s="168">
        <f t="shared" si="3"/>
        <v>44899</v>
      </c>
      <c r="BU17" s="168">
        <f t="shared" si="3"/>
        <v>44900</v>
      </c>
      <c r="BV17" s="168">
        <f t="shared" ref="BV17:CC17" si="4">BU17+1</f>
        <v>44901</v>
      </c>
      <c r="BW17" s="168">
        <f t="shared" si="4"/>
        <v>44902</v>
      </c>
      <c r="BX17" s="168">
        <f t="shared" si="4"/>
        <v>44903</v>
      </c>
      <c r="BY17" s="168">
        <f t="shared" si="4"/>
        <v>44904</v>
      </c>
      <c r="BZ17" s="168">
        <f t="shared" si="4"/>
        <v>44905</v>
      </c>
      <c r="CA17" s="168">
        <f t="shared" si="4"/>
        <v>44906</v>
      </c>
      <c r="CB17" s="168">
        <f t="shared" si="4"/>
        <v>44907</v>
      </c>
      <c r="CC17" s="168">
        <f t="shared" si="4"/>
        <v>44908</v>
      </c>
      <c r="CD17" s="169" t="s">
        <v>195</v>
      </c>
      <c r="CE17" s="169" t="s">
        <v>196</v>
      </c>
      <c r="CF17" s="167" t="s">
        <v>197</v>
      </c>
    </row>
    <row r="18" spans="2:84" ht="40.5" customHeight="1">
      <c r="B18" s="1079">
        <v>1</v>
      </c>
      <c r="C18" s="1081"/>
      <c r="D18" s="1083"/>
      <c r="E18" s="1083"/>
      <c r="F18" s="1077"/>
      <c r="G18" s="156" t="s">
        <v>201</v>
      </c>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0"/>
      <c r="BA18" s="170"/>
      <c r="BB18" s="170"/>
      <c r="BC18" s="170"/>
      <c r="BD18" s="170"/>
      <c r="BE18" s="170"/>
      <c r="BF18" s="170"/>
      <c r="BG18" s="170"/>
      <c r="BH18" s="170"/>
      <c r="BI18" s="170"/>
      <c r="BJ18" s="170"/>
      <c r="BK18" s="170"/>
      <c r="BL18" s="170"/>
      <c r="BM18" s="170"/>
      <c r="BN18" s="170"/>
      <c r="BO18" s="170"/>
      <c r="BP18" s="170"/>
      <c r="BQ18" s="170"/>
      <c r="BR18" s="170"/>
      <c r="BS18" s="170"/>
      <c r="BT18" s="170"/>
      <c r="BU18" s="170"/>
      <c r="BV18" s="170"/>
      <c r="BW18" s="170"/>
      <c r="BX18" s="170"/>
      <c r="BY18" s="170"/>
      <c r="BZ18" s="170"/>
      <c r="CA18" s="170"/>
      <c r="CB18" s="170"/>
      <c r="CC18" s="170"/>
      <c r="CD18" s="161"/>
      <c r="CE18" s="161"/>
      <c r="CF18" s="161"/>
    </row>
    <row r="19" spans="2:84" ht="24" customHeight="1">
      <c r="B19" s="1080"/>
      <c r="C19" s="1082"/>
      <c r="D19" s="1084"/>
      <c r="E19" s="1084"/>
      <c r="F19" s="1078"/>
      <c r="G19" s="156" t="s">
        <v>207</v>
      </c>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c r="AM19" s="347"/>
      <c r="AN19" s="347"/>
      <c r="AO19" s="347"/>
      <c r="AP19" s="347"/>
      <c r="AQ19" s="347"/>
      <c r="AR19" s="347"/>
      <c r="AS19" s="347"/>
      <c r="AT19" s="347"/>
      <c r="AU19" s="347"/>
      <c r="AV19" s="347"/>
      <c r="AW19" s="347"/>
      <c r="AX19" s="347"/>
      <c r="AY19" s="347"/>
      <c r="AZ19" s="347"/>
      <c r="BA19" s="347"/>
      <c r="BB19" s="347"/>
      <c r="BC19" s="347"/>
      <c r="BD19" s="347"/>
      <c r="BE19" s="347"/>
      <c r="BF19" s="347"/>
      <c r="BG19" s="347"/>
      <c r="BH19" s="347"/>
      <c r="BI19" s="347"/>
      <c r="BJ19" s="347"/>
      <c r="BK19" s="347"/>
      <c r="BL19" s="347"/>
      <c r="BM19" s="347"/>
      <c r="BN19" s="347"/>
      <c r="BO19" s="347"/>
      <c r="BP19" s="347"/>
      <c r="BQ19" s="347"/>
      <c r="BR19" s="347"/>
      <c r="BS19" s="347"/>
      <c r="BT19" s="347"/>
      <c r="BU19" s="347"/>
      <c r="BV19" s="347"/>
      <c r="BW19" s="347"/>
      <c r="BX19" s="347"/>
      <c r="BY19" s="347"/>
      <c r="BZ19" s="347"/>
      <c r="CA19" s="347"/>
      <c r="CB19" s="347"/>
      <c r="CC19" s="348"/>
      <c r="CD19" s="160">
        <f>COUNTIF(H19:CC19,"○")</f>
        <v>0</v>
      </c>
      <c r="CE19" s="160">
        <f>COUNTIF(H19:CC19,"○")</f>
        <v>0</v>
      </c>
      <c r="CF19" s="160">
        <f>IF($D$5&lt;30,COUNTIFS(H19:CC19,"○",H$78:CC$78,"&gt;=2"),COUNTIFS(H19:CC19,"○",H$78:CC$78,"&gt;=5"))</f>
        <v>0</v>
      </c>
    </row>
    <row r="20" spans="2:84" ht="40.5" customHeight="1">
      <c r="B20" s="1079">
        <v>2</v>
      </c>
      <c r="C20" s="1081"/>
      <c r="D20" s="1083"/>
      <c r="E20" s="1083"/>
      <c r="F20" s="1077"/>
      <c r="G20" s="156" t="s">
        <v>201</v>
      </c>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0"/>
      <c r="BF20" s="170"/>
      <c r="BG20" s="170"/>
      <c r="BH20" s="170"/>
      <c r="BI20" s="170"/>
      <c r="BJ20" s="170"/>
      <c r="BK20" s="170"/>
      <c r="BL20" s="170"/>
      <c r="BM20" s="170"/>
      <c r="BN20" s="170"/>
      <c r="BO20" s="170"/>
      <c r="BP20" s="170"/>
      <c r="BQ20" s="170"/>
      <c r="BR20" s="170"/>
      <c r="BS20" s="170"/>
      <c r="BT20" s="170"/>
      <c r="BU20" s="170"/>
      <c r="BV20" s="170"/>
      <c r="BW20" s="170"/>
      <c r="BX20" s="170"/>
      <c r="BY20" s="170"/>
      <c r="BZ20" s="170"/>
      <c r="CA20" s="170"/>
      <c r="CB20" s="170"/>
      <c r="CC20" s="170"/>
      <c r="CD20" s="161"/>
      <c r="CE20" s="161"/>
      <c r="CF20" s="161"/>
    </row>
    <row r="21" spans="2:84" ht="24" customHeight="1">
      <c r="B21" s="1080"/>
      <c r="C21" s="1082"/>
      <c r="D21" s="1084"/>
      <c r="E21" s="1084"/>
      <c r="F21" s="1078"/>
      <c r="G21" s="156" t="s">
        <v>207</v>
      </c>
      <c r="H21" s="347"/>
      <c r="I21" s="347"/>
      <c r="J21" s="347"/>
      <c r="K21" s="347"/>
      <c r="L21" s="347"/>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L21" s="347"/>
      <c r="AM21" s="347"/>
      <c r="AN21" s="347"/>
      <c r="AO21" s="347"/>
      <c r="AP21" s="347"/>
      <c r="AQ21" s="347"/>
      <c r="AR21" s="347"/>
      <c r="AS21" s="347"/>
      <c r="AT21" s="347"/>
      <c r="AU21" s="347"/>
      <c r="AV21" s="347"/>
      <c r="AW21" s="347"/>
      <c r="AX21" s="347"/>
      <c r="AY21" s="347"/>
      <c r="AZ21" s="347"/>
      <c r="BA21" s="347"/>
      <c r="BB21" s="347"/>
      <c r="BC21" s="347"/>
      <c r="BD21" s="347"/>
      <c r="BE21" s="347"/>
      <c r="BF21" s="347"/>
      <c r="BG21" s="347"/>
      <c r="BH21" s="347"/>
      <c r="BI21" s="347"/>
      <c r="BJ21" s="347"/>
      <c r="BK21" s="347"/>
      <c r="BL21" s="347"/>
      <c r="BM21" s="347"/>
      <c r="BN21" s="347"/>
      <c r="BO21" s="347"/>
      <c r="BP21" s="347"/>
      <c r="BQ21" s="347"/>
      <c r="BR21" s="347"/>
      <c r="BS21" s="347"/>
      <c r="BT21" s="347"/>
      <c r="BU21" s="347"/>
      <c r="BV21" s="347"/>
      <c r="BW21" s="347"/>
      <c r="BX21" s="347"/>
      <c r="BY21" s="347"/>
      <c r="BZ21" s="347"/>
      <c r="CA21" s="347"/>
      <c r="CB21" s="347"/>
      <c r="CC21" s="348"/>
      <c r="CD21" s="160">
        <f>COUNTIF(H21:CC21,"○")</f>
        <v>0</v>
      </c>
      <c r="CE21" s="160">
        <f>COUNTIF(H21:CC21,"○")</f>
        <v>0</v>
      </c>
      <c r="CF21" s="160">
        <f>IF($D$5&lt;30,COUNTIFS(H21:CC21,"○",H$78:CC$78,"&gt;=2"),COUNTIFS(H21:CC21,"○",H$78:CC$78,"&gt;=5"))</f>
        <v>0</v>
      </c>
    </row>
    <row r="22" spans="2:84" ht="40.5" customHeight="1">
      <c r="B22" s="1079">
        <v>3</v>
      </c>
      <c r="C22" s="1081"/>
      <c r="D22" s="1083"/>
      <c r="E22" s="1083"/>
      <c r="F22" s="1077"/>
      <c r="G22" s="156" t="s">
        <v>201</v>
      </c>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70"/>
      <c r="BH22" s="170"/>
      <c r="BI22" s="170"/>
      <c r="BJ22" s="170"/>
      <c r="BK22" s="170"/>
      <c r="BL22" s="170"/>
      <c r="BM22" s="170"/>
      <c r="BN22" s="170"/>
      <c r="BO22" s="170"/>
      <c r="BP22" s="170"/>
      <c r="BQ22" s="170"/>
      <c r="BR22" s="170"/>
      <c r="BS22" s="170"/>
      <c r="BT22" s="170"/>
      <c r="BU22" s="170"/>
      <c r="BV22" s="170"/>
      <c r="BW22" s="170"/>
      <c r="BX22" s="170"/>
      <c r="BY22" s="170"/>
      <c r="BZ22" s="170"/>
      <c r="CA22" s="170"/>
      <c r="CB22" s="170"/>
      <c r="CC22" s="170"/>
      <c r="CD22" s="161"/>
      <c r="CE22" s="161"/>
      <c r="CF22" s="161"/>
    </row>
    <row r="23" spans="2:84" ht="24" customHeight="1">
      <c r="B23" s="1080"/>
      <c r="C23" s="1082"/>
      <c r="D23" s="1084"/>
      <c r="E23" s="1084"/>
      <c r="F23" s="1078"/>
      <c r="G23" s="156" t="s">
        <v>207</v>
      </c>
      <c r="H23" s="347"/>
      <c r="I23" s="347"/>
      <c r="J23" s="347"/>
      <c r="K23" s="347"/>
      <c r="L23" s="347"/>
      <c r="M23" s="347"/>
      <c r="N23" s="347"/>
      <c r="O23" s="347"/>
      <c r="P23" s="347"/>
      <c r="Q23" s="347"/>
      <c r="R23" s="347"/>
      <c r="S23" s="347"/>
      <c r="T23" s="347"/>
      <c r="U23" s="347"/>
      <c r="V23" s="347"/>
      <c r="W23" s="347"/>
      <c r="X23" s="347"/>
      <c r="Y23" s="347"/>
      <c r="Z23" s="347"/>
      <c r="AA23" s="347"/>
      <c r="AB23" s="347"/>
      <c r="AC23" s="347"/>
      <c r="AD23" s="347"/>
      <c r="AE23" s="347"/>
      <c r="AF23" s="347"/>
      <c r="AG23" s="347"/>
      <c r="AH23" s="347"/>
      <c r="AI23" s="347"/>
      <c r="AJ23" s="347"/>
      <c r="AK23" s="347"/>
      <c r="AL23" s="347"/>
      <c r="AM23" s="347"/>
      <c r="AN23" s="347"/>
      <c r="AO23" s="347"/>
      <c r="AP23" s="347"/>
      <c r="AQ23" s="347"/>
      <c r="AR23" s="347"/>
      <c r="AS23" s="347"/>
      <c r="AT23" s="347"/>
      <c r="AU23" s="347"/>
      <c r="AV23" s="347"/>
      <c r="AW23" s="347"/>
      <c r="AX23" s="347"/>
      <c r="AY23" s="347"/>
      <c r="AZ23" s="347"/>
      <c r="BA23" s="347"/>
      <c r="BB23" s="347"/>
      <c r="BC23" s="347"/>
      <c r="BD23" s="347"/>
      <c r="BE23" s="347"/>
      <c r="BF23" s="347"/>
      <c r="BG23" s="347"/>
      <c r="BH23" s="347"/>
      <c r="BI23" s="347"/>
      <c r="BJ23" s="347"/>
      <c r="BK23" s="347"/>
      <c r="BL23" s="347"/>
      <c r="BM23" s="347"/>
      <c r="BN23" s="347"/>
      <c r="BO23" s="347"/>
      <c r="BP23" s="347"/>
      <c r="BQ23" s="347"/>
      <c r="BR23" s="347"/>
      <c r="BS23" s="347"/>
      <c r="BT23" s="347"/>
      <c r="BU23" s="347"/>
      <c r="BV23" s="347"/>
      <c r="BW23" s="347"/>
      <c r="BX23" s="347"/>
      <c r="BY23" s="347"/>
      <c r="BZ23" s="347"/>
      <c r="CA23" s="347"/>
      <c r="CB23" s="347"/>
      <c r="CC23" s="348"/>
      <c r="CD23" s="160">
        <f>COUNTIF(H23:CC23,"○")</f>
        <v>0</v>
      </c>
      <c r="CE23" s="160">
        <f>COUNTIF(H23:CC23,"○")</f>
        <v>0</v>
      </c>
      <c r="CF23" s="160">
        <f>IF($D$5&lt;30,COUNTIFS(H23:CC23,"○",H$78:CC$78,"&gt;=2"),COUNTIFS(H23:CC23,"○",H$78:CC$78,"&gt;=5"))</f>
        <v>0</v>
      </c>
    </row>
    <row r="24" spans="2:84" ht="40.5" customHeight="1">
      <c r="B24" s="1079">
        <v>4</v>
      </c>
      <c r="C24" s="1081"/>
      <c r="D24" s="1083"/>
      <c r="E24" s="1083"/>
      <c r="F24" s="1077"/>
      <c r="G24" s="156" t="s">
        <v>201</v>
      </c>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c r="BD24" s="170"/>
      <c r="BE24" s="170"/>
      <c r="BF24" s="170"/>
      <c r="BG24" s="170"/>
      <c r="BH24" s="170"/>
      <c r="BI24" s="170"/>
      <c r="BJ24" s="170"/>
      <c r="BK24" s="170"/>
      <c r="BL24" s="170"/>
      <c r="BM24" s="170"/>
      <c r="BN24" s="170"/>
      <c r="BO24" s="170"/>
      <c r="BP24" s="170"/>
      <c r="BQ24" s="170"/>
      <c r="BR24" s="170"/>
      <c r="BS24" s="170"/>
      <c r="BT24" s="170"/>
      <c r="BU24" s="170"/>
      <c r="BV24" s="170"/>
      <c r="BW24" s="170"/>
      <c r="BX24" s="170"/>
      <c r="BY24" s="170"/>
      <c r="BZ24" s="170"/>
      <c r="CA24" s="170"/>
      <c r="CB24" s="170"/>
      <c r="CC24" s="170"/>
      <c r="CD24" s="161"/>
      <c r="CE24" s="161"/>
      <c r="CF24" s="161"/>
    </row>
    <row r="25" spans="2:84" ht="24" customHeight="1">
      <c r="B25" s="1080"/>
      <c r="C25" s="1082"/>
      <c r="D25" s="1084"/>
      <c r="E25" s="1084"/>
      <c r="F25" s="1078"/>
      <c r="G25" s="156" t="s">
        <v>207</v>
      </c>
      <c r="H25" s="347"/>
      <c r="I25" s="347"/>
      <c r="J25" s="347"/>
      <c r="K25" s="347"/>
      <c r="L25" s="347"/>
      <c r="M25" s="347"/>
      <c r="N25" s="347"/>
      <c r="O25" s="347"/>
      <c r="P25" s="347"/>
      <c r="Q25" s="347"/>
      <c r="R25" s="347"/>
      <c r="S25" s="347"/>
      <c r="T25" s="347"/>
      <c r="U25" s="347"/>
      <c r="V25" s="347"/>
      <c r="W25" s="347"/>
      <c r="X25" s="347"/>
      <c r="Y25" s="347"/>
      <c r="Z25" s="347"/>
      <c r="AA25" s="347"/>
      <c r="AB25" s="347"/>
      <c r="AC25" s="347"/>
      <c r="AD25" s="347"/>
      <c r="AE25" s="347"/>
      <c r="AF25" s="347"/>
      <c r="AG25" s="347"/>
      <c r="AH25" s="347"/>
      <c r="AI25" s="347"/>
      <c r="AJ25" s="347"/>
      <c r="AK25" s="347"/>
      <c r="AL25" s="347"/>
      <c r="AM25" s="347"/>
      <c r="AN25" s="347"/>
      <c r="AO25" s="347"/>
      <c r="AP25" s="347"/>
      <c r="AQ25" s="347"/>
      <c r="AR25" s="347"/>
      <c r="AS25" s="347"/>
      <c r="AT25" s="347"/>
      <c r="AU25" s="347"/>
      <c r="AV25" s="347"/>
      <c r="AW25" s="347"/>
      <c r="AX25" s="347"/>
      <c r="AY25" s="347"/>
      <c r="AZ25" s="347"/>
      <c r="BA25" s="347"/>
      <c r="BB25" s="347"/>
      <c r="BC25" s="347"/>
      <c r="BD25" s="347"/>
      <c r="BE25" s="347"/>
      <c r="BF25" s="347"/>
      <c r="BG25" s="347"/>
      <c r="BH25" s="347"/>
      <c r="BI25" s="347"/>
      <c r="BJ25" s="347"/>
      <c r="BK25" s="347"/>
      <c r="BL25" s="347"/>
      <c r="BM25" s="347"/>
      <c r="BN25" s="347"/>
      <c r="BO25" s="347"/>
      <c r="BP25" s="347"/>
      <c r="BQ25" s="347"/>
      <c r="BR25" s="347"/>
      <c r="BS25" s="347"/>
      <c r="BT25" s="347"/>
      <c r="BU25" s="347"/>
      <c r="BV25" s="347"/>
      <c r="BW25" s="347"/>
      <c r="BX25" s="347"/>
      <c r="BY25" s="347"/>
      <c r="BZ25" s="347"/>
      <c r="CA25" s="347"/>
      <c r="CB25" s="347"/>
      <c r="CC25" s="348"/>
      <c r="CD25" s="160">
        <f>COUNTIF(H25:CC25,"○")</f>
        <v>0</v>
      </c>
      <c r="CE25" s="160">
        <f>COUNTIF(H25:CC25,"○")</f>
        <v>0</v>
      </c>
      <c r="CF25" s="160">
        <f>IF($D$5&lt;30,COUNTIFS(H25:CC25,"○",H$78:CC$78,"&gt;=2"),COUNTIFS(H25:CC25,"○",H$78:CC$78,"&gt;=5"))</f>
        <v>0</v>
      </c>
    </row>
    <row r="26" spans="2:84" ht="40.5" customHeight="1">
      <c r="B26" s="1079">
        <v>5</v>
      </c>
      <c r="C26" s="1081"/>
      <c r="D26" s="1083"/>
      <c r="E26" s="1083"/>
      <c r="F26" s="1077"/>
      <c r="G26" s="156" t="s">
        <v>201</v>
      </c>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170"/>
      <c r="BF26" s="170"/>
      <c r="BG26" s="170"/>
      <c r="BH26" s="170"/>
      <c r="BI26" s="170"/>
      <c r="BJ26" s="170"/>
      <c r="BK26" s="170"/>
      <c r="BL26" s="170"/>
      <c r="BM26" s="170"/>
      <c r="BN26" s="170"/>
      <c r="BO26" s="170"/>
      <c r="BP26" s="170"/>
      <c r="BQ26" s="170"/>
      <c r="BR26" s="170"/>
      <c r="BS26" s="170"/>
      <c r="BT26" s="170"/>
      <c r="BU26" s="170"/>
      <c r="BV26" s="170"/>
      <c r="BW26" s="170"/>
      <c r="BX26" s="170"/>
      <c r="BY26" s="170"/>
      <c r="BZ26" s="170"/>
      <c r="CA26" s="170"/>
      <c r="CB26" s="170"/>
      <c r="CC26" s="170"/>
      <c r="CD26" s="161"/>
      <c r="CE26" s="161"/>
      <c r="CF26" s="161"/>
    </row>
    <row r="27" spans="2:84" ht="24" customHeight="1">
      <c r="B27" s="1080"/>
      <c r="C27" s="1082"/>
      <c r="D27" s="1084"/>
      <c r="E27" s="1084"/>
      <c r="F27" s="1078"/>
      <c r="G27" s="156" t="s">
        <v>207</v>
      </c>
      <c r="H27" s="347"/>
      <c r="I27" s="347"/>
      <c r="J27" s="347"/>
      <c r="K27" s="347"/>
      <c r="L27" s="347"/>
      <c r="M27" s="347"/>
      <c r="N27" s="347"/>
      <c r="O27" s="347"/>
      <c r="P27" s="347"/>
      <c r="Q27" s="347"/>
      <c r="R27" s="347"/>
      <c r="S27" s="347"/>
      <c r="T27" s="347"/>
      <c r="U27" s="347"/>
      <c r="V27" s="347"/>
      <c r="W27" s="347"/>
      <c r="X27" s="347"/>
      <c r="Y27" s="347"/>
      <c r="Z27" s="347"/>
      <c r="AA27" s="347"/>
      <c r="AB27" s="347"/>
      <c r="AC27" s="347"/>
      <c r="AD27" s="347"/>
      <c r="AE27" s="347"/>
      <c r="AF27" s="347"/>
      <c r="AG27" s="347"/>
      <c r="AH27" s="347"/>
      <c r="AI27" s="347"/>
      <c r="AJ27" s="347"/>
      <c r="AK27" s="347"/>
      <c r="AL27" s="347"/>
      <c r="AM27" s="347"/>
      <c r="AN27" s="347"/>
      <c r="AO27" s="347"/>
      <c r="AP27" s="347"/>
      <c r="AQ27" s="347"/>
      <c r="AR27" s="347"/>
      <c r="AS27" s="347"/>
      <c r="AT27" s="347"/>
      <c r="AU27" s="347"/>
      <c r="AV27" s="347"/>
      <c r="AW27" s="347"/>
      <c r="AX27" s="347"/>
      <c r="AY27" s="347"/>
      <c r="AZ27" s="347"/>
      <c r="BA27" s="347"/>
      <c r="BB27" s="347"/>
      <c r="BC27" s="347"/>
      <c r="BD27" s="347"/>
      <c r="BE27" s="347"/>
      <c r="BF27" s="347"/>
      <c r="BG27" s="347"/>
      <c r="BH27" s="347"/>
      <c r="BI27" s="347"/>
      <c r="BJ27" s="347"/>
      <c r="BK27" s="347"/>
      <c r="BL27" s="347"/>
      <c r="BM27" s="347"/>
      <c r="BN27" s="347"/>
      <c r="BO27" s="347"/>
      <c r="BP27" s="347"/>
      <c r="BQ27" s="347"/>
      <c r="BR27" s="347"/>
      <c r="BS27" s="347"/>
      <c r="BT27" s="347"/>
      <c r="BU27" s="347"/>
      <c r="BV27" s="347"/>
      <c r="BW27" s="347"/>
      <c r="BX27" s="347"/>
      <c r="BY27" s="347"/>
      <c r="BZ27" s="347"/>
      <c r="CA27" s="347"/>
      <c r="CB27" s="347"/>
      <c r="CC27" s="348"/>
      <c r="CD27" s="160">
        <f>COUNTIF(H27:CC27,"○")</f>
        <v>0</v>
      </c>
      <c r="CE27" s="160">
        <f>COUNTIF(H27:CC27,"○")</f>
        <v>0</v>
      </c>
      <c r="CF27" s="160">
        <f>IF($D$5&lt;30,COUNTIFS(H27:CC27,"○",H$78:CC$78,"&gt;=2"),COUNTIFS(H27:CC27,"○",H$78:CC$78,"&gt;=5"))</f>
        <v>0</v>
      </c>
    </row>
    <row r="28" spans="2:84" ht="40.5" customHeight="1">
      <c r="B28" s="1079">
        <v>6</v>
      </c>
      <c r="C28" s="1081"/>
      <c r="D28" s="1083"/>
      <c r="E28" s="1083"/>
      <c r="F28" s="1077"/>
      <c r="G28" s="156" t="s">
        <v>201</v>
      </c>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70"/>
      <c r="AS28" s="170"/>
      <c r="AT28" s="170"/>
      <c r="AU28" s="170"/>
      <c r="AV28" s="170"/>
      <c r="AW28" s="170"/>
      <c r="AX28" s="170"/>
      <c r="AY28" s="170"/>
      <c r="AZ28" s="170"/>
      <c r="BA28" s="170"/>
      <c r="BB28" s="170"/>
      <c r="BC28" s="170"/>
      <c r="BD28" s="170"/>
      <c r="BE28" s="170"/>
      <c r="BF28" s="170"/>
      <c r="BG28" s="170"/>
      <c r="BH28" s="170"/>
      <c r="BI28" s="170"/>
      <c r="BJ28" s="170"/>
      <c r="BK28" s="170"/>
      <c r="BL28" s="170"/>
      <c r="BM28" s="170"/>
      <c r="BN28" s="170"/>
      <c r="BO28" s="170"/>
      <c r="BP28" s="170"/>
      <c r="BQ28" s="170"/>
      <c r="BR28" s="170"/>
      <c r="BS28" s="170"/>
      <c r="BT28" s="170"/>
      <c r="BU28" s="170"/>
      <c r="BV28" s="170"/>
      <c r="BW28" s="170"/>
      <c r="BX28" s="170"/>
      <c r="BY28" s="170"/>
      <c r="BZ28" s="170"/>
      <c r="CA28" s="170"/>
      <c r="CB28" s="170"/>
      <c r="CC28" s="170"/>
      <c r="CD28" s="161"/>
      <c r="CE28" s="161"/>
      <c r="CF28" s="161"/>
    </row>
    <row r="29" spans="2:84" ht="24" customHeight="1">
      <c r="B29" s="1080"/>
      <c r="C29" s="1082"/>
      <c r="D29" s="1084"/>
      <c r="E29" s="1084"/>
      <c r="F29" s="1078"/>
      <c r="G29" s="156" t="s">
        <v>207</v>
      </c>
      <c r="H29" s="347"/>
      <c r="I29" s="347"/>
      <c r="J29" s="347"/>
      <c r="K29" s="347"/>
      <c r="L29" s="347"/>
      <c r="M29" s="347"/>
      <c r="N29" s="347"/>
      <c r="O29" s="347"/>
      <c r="P29" s="347"/>
      <c r="Q29" s="347"/>
      <c r="R29" s="347"/>
      <c r="S29" s="347"/>
      <c r="T29" s="347"/>
      <c r="U29" s="347"/>
      <c r="V29" s="347"/>
      <c r="W29" s="347"/>
      <c r="X29" s="347"/>
      <c r="Y29" s="347"/>
      <c r="Z29" s="347"/>
      <c r="AA29" s="347"/>
      <c r="AB29" s="347"/>
      <c r="AC29" s="347"/>
      <c r="AD29" s="347"/>
      <c r="AE29" s="347"/>
      <c r="AF29" s="347"/>
      <c r="AG29" s="347"/>
      <c r="AH29" s="347"/>
      <c r="AI29" s="347"/>
      <c r="AJ29" s="347"/>
      <c r="AK29" s="347"/>
      <c r="AL29" s="347"/>
      <c r="AM29" s="347"/>
      <c r="AN29" s="347"/>
      <c r="AO29" s="347"/>
      <c r="AP29" s="347"/>
      <c r="AQ29" s="347"/>
      <c r="AR29" s="347"/>
      <c r="AS29" s="347"/>
      <c r="AT29" s="347"/>
      <c r="AU29" s="347"/>
      <c r="AV29" s="347"/>
      <c r="AW29" s="347"/>
      <c r="AX29" s="347"/>
      <c r="AY29" s="347"/>
      <c r="AZ29" s="347"/>
      <c r="BA29" s="347"/>
      <c r="BB29" s="347"/>
      <c r="BC29" s="347"/>
      <c r="BD29" s="347"/>
      <c r="BE29" s="347"/>
      <c r="BF29" s="347"/>
      <c r="BG29" s="347"/>
      <c r="BH29" s="347"/>
      <c r="BI29" s="347"/>
      <c r="BJ29" s="347"/>
      <c r="BK29" s="347"/>
      <c r="BL29" s="347"/>
      <c r="BM29" s="347"/>
      <c r="BN29" s="347"/>
      <c r="BO29" s="347"/>
      <c r="BP29" s="347"/>
      <c r="BQ29" s="347"/>
      <c r="BR29" s="347"/>
      <c r="BS29" s="347"/>
      <c r="BT29" s="347"/>
      <c r="BU29" s="347"/>
      <c r="BV29" s="347"/>
      <c r="BW29" s="347"/>
      <c r="BX29" s="347"/>
      <c r="BY29" s="347"/>
      <c r="BZ29" s="347"/>
      <c r="CA29" s="347"/>
      <c r="CB29" s="347"/>
      <c r="CC29" s="348"/>
      <c r="CD29" s="160">
        <f>COUNTIF(H29:CC29,"○")</f>
        <v>0</v>
      </c>
      <c r="CE29" s="160">
        <f>COUNTIF(H29:CC29,"○")</f>
        <v>0</v>
      </c>
      <c r="CF29" s="160">
        <f>IF($D$5&lt;30,COUNTIFS(H29:CC29,"○",H$78:CC$78,"&gt;=2"),COUNTIFS(H29:CC29,"○",H$78:CC$78,"&gt;=5"))</f>
        <v>0</v>
      </c>
    </row>
    <row r="30" spans="2:84" ht="40.5" customHeight="1">
      <c r="B30" s="1079">
        <v>7</v>
      </c>
      <c r="C30" s="1081"/>
      <c r="D30" s="1083"/>
      <c r="E30" s="1083"/>
      <c r="F30" s="1077"/>
      <c r="G30" s="156" t="s">
        <v>201</v>
      </c>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170"/>
      <c r="BA30" s="170"/>
      <c r="BB30" s="170"/>
      <c r="BC30" s="170"/>
      <c r="BD30" s="170"/>
      <c r="BE30" s="170"/>
      <c r="BF30" s="170"/>
      <c r="BG30" s="170"/>
      <c r="BH30" s="170"/>
      <c r="BI30" s="170"/>
      <c r="BJ30" s="170"/>
      <c r="BK30" s="170"/>
      <c r="BL30" s="170"/>
      <c r="BM30" s="170"/>
      <c r="BN30" s="170"/>
      <c r="BO30" s="170"/>
      <c r="BP30" s="170"/>
      <c r="BQ30" s="170"/>
      <c r="BR30" s="170"/>
      <c r="BS30" s="170"/>
      <c r="BT30" s="170"/>
      <c r="BU30" s="170"/>
      <c r="BV30" s="170"/>
      <c r="BW30" s="170"/>
      <c r="BX30" s="170"/>
      <c r="BY30" s="170"/>
      <c r="BZ30" s="170"/>
      <c r="CA30" s="170"/>
      <c r="CB30" s="170"/>
      <c r="CC30" s="170"/>
      <c r="CD30" s="161"/>
      <c r="CE30" s="161"/>
      <c r="CF30" s="161"/>
    </row>
    <row r="31" spans="2:84" ht="24" customHeight="1">
      <c r="B31" s="1080"/>
      <c r="C31" s="1082"/>
      <c r="D31" s="1084"/>
      <c r="E31" s="1084"/>
      <c r="F31" s="1078"/>
      <c r="G31" s="156" t="s">
        <v>207</v>
      </c>
      <c r="H31" s="347"/>
      <c r="I31" s="347"/>
      <c r="J31" s="347"/>
      <c r="K31" s="347"/>
      <c r="L31" s="347"/>
      <c r="M31" s="347"/>
      <c r="N31" s="347"/>
      <c r="O31" s="347"/>
      <c r="P31" s="347"/>
      <c r="Q31" s="347"/>
      <c r="R31" s="347"/>
      <c r="S31" s="347"/>
      <c r="T31" s="347"/>
      <c r="U31" s="347"/>
      <c r="V31" s="347"/>
      <c r="W31" s="347"/>
      <c r="X31" s="347"/>
      <c r="Y31" s="347"/>
      <c r="Z31" s="347"/>
      <c r="AA31" s="347"/>
      <c r="AB31" s="347"/>
      <c r="AC31" s="347"/>
      <c r="AD31" s="347"/>
      <c r="AE31" s="347"/>
      <c r="AF31" s="347"/>
      <c r="AG31" s="347"/>
      <c r="AH31" s="347"/>
      <c r="AI31" s="347"/>
      <c r="AJ31" s="347"/>
      <c r="AK31" s="347"/>
      <c r="AL31" s="347"/>
      <c r="AM31" s="347"/>
      <c r="AN31" s="347"/>
      <c r="AO31" s="347"/>
      <c r="AP31" s="347"/>
      <c r="AQ31" s="347"/>
      <c r="AR31" s="347"/>
      <c r="AS31" s="347"/>
      <c r="AT31" s="347"/>
      <c r="AU31" s="347"/>
      <c r="AV31" s="347"/>
      <c r="AW31" s="347"/>
      <c r="AX31" s="347"/>
      <c r="AY31" s="347"/>
      <c r="AZ31" s="347"/>
      <c r="BA31" s="347"/>
      <c r="BB31" s="347"/>
      <c r="BC31" s="347"/>
      <c r="BD31" s="347"/>
      <c r="BE31" s="347"/>
      <c r="BF31" s="347"/>
      <c r="BG31" s="347"/>
      <c r="BH31" s="347"/>
      <c r="BI31" s="347"/>
      <c r="BJ31" s="347"/>
      <c r="BK31" s="347"/>
      <c r="BL31" s="347"/>
      <c r="BM31" s="347"/>
      <c r="BN31" s="347"/>
      <c r="BO31" s="347"/>
      <c r="BP31" s="347"/>
      <c r="BQ31" s="347"/>
      <c r="BR31" s="347"/>
      <c r="BS31" s="347"/>
      <c r="BT31" s="347"/>
      <c r="BU31" s="347"/>
      <c r="BV31" s="347"/>
      <c r="BW31" s="347"/>
      <c r="BX31" s="347"/>
      <c r="BY31" s="347"/>
      <c r="BZ31" s="347"/>
      <c r="CA31" s="347"/>
      <c r="CB31" s="347"/>
      <c r="CC31" s="348"/>
      <c r="CD31" s="160">
        <f>COUNTIF(H31:CC31,"○")</f>
        <v>0</v>
      </c>
      <c r="CE31" s="160">
        <f>COUNTIF(H31:CC31,"○")</f>
        <v>0</v>
      </c>
      <c r="CF31" s="160">
        <f>IF($D$5&lt;30,COUNTIFS(H31:CC31,"○",H$78:CC$78,"&gt;=2"),COUNTIFS(H31:CC31,"○",H$78:CC$78,"&gt;=5"))</f>
        <v>0</v>
      </c>
    </row>
    <row r="32" spans="2:84" ht="40.5" customHeight="1">
      <c r="B32" s="1079">
        <v>8</v>
      </c>
      <c r="C32" s="1081"/>
      <c r="D32" s="1083"/>
      <c r="E32" s="1083"/>
      <c r="F32" s="1077"/>
      <c r="G32" s="156" t="s">
        <v>201</v>
      </c>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70"/>
      <c r="BD32" s="170"/>
      <c r="BE32" s="170"/>
      <c r="BF32" s="170"/>
      <c r="BG32" s="170"/>
      <c r="BH32" s="170"/>
      <c r="BI32" s="170"/>
      <c r="BJ32" s="170"/>
      <c r="BK32" s="170"/>
      <c r="BL32" s="170"/>
      <c r="BM32" s="170"/>
      <c r="BN32" s="170"/>
      <c r="BO32" s="170"/>
      <c r="BP32" s="170"/>
      <c r="BQ32" s="170"/>
      <c r="BR32" s="170"/>
      <c r="BS32" s="170"/>
      <c r="BT32" s="170"/>
      <c r="BU32" s="170"/>
      <c r="BV32" s="170"/>
      <c r="BW32" s="170"/>
      <c r="BX32" s="170"/>
      <c r="BY32" s="170"/>
      <c r="BZ32" s="170"/>
      <c r="CA32" s="170"/>
      <c r="CB32" s="170"/>
      <c r="CC32" s="170"/>
      <c r="CD32" s="161"/>
      <c r="CE32" s="161"/>
      <c r="CF32" s="161"/>
    </row>
    <row r="33" spans="2:84" ht="24" customHeight="1">
      <c r="B33" s="1080"/>
      <c r="C33" s="1082"/>
      <c r="D33" s="1084"/>
      <c r="E33" s="1084"/>
      <c r="F33" s="1078"/>
      <c r="G33" s="156" t="s">
        <v>207</v>
      </c>
      <c r="H33" s="347"/>
      <c r="I33" s="347"/>
      <c r="J33" s="347"/>
      <c r="K33" s="347"/>
      <c r="L33" s="347"/>
      <c r="M33" s="347"/>
      <c r="N33" s="347"/>
      <c r="O33" s="347"/>
      <c r="P33" s="347"/>
      <c r="Q33" s="347"/>
      <c r="R33" s="347"/>
      <c r="S33" s="347"/>
      <c r="T33" s="347"/>
      <c r="U33" s="347"/>
      <c r="V33" s="347"/>
      <c r="W33" s="347"/>
      <c r="X33" s="347"/>
      <c r="Y33" s="347"/>
      <c r="Z33" s="347"/>
      <c r="AA33" s="347"/>
      <c r="AB33" s="347"/>
      <c r="AC33" s="347"/>
      <c r="AD33" s="347"/>
      <c r="AE33" s="347"/>
      <c r="AF33" s="347"/>
      <c r="AG33" s="347"/>
      <c r="AH33" s="347"/>
      <c r="AI33" s="347"/>
      <c r="AJ33" s="347"/>
      <c r="AK33" s="347"/>
      <c r="AL33" s="347"/>
      <c r="AM33" s="347"/>
      <c r="AN33" s="347"/>
      <c r="AO33" s="347"/>
      <c r="AP33" s="347"/>
      <c r="AQ33" s="347"/>
      <c r="AR33" s="347"/>
      <c r="AS33" s="347"/>
      <c r="AT33" s="347"/>
      <c r="AU33" s="347"/>
      <c r="AV33" s="347"/>
      <c r="AW33" s="347"/>
      <c r="AX33" s="347"/>
      <c r="AY33" s="347"/>
      <c r="AZ33" s="347"/>
      <c r="BA33" s="347"/>
      <c r="BB33" s="347"/>
      <c r="BC33" s="347"/>
      <c r="BD33" s="347"/>
      <c r="BE33" s="347"/>
      <c r="BF33" s="347"/>
      <c r="BG33" s="347"/>
      <c r="BH33" s="347"/>
      <c r="BI33" s="347"/>
      <c r="BJ33" s="347"/>
      <c r="BK33" s="347"/>
      <c r="BL33" s="347"/>
      <c r="BM33" s="347"/>
      <c r="BN33" s="347"/>
      <c r="BO33" s="347"/>
      <c r="BP33" s="347"/>
      <c r="BQ33" s="347"/>
      <c r="BR33" s="347"/>
      <c r="BS33" s="347"/>
      <c r="BT33" s="347"/>
      <c r="BU33" s="347"/>
      <c r="BV33" s="347"/>
      <c r="BW33" s="347"/>
      <c r="BX33" s="347"/>
      <c r="BY33" s="347"/>
      <c r="BZ33" s="347"/>
      <c r="CA33" s="347"/>
      <c r="CB33" s="347"/>
      <c r="CC33" s="348"/>
      <c r="CD33" s="160">
        <f>COUNTIF(H33:CC33,"○")</f>
        <v>0</v>
      </c>
      <c r="CE33" s="160">
        <f>COUNTIF(H33:CC33,"○")</f>
        <v>0</v>
      </c>
      <c r="CF33" s="160">
        <f>IF($D$5&lt;30,COUNTIFS(H33:CC33,"○",H$78:CC$78,"&gt;=2"),COUNTIFS(H33:CC33,"○",H$78:CC$78,"&gt;=5"))</f>
        <v>0</v>
      </c>
    </row>
    <row r="34" spans="2:84" ht="40.5" customHeight="1">
      <c r="B34" s="1079">
        <v>9</v>
      </c>
      <c r="C34" s="1081"/>
      <c r="D34" s="1083"/>
      <c r="E34" s="1083"/>
      <c r="F34" s="1077"/>
      <c r="G34" s="156" t="s">
        <v>201</v>
      </c>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0"/>
      <c r="BQ34" s="170"/>
      <c r="BR34" s="170"/>
      <c r="BS34" s="170"/>
      <c r="BT34" s="170"/>
      <c r="BU34" s="170"/>
      <c r="BV34" s="170"/>
      <c r="BW34" s="170"/>
      <c r="BX34" s="170"/>
      <c r="BY34" s="170"/>
      <c r="BZ34" s="170"/>
      <c r="CA34" s="170"/>
      <c r="CB34" s="170"/>
      <c r="CC34" s="170"/>
      <c r="CD34" s="161"/>
      <c r="CE34" s="161"/>
      <c r="CF34" s="161"/>
    </row>
    <row r="35" spans="2:84" ht="24" customHeight="1">
      <c r="B35" s="1080"/>
      <c r="C35" s="1082"/>
      <c r="D35" s="1084"/>
      <c r="E35" s="1084"/>
      <c r="F35" s="1078"/>
      <c r="G35" s="156" t="s">
        <v>207</v>
      </c>
      <c r="H35" s="347"/>
      <c r="I35" s="347"/>
      <c r="J35" s="347"/>
      <c r="K35" s="347"/>
      <c r="L35" s="347"/>
      <c r="M35" s="347"/>
      <c r="N35" s="347"/>
      <c r="O35" s="347"/>
      <c r="P35" s="347"/>
      <c r="Q35" s="347"/>
      <c r="R35" s="347"/>
      <c r="S35" s="347"/>
      <c r="T35" s="347"/>
      <c r="U35" s="347"/>
      <c r="V35" s="347"/>
      <c r="W35" s="347"/>
      <c r="X35" s="347"/>
      <c r="Y35" s="347"/>
      <c r="Z35" s="347"/>
      <c r="AA35" s="347"/>
      <c r="AB35" s="347"/>
      <c r="AC35" s="347"/>
      <c r="AD35" s="347"/>
      <c r="AE35" s="347"/>
      <c r="AF35" s="347"/>
      <c r="AG35" s="347"/>
      <c r="AH35" s="347"/>
      <c r="AI35" s="347"/>
      <c r="AJ35" s="347"/>
      <c r="AK35" s="347"/>
      <c r="AL35" s="347"/>
      <c r="AM35" s="347"/>
      <c r="AN35" s="347"/>
      <c r="AO35" s="347"/>
      <c r="AP35" s="347"/>
      <c r="AQ35" s="347"/>
      <c r="AR35" s="347"/>
      <c r="AS35" s="347"/>
      <c r="AT35" s="347"/>
      <c r="AU35" s="347"/>
      <c r="AV35" s="347"/>
      <c r="AW35" s="347"/>
      <c r="AX35" s="347"/>
      <c r="AY35" s="347"/>
      <c r="AZ35" s="347"/>
      <c r="BA35" s="347"/>
      <c r="BB35" s="347"/>
      <c r="BC35" s="347"/>
      <c r="BD35" s="347"/>
      <c r="BE35" s="347"/>
      <c r="BF35" s="347"/>
      <c r="BG35" s="347"/>
      <c r="BH35" s="347"/>
      <c r="BI35" s="347"/>
      <c r="BJ35" s="347"/>
      <c r="BK35" s="347"/>
      <c r="BL35" s="347"/>
      <c r="BM35" s="347"/>
      <c r="BN35" s="347"/>
      <c r="BO35" s="347"/>
      <c r="BP35" s="347"/>
      <c r="BQ35" s="347"/>
      <c r="BR35" s="347"/>
      <c r="BS35" s="347"/>
      <c r="BT35" s="347"/>
      <c r="BU35" s="347"/>
      <c r="BV35" s="347"/>
      <c r="BW35" s="347"/>
      <c r="BX35" s="347"/>
      <c r="BY35" s="347"/>
      <c r="BZ35" s="347"/>
      <c r="CA35" s="347"/>
      <c r="CB35" s="347"/>
      <c r="CC35" s="348"/>
      <c r="CD35" s="160">
        <f>COUNTIF(H35:CC35,"○")</f>
        <v>0</v>
      </c>
      <c r="CE35" s="160">
        <f>COUNTIF(H35:CC35,"○")</f>
        <v>0</v>
      </c>
      <c r="CF35" s="160">
        <f>IF($D$5&lt;30,COUNTIFS(H35:CC35,"○",H$78:CC$78,"&gt;=2"),COUNTIFS(H35:CC35,"○",H$78:CC$78,"&gt;=5"))</f>
        <v>0</v>
      </c>
    </row>
    <row r="36" spans="2:84" ht="40.5" customHeight="1">
      <c r="B36" s="1079">
        <v>10</v>
      </c>
      <c r="C36" s="1081"/>
      <c r="D36" s="1083"/>
      <c r="E36" s="1083"/>
      <c r="F36" s="1077"/>
      <c r="G36" s="156" t="s">
        <v>201</v>
      </c>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0"/>
      <c r="AY36" s="170"/>
      <c r="AZ36" s="170"/>
      <c r="BA36" s="170"/>
      <c r="BB36" s="170"/>
      <c r="BC36" s="170"/>
      <c r="BD36" s="170"/>
      <c r="BE36" s="170"/>
      <c r="BF36" s="170"/>
      <c r="BG36" s="170"/>
      <c r="BH36" s="170"/>
      <c r="BI36" s="170"/>
      <c r="BJ36" s="170"/>
      <c r="BK36" s="170"/>
      <c r="BL36" s="170"/>
      <c r="BM36" s="170"/>
      <c r="BN36" s="170"/>
      <c r="BO36" s="170"/>
      <c r="BP36" s="170"/>
      <c r="BQ36" s="170"/>
      <c r="BR36" s="170"/>
      <c r="BS36" s="170"/>
      <c r="BT36" s="170"/>
      <c r="BU36" s="170"/>
      <c r="BV36" s="170"/>
      <c r="BW36" s="170"/>
      <c r="BX36" s="170"/>
      <c r="BY36" s="170"/>
      <c r="BZ36" s="170"/>
      <c r="CA36" s="170"/>
      <c r="CB36" s="170"/>
      <c r="CC36" s="170"/>
      <c r="CD36" s="161"/>
      <c r="CE36" s="161"/>
      <c r="CF36" s="161"/>
    </row>
    <row r="37" spans="2:84" ht="24" customHeight="1">
      <c r="B37" s="1080"/>
      <c r="C37" s="1082"/>
      <c r="D37" s="1084"/>
      <c r="E37" s="1084"/>
      <c r="F37" s="1078"/>
      <c r="G37" s="156" t="s">
        <v>207</v>
      </c>
      <c r="H37" s="347"/>
      <c r="I37" s="347"/>
      <c r="J37" s="347"/>
      <c r="K37" s="347"/>
      <c r="L37" s="347"/>
      <c r="M37" s="347"/>
      <c r="N37" s="347"/>
      <c r="O37" s="347"/>
      <c r="P37" s="347"/>
      <c r="Q37" s="347"/>
      <c r="R37" s="347"/>
      <c r="S37" s="347"/>
      <c r="T37" s="347"/>
      <c r="U37" s="347"/>
      <c r="V37" s="347"/>
      <c r="W37" s="347"/>
      <c r="X37" s="347"/>
      <c r="Y37" s="347"/>
      <c r="Z37" s="347"/>
      <c r="AA37" s="347"/>
      <c r="AB37" s="347"/>
      <c r="AC37" s="347"/>
      <c r="AD37" s="347"/>
      <c r="AE37" s="347"/>
      <c r="AF37" s="347"/>
      <c r="AG37" s="347"/>
      <c r="AH37" s="347"/>
      <c r="AI37" s="347"/>
      <c r="AJ37" s="347"/>
      <c r="AK37" s="347"/>
      <c r="AL37" s="347"/>
      <c r="AM37" s="347"/>
      <c r="AN37" s="347"/>
      <c r="AO37" s="347"/>
      <c r="AP37" s="347"/>
      <c r="AQ37" s="347"/>
      <c r="AR37" s="347"/>
      <c r="AS37" s="347"/>
      <c r="AT37" s="347"/>
      <c r="AU37" s="347"/>
      <c r="AV37" s="347"/>
      <c r="AW37" s="347"/>
      <c r="AX37" s="347"/>
      <c r="AY37" s="347"/>
      <c r="AZ37" s="347"/>
      <c r="BA37" s="347"/>
      <c r="BB37" s="347"/>
      <c r="BC37" s="347"/>
      <c r="BD37" s="347"/>
      <c r="BE37" s="347"/>
      <c r="BF37" s="347"/>
      <c r="BG37" s="347"/>
      <c r="BH37" s="347"/>
      <c r="BI37" s="347"/>
      <c r="BJ37" s="347"/>
      <c r="BK37" s="347"/>
      <c r="BL37" s="347"/>
      <c r="BM37" s="347"/>
      <c r="BN37" s="347"/>
      <c r="BO37" s="347"/>
      <c r="BP37" s="347"/>
      <c r="BQ37" s="347"/>
      <c r="BR37" s="347"/>
      <c r="BS37" s="347"/>
      <c r="BT37" s="347"/>
      <c r="BU37" s="347"/>
      <c r="BV37" s="347"/>
      <c r="BW37" s="347"/>
      <c r="BX37" s="347"/>
      <c r="BY37" s="347"/>
      <c r="BZ37" s="347"/>
      <c r="CA37" s="347"/>
      <c r="CB37" s="347"/>
      <c r="CC37" s="348"/>
      <c r="CD37" s="160">
        <f>COUNTIF(H37:CC37,"○")</f>
        <v>0</v>
      </c>
      <c r="CE37" s="160">
        <f>COUNTIF(H37:CC37,"○")</f>
        <v>0</v>
      </c>
      <c r="CF37" s="160">
        <f>IF($D$5&lt;30,COUNTIFS(H37:CC37,"○",H$78:CC$78,"&gt;=2"),COUNTIFS(H37:CC37,"○",H$78:CC$78,"&gt;=5"))</f>
        <v>0</v>
      </c>
    </row>
    <row r="38" spans="2:84" ht="40.5" customHeight="1">
      <c r="B38" s="1079">
        <v>11</v>
      </c>
      <c r="C38" s="1081"/>
      <c r="D38" s="1083"/>
      <c r="E38" s="1083"/>
      <c r="F38" s="1077"/>
      <c r="G38" s="156" t="s">
        <v>201</v>
      </c>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0"/>
      <c r="BN38" s="170"/>
      <c r="BO38" s="170"/>
      <c r="BP38" s="170"/>
      <c r="BQ38" s="170"/>
      <c r="BR38" s="170"/>
      <c r="BS38" s="170"/>
      <c r="BT38" s="170"/>
      <c r="BU38" s="170"/>
      <c r="BV38" s="170"/>
      <c r="BW38" s="170"/>
      <c r="BX38" s="170"/>
      <c r="BY38" s="170"/>
      <c r="BZ38" s="170"/>
      <c r="CA38" s="170"/>
      <c r="CB38" s="170"/>
      <c r="CC38" s="170"/>
      <c r="CD38" s="161"/>
      <c r="CE38" s="161"/>
      <c r="CF38" s="161"/>
    </row>
    <row r="39" spans="2:84" ht="24" customHeight="1">
      <c r="B39" s="1080"/>
      <c r="C39" s="1082"/>
      <c r="D39" s="1084"/>
      <c r="E39" s="1084"/>
      <c r="F39" s="1078"/>
      <c r="G39" s="156" t="s">
        <v>207</v>
      </c>
      <c r="H39" s="347"/>
      <c r="I39" s="347"/>
      <c r="J39" s="347"/>
      <c r="K39" s="347"/>
      <c r="L39" s="347"/>
      <c r="M39" s="347"/>
      <c r="N39" s="347"/>
      <c r="O39" s="347"/>
      <c r="P39" s="347"/>
      <c r="Q39" s="347"/>
      <c r="R39" s="347"/>
      <c r="S39" s="347"/>
      <c r="T39" s="347"/>
      <c r="U39" s="347"/>
      <c r="V39" s="347"/>
      <c r="W39" s="347"/>
      <c r="X39" s="347"/>
      <c r="Y39" s="347"/>
      <c r="Z39" s="347"/>
      <c r="AA39" s="347"/>
      <c r="AB39" s="347"/>
      <c r="AC39" s="347"/>
      <c r="AD39" s="347"/>
      <c r="AE39" s="347"/>
      <c r="AF39" s="347"/>
      <c r="AG39" s="347"/>
      <c r="AH39" s="347"/>
      <c r="AI39" s="347"/>
      <c r="AJ39" s="347"/>
      <c r="AK39" s="347"/>
      <c r="AL39" s="347"/>
      <c r="AM39" s="347"/>
      <c r="AN39" s="347"/>
      <c r="AO39" s="347"/>
      <c r="AP39" s="347"/>
      <c r="AQ39" s="347"/>
      <c r="AR39" s="347"/>
      <c r="AS39" s="347"/>
      <c r="AT39" s="347"/>
      <c r="AU39" s="347"/>
      <c r="AV39" s="347"/>
      <c r="AW39" s="347"/>
      <c r="AX39" s="347"/>
      <c r="AY39" s="347"/>
      <c r="AZ39" s="347"/>
      <c r="BA39" s="347"/>
      <c r="BB39" s="347"/>
      <c r="BC39" s="347"/>
      <c r="BD39" s="347"/>
      <c r="BE39" s="347"/>
      <c r="BF39" s="347"/>
      <c r="BG39" s="347"/>
      <c r="BH39" s="347"/>
      <c r="BI39" s="347"/>
      <c r="BJ39" s="347"/>
      <c r="BK39" s="347"/>
      <c r="BL39" s="347"/>
      <c r="BM39" s="347"/>
      <c r="BN39" s="347"/>
      <c r="BO39" s="347"/>
      <c r="BP39" s="347"/>
      <c r="BQ39" s="347"/>
      <c r="BR39" s="347"/>
      <c r="BS39" s="347"/>
      <c r="BT39" s="347"/>
      <c r="BU39" s="347"/>
      <c r="BV39" s="347"/>
      <c r="BW39" s="347"/>
      <c r="BX39" s="347"/>
      <c r="BY39" s="347"/>
      <c r="BZ39" s="347"/>
      <c r="CA39" s="347"/>
      <c r="CB39" s="347"/>
      <c r="CC39" s="348"/>
      <c r="CD39" s="160">
        <f>COUNTIF(H39:CC39,"○")</f>
        <v>0</v>
      </c>
      <c r="CE39" s="160">
        <f>COUNTIF(H39:CC39,"○")</f>
        <v>0</v>
      </c>
      <c r="CF39" s="160">
        <f>IF($D$5&lt;30,COUNTIFS(H39:CC39,"○",H$78:CC$78,"&gt;=2"),COUNTIFS(H39:CC39,"○",H$78:CC$78,"&gt;=5"))</f>
        <v>0</v>
      </c>
    </row>
    <row r="40" spans="2:84" ht="40.5" customHeight="1">
      <c r="B40" s="1079">
        <v>12</v>
      </c>
      <c r="C40" s="1081"/>
      <c r="D40" s="1083"/>
      <c r="E40" s="1083"/>
      <c r="F40" s="1077"/>
      <c r="G40" s="156" t="s">
        <v>201</v>
      </c>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c r="AY40" s="170"/>
      <c r="AZ40" s="170"/>
      <c r="BA40" s="170"/>
      <c r="BB40" s="170"/>
      <c r="BC40" s="170"/>
      <c r="BD40" s="170"/>
      <c r="BE40" s="170"/>
      <c r="BF40" s="170"/>
      <c r="BG40" s="170"/>
      <c r="BH40" s="170"/>
      <c r="BI40" s="170"/>
      <c r="BJ40" s="170"/>
      <c r="BK40" s="170"/>
      <c r="BL40" s="170"/>
      <c r="BM40" s="170"/>
      <c r="BN40" s="170"/>
      <c r="BO40" s="170"/>
      <c r="BP40" s="170"/>
      <c r="BQ40" s="170"/>
      <c r="BR40" s="170"/>
      <c r="BS40" s="170"/>
      <c r="BT40" s="170"/>
      <c r="BU40" s="170"/>
      <c r="BV40" s="170"/>
      <c r="BW40" s="170"/>
      <c r="BX40" s="170"/>
      <c r="BY40" s="170"/>
      <c r="BZ40" s="170"/>
      <c r="CA40" s="170"/>
      <c r="CB40" s="170"/>
      <c r="CC40" s="170"/>
      <c r="CD40" s="161"/>
      <c r="CE40" s="161"/>
      <c r="CF40" s="161"/>
    </row>
    <row r="41" spans="2:84" ht="24" customHeight="1">
      <c r="B41" s="1080"/>
      <c r="C41" s="1082"/>
      <c r="D41" s="1084"/>
      <c r="E41" s="1084"/>
      <c r="F41" s="1078"/>
      <c r="G41" s="156" t="s">
        <v>207</v>
      </c>
      <c r="H41" s="347"/>
      <c r="I41" s="347"/>
      <c r="J41" s="347"/>
      <c r="K41" s="347"/>
      <c r="L41" s="347"/>
      <c r="M41" s="347"/>
      <c r="N41" s="347"/>
      <c r="O41" s="347"/>
      <c r="P41" s="347"/>
      <c r="Q41" s="347"/>
      <c r="R41" s="347"/>
      <c r="S41" s="347"/>
      <c r="T41" s="347"/>
      <c r="U41" s="347"/>
      <c r="V41" s="347"/>
      <c r="W41" s="347"/>
      <c r="X41" s="347"/>
      <c r="Y41" s="347"/>
      <c r="Z41" s="347"/>
      <c r="AA41" s="347"/>
      <c r="AB41" s="347"/>
      <c r="AC41" s="347"/>
      <c r="AD41" s="347"/>
      <c r="AE41" s="347"/>
      <c r="AF41" s="347"/>
      <c r="AG41" s="347"/>
      <c r="AH41" s="347"/>
      <c r="AI41" s="347"/>
      <c r="AJ41" s="347"/>
      <c r="AK41" s="347"/>
      <c r="AL41" s="347"/>
      <c r="AM41" s="347"/>
      <c r="AN41" s="347"/>
      <c r="AO41" s="347"/>
      <c r="AP41" s="347"/>
      <c r="AQ41" s="347"/>
      <c r="AR41" s="347"/>
      <c r="AS41" s="347"/>
      <c r="AT41" s="347"/>
      <c r="AU41" s="347"/>
      <c r="AV41" s="347"/>
      <c r="AW41" s="347"/>
      <c r="AX41" s="347"/>
      <c r="AY41" s="347"/>
      <c r="AZ41" s="347"/>
      <c r="BA41" s="347"/>
      <c r="BB41" s="347"/>
      <c r="BC41" s="347"/>
      <c r="BD41" s="347"/>
      <c r="BE41" s="347"/>
      <c r="BF41" s="347"/>
      <c r="BG41" s="347"/>
      <c r="BH41" s="347"/>
      <c r="BI41" s="347"/>
      <c r="BJ41" s="347"/>
      <c r="BK41" s="347"/>
      <c r="BL41" s="347"/>
      <c r="BM41" s="347"/>
      <c r="BN41" s="347"/>
      <c r="BO41" s="347"/>
      <c r="BP41" s="347"/>
      <c r="BQ41" s="347"/>
      <c r="BR41" s="347"/>
      <c r="BS41" s="347"/>
      <c r="BT41" s="347"/>
      <c r="BU41" s="347"/>
      <c r="BV41" s="347"/>
      <c r="BW41" s="347"/>
      <c r="BX41" s="347"/>
      <c r="BY41" s="347"/>
      <c r="BZ41" s="347"/>
      <c r="CA41" s="347"/>
      <c r="CB41" s="347"/>
      <c r="CC41" s="348"/>
      <c r="CD41" s="160">
        <f>COUNTIF(H41:CC41,"○")</f>
        <v>0</v>
      </c>
      <c r="CE41" s="160">
        <f>COUNTIF(H41:CC41,"○")</f>
        <v>0</v>
      </c>
      <c r="CF41" s="160">
        <f>IF($D$5&lt;30,COUNTIFS(H41:CC41,"○",H$78:CC$78,"&gt;=2"),COUNTIFS(H41:CC41,"○",H$78:CC$78,"&gt;=5"))</f>
        <v>0</v>
      </c>
    </row>
    <row r="42" spans="2:84" ht="40.5" customHeight="1">
      <c r="B42" s="1079">
        <v>13</v>
      </c>
      <c r="C42" s="1081"/>
      <c r="D42" s="1083"/>
      <c r="E42" s="1083"/>
      <c r="F42" s="1077"/>
      <c r="G42" s="156" t="s">
        <v>201</v>
      </c>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0"/>
      <c r="BA42" s="170"/>
      <c r="BB42" s="170"/>
      <c r="BC42" s="170"/>
      <c r="BD42" s="170"/>
      <c r="BE42" s="170"/>
      <c r="BF42" s="170"/>
      <c r="BG42" s="170"/>
      <c r="BH42" s="170"/>
      <c r="BI42" s="170"/>
      <c r="BJ42" s="170"/>
      <c r="BK42" s="170"/>
      <c r="BL42" s="170"/>
      <c r="BM42" s="170"/>
      <c r="BN42" s="170"/>
      <c r="BO42" s="170"/>
      <c r="BP42" s="170"/>
      <c r="BQ42" s="170"/>
      <c r="BR42" s="170"/>
      <c r="BS42" s="170"/>
      <c r="BT42" s="170"/>
      <c r="BU42" s="170"/>
      <c r="BV42" s="170"/>
      <c r="BW42" s="170"/>
      <c r="BX42" s="170"/>
      <c r="BY42" s="170"/>
      <c r="BZ42" s="170"/>
      <c r="CA42" s="170"/>
      <c r="CB42" s="170"/>
      <c r="CC42" s="170"/>
      <c r="CD42" s="161"/>
      <c r="CE42" s="161"/>
      <c r="CF42" s="161"/>
    </row>
    <row r="43" spans="2:84" ht="24" customHeight="1">
      <c r="B43" s="1080"/>
      <c r="C43" s="1082"/>
      <c r="D43" s="1084"/>
      <c r="E43" s="1084"/>
      <c r="F43" s="1078"/>
      <c r="G43" s="156" t="s">
        <v>207</v>
      </c>
      <c r="H43" s="347"/>
      <c r="I43" s="347"/>
      <c r="J43" s="347"/>
      <c r="K43" s="347"/>
      <c r="L43" s="347"/>
      <c r="M43" s="347"/>
      <c r="N43" s="347"/>
      <c r="O43" s="347"/>
      <c r="P43" s="347"/>
      <c r="Q43" s="347"/>
      <c r="R43" s="347"/>
      <c r="S43" s="347"/>
      <c r="T43" s="347"/>
      <c r="U43" s="347"/>
      <c r="V43" s="347"/>
      <c r="W43" s="347"/>
      <c r="X43" s="347"/>
      <c r="Y43" s="347"/>
      <c r="Z43" s="347"/>
      <c r="AA43" s="347"/>
      <c r="AB43" s="347"/>
      <c r="AC43" s="347"/>
      <c r="AD43" s="347"/>
      <c r="AE43" s="347"/>
      <c r="AF43" s="347"/>
      <c r="AG43" s="347"/>
      <c r="AH43" s="347"/>
      <c r="AI43" s="347"/>
      <c r="AJ43" s="347"/>
      <c r="AK43" s="347"/>
      <c r="AL43" s="347"/>
      <c r="AM43" s="347"/>
      <c r="AN43" s="347"/>
      <c r="AO43" s="347"/>
      <c r="AP43" s="347"/>
      <c r="AQ43" s="347"/>
      <c r="AR43" s="347"/>
      <c r="AS43" s="347"/>
      <c r="AT43" s="347"/>
      <c r="AU43" s="347"/>
      <c r="AV43" s="347"/>
      <c r="AW43" s="347"/>
      <c r="AX43" s="347"/>
      <c r="AY43" s="347"/>
      <c r="AZ43" s="347"/>
      <c r="BA43" s="347"/>
      <c r="BB43" s="347"/>
      <c r="BC43" s="347"/>
      <c r="BD43" s="347"/>
      <c r="BE43" s="347"/>
      <c r="BF43" s="347"/>
      <c r="BG43" s="347"/>
      <c r="BH43" s="347"/>
      <c r="BI43" s="347"/>
      <c r="BJ43" s="347"/>
      <c r="BK43" s="347"/>
      <c r="BL43" s="347"/>
      <c r="BM43" s="347"/>
      <c r="BN43" s="347"/>
      <c r="BO43" s="347"/>
      <c r="BP43" s="347"/>
      <c r="BQ43" s="347"/>
      <c r="BR43" s="347"/>
      <c r="BS43" s="347"/>
      <c r="BT43" s="347"/>
      <c r="BU43" s="347"/>
      <c r="BV43" s="347"/>
      <c r="BW43" s="347"/>
      <c r="BX43" s="347"/>
      <c r="BY43" s="347"/>
      <c r="BZ43" s="347"/>
      <c r="CA43" s="347"/>
      <c r="CB43" s="347"/>
      <c r="CC43" s="348"/>
      <c r="CD43" s="160">
        <f>COUNTIF(H43:CC43,"○")</f>
        <v>0</v>
      </c>
      <c r="CE43" s="160">
        <f>COUNTIF(H43:CC43,"○")</f>
        <v>0</v>
      </c>
      <c r="CF43" s="160">
        <f>IF($D$5&lt;30,COUNTIFS(H43:CC43,"○",H$78:CC$78,"&gt;=2"),COUNTIFS(H43:CC43,"○",H$78:CC$78,"&gt;=5"))</f>
        <v>0</v>
      </c>
    </row>
    <row r="44" spans="2:84" ht="40.5" customHeight="1">
      <c r="B44" s="1079">
        <v>14</v>
      </c>
      <c r="C44" s="1081"/>
      <c r="D44" s="1083"/>
      <c r="E44" s="1083"/>
      <c r="F44" s="1077"/>
      <c r="G44" s="156" t="s">
        <v>201</v>
      </c>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70"/>
      <c r="BB44" s="170"/>
      <c r="BC44" s="170"/>
      <c r="BD44" s="170"/>
      <c r="BE44" s="170"/>
      <c r="BF44" s="170"/>
      <c r="BG44" s="170"/>
      <c r="BH44" s="170"/>
      <c r="BI44" s="170"/>
      <c r="BJ44" s="170"/>
      <c r="BK44" s="170"/>
      <c r="BL44" s="170"/>
      <c r="BM44" s="170"/>
      <c r="BN44" s="170"/>
      <c r="BO44" s="170"/>
      <c r="BP44" s="170"/>
      <c r="BQ44" s="170"/>
      <c r="BR44" s="170"/>
      <c r="BS44" s="170"/>
      <c r="BT44" s="170"/>
      <c r="BU44" s="170"/>
      <c r="BV44" s="170"/>
      <c r="BW44" s="170"/>
      <c r="BX44" s="170"/>
      <c r="BY44" s="170"/>
      <c r="BZ44" s="170"/>
      <c r="CA44" s="170"/>
      <c r="CB44" s="170"/>
      <c r="CC44" s="170"/>
      <c r="CD44" s="161"/>
      <c r="CE44" s="161"/>
      <c r="CF44" s="161"/>
    </row>
    <row r="45" spans="2:84" ht="24" customHeight="1">
      <c r="B45" s="1080"/>
      <c r="C45" s="1082"/>
      <c r="D45" s="1084"/>
      <c r="E45" s="1084"/>
      <c r="F45" s="1078"/>
      <c r="G45" s="156" t="s">
        <v>207</v>
      </c>
      <c r="H45" s="347"/>
      <c r="I45" s="347"/>
      <c r="J45" s="347"/>
      <c r="K45" s="347"/>
      <c r="L45" s="347"/>
      <c r="M45" s="347"/>
      <c r="N45" s="347"/>
      <c r="O45" s="347"/>
      <c r="P45" s="347"/>
      <c r="Q45" s="347"/>
      <c r="R45" s="347"/>
      <c r="S45" s="347"/>
      <c r="T45" s="347"/>
      <c r="U45" s="347"/>
      <c r="V45" s="347"/>
      <c r="W45" s="347"/>
      <c r="X45" s="347"/>
      <c r="Y45" s="347"/>
      <c r="Z45" s="347"/>
      <c r="AA45" s="347"/>
      <c r="AB45" s="347"/>
      <c r="AC45" s="347"/>
      <c r="AD45" s="347"/>
      <c r="AE45" s="347"/>
      <c r="AF45" s="347"/>
      <c r="AG45" s="347"/>
      <c r="AH45" s="347"/>
      <c r="AI45" s="347"/>
      <c r="AJ45" s="347"/>
      <c r="AK45" s="347"/>
      <c r="AL45" s="347"/>
      <c r="AM45" s="347"/>
      <c r="AN45" s="347"/>
      <c r="AO45" s="347"/>
      <c r="AP45" s="347"/>
      <c r="AQ45" s="347"/>
      <c r="AR45" s="347"/>
      <c r="AS45" s="347"/>
      <c r="AT45" s="347"/>
      <c r="AU45" s="347"/>
      <c r="AV45" s="347"/>
      <c r="AW45" s="347"/>
      <c r="AX45" s="347"/>
      <c r="AY45" s="347"/>
      <c r="AZ45" s="347"/>
      <c r="BA45" s="347"/>
      <c r="BB45" s="347"/>
      <c r="BC45" s="347"/>
      <c r="BD45" s="347"/>
      <c r="BE45" s="347"/>
      <c r="BF45" s="347"/>
      <c r="BG45" s="347"/>
      <c r="BH45" s="347"/>
      <c r="BI45" s="347"/>
      <c r="BJ45" s="347"/>
      <c r="BK45" s="347"/>
      <c r="BL45" s="347"/>
      <c r="BM45" s="347"/>
      <c r="BN45" s="347"/>
      <c r="BO45" s="347"/>
      <c r="BP45" s="347"/>
      <c r="BQ45" s="347"/>
      <c r="BR45" s="347"/>
      <c r="BS45" s="347"/>
      <c r="BT45" s="347"/>
      <c r="BU45" s="347"/>
      <c r="BV45" s="347"/>
      <c r="BW45" s="347"/>
      <c r="BX45" s="347"/>
      <c r="BY45" s="347"/>
      <c r="BZ45" s="347"/>
      <c r="CA45" s="347"/>
      <c r="CB45" s="347"/>
      <c r="CC45" s="348"/>
      <c r="CD45" s="160">
        <f>COUNTIF(H45:CC45,"○")</f>
        <v>0</v>
      </c>
      <c r="CE45" s="160">
        <f>COUNTIF(H45:CC45,"○")</f>
        <v>0</v>
      </c>
      <c r="CF45" s="160">
        <f>IF($D$5&lt;30,COUNTIFS(H45:CC45,"○",H$78:CC$78,"&gt;=2"),COUNTIFS(H45:CC45,"○",H$78:CC$78,"&gt;=5"))</f>
        <v>0</v>
      </c>
    </row>
    <row r="46" spans="2:84" ht="40.5" customHeight="1">
      <c r="B46" s="1079">
        <v>15</v>
      </c>
      <c r="C46" s="1081"/>
      <c r="D46" s="1083"/>
      <c r="E46" s="1083"/>
      <c r="F46" s="1077"/>
      <c r="G46" s="156" t="s">
        <v>201</v>
      </c>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0"/>
      <c r="AR46" s="170"/>
      <c r="AS46" s="170"/>
      <c r="AT46" s="170"/>
      <c r="AU46" s="170"/>
      <c r="AV46" s="170"/>
      <c r="AW46" s="170"/>
      <c r="AX46" s="170"/>
      <c r="AY46" s="170"/>
      <c r="AZ46" s="170"/>
      <c r="BA46" s="170"/>
      <c r="BB46" s="170"/>
      <c r="BC46" s="170"/>
      <c r="BD46" s="170"/>
      <c r="BE46" s="170"/>
      <c r="BF46" s="170"/>
      <c r="BG46" s="170"/>
      <c r="BH46" s="170"/>
      <c r="BI46" s="170"/>
      <c r="BJ46" s="170"/>
      <c r="BK46" s="170"/>
      <c r="BL46" s="170"/>
      <c r="BM46" s="170"/>
      <c r="BN46" s="170"/>
      <c r="BO46" s="170"/>
      <c r="BP46" s="170"/>
      <c r="BQ46" s="170"/>
      <c r="BR46" s="170"/>
      <c r="BS46" s="170"/>
      <c r="BT46" s="170"/>
      <c r="BU46" s="170"/>
      <c r="BV46" s="170"/>
      <c r="BW46" s="170"/>
      <c r="BX46" s="170"/>
      <c r="BY46" s="170"/>
      <c r="BZ46" s="170"/>
      <c r="CA46" s="170"/>
      <c r="CB46" s="170"/>
      <c r="CC46" s="170"/>
      <c r="CD46" s="161"/>
      <c r="CE46" s="161"/>
      <c r="CF46" s="161"/>
    </row>
    <row r="47" spans="2:84" ht="24" customHeight="1">
      <c r="B47" s="1080"/>
      <c r="C47" s="1082"/>
      <c r="D47" s="1084"/>
      <c r="E47" s="1084"/>
      <c r="F47" s="1078"/>
      <c r="G47" s="156" t="s">
        <v>207</v>
      </c>
      <c r="H47" s="347"/>
      <c r="I47" s="347"/>
      <c r="J47" s="347"/>
      <c r="K47" s="347"/>
      <c r="L47" s="347"/>
      <c r="M47" s="347"/>
      <c r="N47" s="347"/>
      <c r="O47" s="347"/>
      <c r="P47" s="347"/>
      <c r="Q47" s="347"/>
      <c r="R47" s="347"/>
      <c r="S47" s="347"/>
      <c r="T47" s="347"/>
      <c r="U47" s="347"/>
      <c r="V47" s="347"/>
      <c r="W47" s="347"/>
      <c r="X47" s="347"/>
      <c r="Y47" s="347"/>
      <c r="Z47" s="347"/>
      <c r="AA47" s="347"/>
      <c r="AB47" s="347"/>
      <c r="AC47" s="347"/>
      <c r="AD47" s="347"/>
      <c r="AE47" s="347"/>
      <c r="AF47" s="347"/>
      <c r="AG47" s="347"/>
      <c r="AH47" s="347"/>
      <c r="AI47" s="347"/>
      <c r="AJ47" s="347"/>
      <c r="AK47" s="347"/>
      <c r="AL47" s="347"/>
      <c r="AM47" s="347"/>
      <c r="AN47" s="347"/>
      <c r="AO47" s="347"/>
      <c r="AP47" s="347"/>
      <c r="AQ47" s="347"/>
      <c r="AR47" s="347"/>
      <c r="AS47" s="347"/>
      <c r="AT47" s="347"/>
      <c r="AU47" s="347"/>
      <c r="AV47" s="347"/>
      <c r="AW47" s="347"/>
      <c r="AX47" s="347"/>
      <c r="AY47" s="347"/>
      <c r="AZ47" s="347"/>
      <c r="BA47" s="347"/>
      <c r="BB47" s="347"/>
      <c r="BC47" s="347"/>
      <c r="BD47" s="347"/>
      <c r="BE47" s="347"/>
      <c r="BF47" s="347"/>
      <c r="BG47" s="347"/>
      <c r="BH47" s="347"/>
      <c r="BI47" s="347"/>
      <c r="BJ47" s="347"/>
      <c r="BK47" s="347"/>
      <c r="BL47" s="347"/>
      <c r="BM47" s="347"/>
      <c r="BN47" s="347"/>
      <c r="BO47" s="347"/>
      <c r="BP47" s="347"/>
      <c r="BQ47" s="347"/>
      <c r="BR47" s="347"/>
      <c r="BS47" s="347"/>
      <c r="BT47" s="347"/>
      <c r="BU47" s="347"/>
      <c r="BV47" s="347"/>
      <c r="BW47" s="347"/>
      <c r="BX47" s="347"/>
      <c r="BY47" s="347"/>
      <c r="BZ47" s="347"/>
      <c r="CA47" s="347"/>
      <c r="CB47" s="347"/>
      <c r="CC47" s="348"/>
      <c r="CD47" s="160">
        <f>COUNTIF(H47:CC47,"○")</f>
        <v>0</v>
      </c>
      <c r="CE47" s="160">
        <f>COUNTIF(H47:CC47,"○")</f>
        <v>0</v>
      </c>
      <c r="CF47" s="160">
        <f>IF($D$5&lt;30,COUNTIFS(H47:CC47,"○",H$78:CC$78,"&gt;=2"),COUNTIFS(H47:CC47,"○",H$78:CC$78,"&gt;=5"))</f>
        <v>0</v>
      </c>
    </row>
    <row r="48" spans="2:84" ht="40.5" customHeight="1">
      <c r="B48" s="1079">
        <v>16</v>
      </c>
      <c r="C48" s="1081"/>
      <c r="D48" s="1083"/>
      <c r="E48" s="1083"/>
      <c r="F48" s="1077"/>
      <c r="G48" s="156" t="s">
        <v>201</v>
      </c>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170"/>
      <c r="AP48" s="170"/>
      <c r="AQ48" s="170"/>
      <c r="AR48" s="170"/>
      <c r="AS48" s="170"/>
      <c r="AT48" s="170"/>
      <c r="AU48" s="170"/>
      <c r="AV48" s="170"/>
      <c r="AW48" s="170"/>
      <c r="AX48" s="170"/>
      <c r="AY48" s="170"/>
      <c r="AZ48" s="170"/>
      <c r="BA48" s="170"/>
      <c r="BB48" s="170"/>
      <c r="BC48" s="170"/>
      <c r="BD48" s="170"/>
      <c r="BE48" s="170"/>
      <c r="BF48" s="170"/>
      <c r="BG48" s="170"/>
      <c r="BH48" s="170"/>
      <c r="BI48" s="170"/>
      <c r="BJ48" s="170"/>
      <c r="BK48" s="170"/>
      <c r="BL48" s="170"/>
      <c r="BM48" s="170"/>
      <c r="BN48" s="170"/>
      <c r="BO48" s="170"/>
      <c r="BP48" s="170"/>
      <c r="BQ48" s="170"/>
      <c r="BR48" s="170"/>
      <c r="BS48" s="170"/>
      <c r="BT48" s="170"/>
      <c r="BU48" s="170"/>
      <c r="BV48" s="170"/>
      <c r="BW48" s="170"/>
      <c r="BX48" s="170"/>
      <c r="BY48" s="170"/>
      <c r="BZ48" s="170"/>
      <c r="CA48" s="170"/>
      <c r="CB48" s="170"/>
      <c r="CC48" s="170"/>
      <c r="CD48" s="161"/>
      <c r="CE48" s="161"/>
      <c r="CF48" s="161"/>
    </row>
    <row r="49" spans="2:84" ht="24" customHeight="1">
      <c r="B49" s="1080"/>
      <c r="C49" s="1082"/>
      <c r="D49" s="1084"/>
      <c r="E49" s="1084"/>
      <c r="F49" s="1078"/>
      <c r="G49" s="156" t="s">
        <v>207</v>
      </c>
      <c r="H49" s="347"/>
      <c r="I49" s="347"/>
      <c r="J49" s="347"/>
      <c r="K49" s="347"/>
      <c r="L49" s="347"/>
      <c r="M49" s="347"/>
      <c r="N49" s="347"/>
      <c r="O49" s="347"/>
      <c r="P49" s="347"/>
      <c r="Q49" s="347"/>
      <c r="R49" s="347"/>
      <c r="S49" s="347"/>
      <c r="T49" s="347"/>
      <c r="U49" s="347"/>
      <c r="V49" s="347"/>
      <c r="W49" s="347"/>
      <c r="X49" s="347"/>
      <c r="Y49" s="347"/>
      <c r="Z49" s="347"/>
      <c r="AA49" s="347"/>
      <c r="AB49" s="347"/>
      <c r="AC49" s="347"/>
      <c r="AD49" s="347"/>
      <c r="AE49" s="347"/>
      <c r="AF49" s="347"/>
      <c r="AG49" s="347"/>
      <c r="AH49" s="347"/>
      <c r="AI49" s="347"/>
      <c r="AJ49" s="347"/>
      <c r="AK49" s="347"/>
      <c r="AL49" s="347"/>
      <c r="AM49" s="347"/>
      <c r="AN49" s="347"/>
      <c r="AO49" s="347"/>
      <c r="AP49" s="347"/>
      <c r="AQ49" s="347"/>
      <c r="AR49" s="347"/>
      <c r="AS49" s="347"/>
      <c r="AT49" s="347"/>
      <c r="AU49" s="347"/>
      <c r="AV49" s="347"/>
      <c r="AW49" s="347"/>
      <c r="AX49" s="347"/>
      <c r="AY49" s="347"/>
      <c r="AZ49" s="347"/>
      <c r="BA49" s="347"/>
      <c r="BB49" s="347"/>
      <c r="BC49" s="347"/>
      <c r="BD49" s="347"/>
      <c r="BE49" s="347"/>
      <c r="BF49" s="347"/>
      <c r="BG49" s="347"/>
      <c r="BH49" s="347"/>
      <c r="BI49" s="347"/>
      <c r="BJ49" s="347"/>
      <c r="BK49" s="347"/>
      <c r="BL49" s="347"/>
      <c r="BM49" s="347"/>
      <c r="BN49" s="347"/>
      <c r="BO49" s="347"/>
      <c r="BP49" s="347"/>
      <c r="BQ49" s="347"/>
      <c r="BR49" s="347"/>
      <c r="BS49" s="347"/>
      <c r="BT49" s="347"/>
      <c r="BU49" s="347"/>
      <c r="BV49" s="347"/>
      <c r="BW49" s="347"/>
      <c r="BX49" s="347"/>
      <c r="BY49" s="347"/>
      <c r="BZ49" s="347"/>
      <c r="CA49" s="347"/>
      <c r="CB49" s="347"/>
      <c r="CC49" s="348"/>
      <c r="CD49" s="160">
        <f>COUNTIF(H49:CC49,"○")</f>
        <v>0</v>
      </c>
      <c r="CE49" s="160">
        <f>COUNTIF(H49:CC49,"○")</f>
        <v>0</v>
      </c>
      <c r="CF49" s="160">
        <f>IF($D$5&lt;30,COUNTIFS(H49:CC49,"○",H$78:CC$78,"&gt;=2"),COUNTIFS(H49:CC49,"○",H$78:CC$78,"&gt;=5"))</f>
        <v>0</v>
      </c>
    </row>
    <row r="50" spans="2:84" ht="40.5" customHeight="1">
      <c r="B50" s="1079">
        <v>17</v>
      </c>
      <c r="C50" s="1081"/>
      <c r="D50" s="1083"/>
      <c r="E50" s="1083"/>
      <c r="F50" s="1077"/>
      <c r="G50" s="156" t="s">
        <v>201</v>
      </c>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0"/>
      <c r="BR50" s="170"/>
      <c r="BS50" s="170"/>
      <c r="BT50" s="170"/>
      <c r="BU50" s="170"/>
      <c r="BV50" s="170"/>
      <c r="BW50" s="170"/>
      <c r="BX50" s="170"/>
      <c r="BY50" s="170"/>
      <c r="BZ50" s="170"/>
      <c r="CA50" s="170"/>
      <c r="CB50" s="170"/>
      <c r="CC50" s="170"/>
      <c r="CD50" s="161"/>
      <c r="CE50" s="161"/>
      <c r="CF50" s="161"/>
    </row>
    <row r="51" spans="2:84" ht="24" customHeight="1">
      <c r="B51" s="1080"/>
      <c r="C51" s="1082"/>
      <c r="D51" s="1084"/>
      <c r="E51" s="1084"/>
      <c r="F51" s="1078"/>
      <c r="G51" s="156" t="s">
        <v>207</v>
      </c>
      <c r="H51" s="347"/>
      <c r="I51" s="347"/>
      <c r="J51" s="347"/>
      <c r="K51" s="347"/>
      <c r="L51" s="347"/>
      <c r="M51" s="347"/>
      <c r="N51" s="347"/>
      <c r="O51" s="347"/>
      <c r="P51" s="347"/>
      <c r="Q51" s="347"/>
      <c r="R51" s="347"/>
      <c r="S51" s="347"/>
      <c r="T51" s="347"/>
      <c r="U51" s="347"/>
      <c r="V51" s="347"/>
      <c r="W51" s="347"/>
      <c r="X51" s="347"/>
      <c r="Y51" s="347"/>
      <c r="Z51" s="347"/>
      <c r="AA51" s="347"/>
      <c r="AB51" s="347"/>
      <c r="AC51" s="347"/>
      <c r="AD51" s="347"/>
      <c r="AE51" s="347"/>
      <c r="AF51" s="347"/>
      <c r="AG51" s="347"/>
      <c r="AH51" s="347"/>
      <c r="AI51" s="347"/>
      <c r="AJ51" s="347"/>
      <c r="AK51" s="347"/>
      <c r="AL51" s="347"/>
      <c r="AM51" s="347"/>
      <c r="AN51" s="347"/>
      <c r="AO51" s="347"/>
      <c r="AP51" s="347"/>
      <c r="AQ51" s="347"/>
      <c r="AR51" s="347"/>
      <c r="AS51" s="347"/>
      <c r="AT51" s="347"/>
      <c r="AU51" s="347"/>
      <c r="AV51" s="347"/>
      <c r="AW51" s="347"/>
      <c r="AX51" s="347"/>
      <c r="AY51" s="347"/>
      <c r="AZ51" s="347"/>
      <c r="BA51" s="347"/>
      <c r="BB51" s="347"/>
      <c r="BC51" s="347"/>
      <c r="BD51" s="347"/>
      <c r="BE51" s="347"/>
      <c r="BF51" s="347"/>
      <c r="BG51" s="347"/>
      <c r="BH51" s="347"/>
      <c r="BI51" s="347"/>
      <c r="BJ51" s="347"/>
      <c r="BK51" s="347"/>
      <c r="BL51" s="347"/>
      <c r="BM51" s="347"/>
      <c r="BN51" s="347"/>
      <c r="BO51" s="347"/>
      <c r="BP51" s="347"/>
      <c r="BQ51" s="347"/>
      <c r="BR51" s="347"/>
      <c r="BS51" s="347"/>
      <c r="BT51" s="347"/>
      <c r="BU51" s="347"/>
      <c r="BV51" s="347"/>
      <c r="BW51" s="347"/>
      <c r="BX51" s="347"/>
      <c r="BY51" s="347"/>
      <c r="BZ51" s="347"/>
      <c r="CA51" s="347"/>
      <c r="CB51" s="347"/>
      <c r="CC51" s="348"/>
      <c r="CD51" s="160">
        <f>COUNTIF(H51:CC51,"○")</f>
        <v>0</v>
      </c>
      <c r="CE51" s="160">
        <f>COUNTIF(H51:CC51,"○")</f>
        <v>0</v>
      </c>
      <c r="CF51" s="160">
        <f>IF($D$5&lt;30,COUNTIFS(H51:CC51,"○",H$78:CC$78,"&gt;=2"),COUNTIFS(H51:CC51,"○",H$78:CC$78,"&gt;=5"))</f>
        <v>0</v>
      </c>
    </row>
    <row r="52" spans="2:84" ht="40.5" customHeight="1">
      <c r="B52" s="1079">
        <v>18</v>
      </c>
      <c r="C52" s="1081"/>
      <c r="D52" s="1083"/>
      <c r="E52" s="1083"/>
      <c r="F52" s="1077"/>
      <c r="G52" s="156" t="s">
        <v>201</v>
      </c>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0"/>
      <c r="BR52" s="170"/>
      <c r="BS52" s="170"/>
      <c r="BT52" s="170"/>
      <c r="BU52" s="170"/>
      <c r="BV52" s="170"/>
      <c r="BW52" s="170"/>
      <c r="BX52" s="170"/>
      <c r="BY52" s="170"/>
      <c r="BZ52" s="170"/>
      <c r="CA52" s="170"/>
      <c r="CB52" s="170"/>
      <c r="CC52" s="170"/>
      <c r="CD52" s="161"/>
      <c r="CE52" s="161"/>
      <c r="CF52" s="161"/>
    </row>
    <row r="53" spans="2:84" ht="24" customHeight="1">
      <c r="B53" s="1080"/>
      <c r="C53" s="1082"/>
      <c r="D53" s="1084"/>
      <c r="E53" s="1084"/>
      <c r="F53" s="1078"/>
      <c r="G53" s="156" t="s">
        <v>207</v>
      </c>
      <c r="H53" s="347"/>
      <c r="I53" s="347"/>
      <c r="J53" s="347"/>
      <c r="K53" s="347"/>
      <c r="L53" s="347"/>
      <c r="M53" s="347"/>
      <c r="N53" s="347"/>
      <c r="O53" s="347"/>
      <c r="P53" s="347"/>
      <c r="Q53" s="347"/>
      <c r="R53" s="347"/>
      <c r="S53" s="347"/>
      <c r="T53" s="347"/>
      <c r="U53" s="347"/>
      <c r="V53" s="347"/>
      <c r="W53" s="347"/>
      <c r="X53" s="347"/>
      <c r="Y53" s="347"/>
      <c r="Z53" s="347"/>
      <c r="AA53" s="347"/>
      <c r="AB53" s="347"/>
      <c r="AC53" s="347"/>
      <c r="AD53" s="347"/>
      <c r="AE53" s="347"/>
      <c r="AF53" s="347"/>
      <c r="AG53" s="347"/>
      <c r="AH53" s="347"/>
      <c r="AI53" s="347"/>
      <c r="AJ53" s="347"/>
      <c r="AK53" s="347"/>
      <c r="AL53" s="347"/>
      <c r="AM53" s="347"/>
      <c r="AN53" s="347"/>
      <c r="AO53" s="347"/>
      <c r="AP53" s="347"/>
      <c r="AQ53" s="347"/>
      <c r="AR53" s="347"/>
      <c r="AS53" s="347"/>
      <c r="AT53" s="347"/>
      <c r="AU53" s="347"/>
      <c r="AV53" s="347"/>
      <c r="AW53" s="347"/>
      <c r="AX53" s="347"/>
      <c r="AY53" s="347"/>
      <c r="AZ53" s="347"/>
      <c r="BA53" s="347"/>
      <c r="BB53" s="347"/>
      <c r="BC53" s="347"/>
      <c r="BD53" s="347"/>
      <c r="BE53" s="347"/>
      <c r="BF53" s="347"/>
      <c r="BG53" s="347"/>
      <c r="BH53" s="347"/>
      <c r="BI53" s="347"/>
      <c r="BJ53" s="347"/>
      <c r="BK53" s="347"/>
      <c r="BL53" s="347"/>
      <c r="BM53" s="347"/>
      <c r="BN53" s="347"/>
      <c r="BO53" s="347"/>
      <c r="BP53" s="347"/>
      <c r="BQ53" s="347"/>
      <c r="BR53" s="347"/>
      <c r="BS53" s="347"/>
      <c r="BT53" s="347"/>
      <c r="BU53" s="347"/>
      <c r="BV53" s="347"/>
      <c r="BW53" s="347"/>
      <c r="BX53" s="347"/>
      <c r="BY53" s="347"/>
      <c r="BZ53" s="347"/>
      <c r="CA53" s="347"/>
      <c r="CB53" s="347"/>
      <c r="CC53" s="348"/>
      <c r="CD53" s="160">
        <f>COUNTIF(H53:CC53,"○")</f>
        <v>0</v>
      </c>
      <c r="CE53" s="160">
        <f>COUNTIF(H53:CC53,"○")</f>
        <v>0</v>
      </c>
      <c r="CF53" s="160">
        <f>IF($D$5&lt;30,COUNTIFS(H53:CC53,"○",H$78:CC$78,"&gt;=2"),COUNTIFS(H53:CC53,"○",H$78:CC$78,"&gt;=5"))</f>
        <v>0</v>
      </c>
    </row>
    <row r="54" spans="2:84" ht="40.5" customHeight="1">
      <c r="B54" s="1079">
        <v>19</v>
      </c>
      <c r="C54" s="1081"/>
      <c r="D54" s="1083"/>
      <c r="E54" s="1083"/>
      <c r="F54" s="1077"/>
      <c r="G54" s="156" t="s">
        <v>201</v>
      </c>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0"/>
      <c r="AN54" s="170"/>
      <c r="AO54" s="170"/>
      <c r="AP54" s="170"/>
      <c r="AQ54" s="170"/>
      <c r="AR54" s="170"/>
      <c r="AS54" s="170"/>
      <c r="AT54" s="170"/>
      <c r="AU54" s="170"/>
      <c r="AV54" s="170"/>
      <c r="AW54" s="170"/>
      <c r="AX54" s="170"/>
      <c r="AY54" s="170"/>
      <c r="AZ54" s="170"/>
      <c r="BA54" s="170"/>
      <c r="BB54" s="170"/>
      <c r="BC54" s="170"/>
      <c r="BD54" s="170"/>
      <c r="BE54" s="170"/>
      <c r="BF54" s="170"/>
      <c r="BG54" s="170"/>
      <c r="BH54" s="170"/>
      <c r="BI54" s="170"/>
      <c r="BJ54" s="170"/>
      <c r="BK54" s="170"/>
      <c r="BL54" s="170"/>
      <c r="BM54" s="170"/>
      <c r="BN54" s="170"/>
      <c r="BO54" s="170"/>
      <c r="BP54" s="170"/>
      <c r="BQ54" s="170"/>
      <c r="BR54" s="170"/>
      <c r="BS54" s="170"/>
      <c r="BT54" s="170"/>
      <c r="BU54" s="170"/>
      <c r="BV54" s="170"/>
      <c r="BW54" s="170"/>
      <c r="BX54" s="170"/>
      <c r="BY54" s="170"/>
      <c r="BZ54" s="170"/>
      <c r="CA54" s="170"/>
      <c r="CB54" s="170"/>
      <c r="CC54" s="170"/>
      <c r="CD54" s="161"/>
      <c r="CE54" s="161"/>
      <c r="CF54" s="161"/>
    </row>
    <row r="55" spans="2:84" ht="24" customHeight="1">
      <c r="B55" s="1080"/>
      <c r="C55" s="1082"/>
      <c r="D55" s="1084"/>
      <c r="E55" s="1084"/>
      <c r="F55" s="1078"/>
      <c r="G55" s="156" t="s">
        <v>207</v>
      </c>
      <c r="H55" s="347"/>
      <c r="I55" s="347"/>
      <c r="J55" s="347"/>
      <c r="K55" s="347"/>
      <c r="L55" s="347"/>
      <c r="M55" s="347"/>
      <c r="N55" s="347"/>
      <c r="O55" s="347"/>
      <c r="P55" s="347"/>
      <c r="Q55" s="347"/>
      <c r="R55" s="347"/>
      <c r="S55" s="347"/>
      <c r="T55" s="347"/>
      <c r="U55" s="347"/>
      <c r="V55" s="347"/>
      <c r="W55" s="347"/>
      <c r="X55" s="347"/>
      <c r="Y55" s="347"/>
      <c r="Z55" s="347"/>
      <c r="AA55" s="347"/>
      <c r="AB55" s="347"/>
      <c r="AC55" s="347"/>
      <c r="AD55" s="347"/>
      <c r="AE55" s="347"/>
      <c r="AF55" s="347"/>
      <c r="AG55" s="347"/>
      <c r="AH55" s="347"/>
      <c r="AI55" s="347"/>
      <c r="AJ55" s="347"/>
      <c r="AK55" s="347"/>
      <c r="AL55" s="347"/>
      <c r="AM55" s="347"/>
      <c r="AN55" s="347"/>
      <c r="AO55" s="347"/>
      <c r="AP55" s="347"/>
      <c r="AQ55" s="347"/>
      <c r="AR55" s="347"/>
      <c r="AS55" s="347"/>
      <c r="AT55" s="347"/>
      <c r="AU55" s="347"/>
      <c r="AV55" s="347"/>
      <c r="AW55" s="347"/>
      <c r="AX55" s="347"/>
      <c r="AY55" s="347"/>
      <c r="AZ55" s="347"/>
      <c r="BA55" s="347"/>
      <c r="BB55" s="347"/>
      <c r="BC55" s="347"/>
      <c r="BD55" s="347"/>
      <c r="BE55" s="347"/>
      <c r="BF55" s="347"/>
      <c r="BG55" s="347"/>
      <c r="BH55" s="347"/>
      <c r="BI55" s="347"/>
      <c r="BJ55" s="347"/>
      <c r="BK55" s="347"/>
      <c r="BL55" s="347"/>
      <c r="BM55" s="347"/>
      <c r="BN55" s="347"/>
      <c r="BO55" s="347"/>
      <c r="BP55" s="347"/>
      <c r="BQ55" s="347"/>
      <c r="BR55" s="347"/>
      <c r="BS55" s="347"/>
      <c r="BT55" s="347"/>
      <c r="BU55" s="347"/>
      <c r="BV55" s="347"/>
      <c r="BW55" s="347"/>
      <c r="BX55" s="347"/>
      <c r="BY55" s="347"/>
      <c r="BZ55" s="347"/>
      <c r="CA55" s="347"/>
      <c r="CB55" s="347"/>
      <c r="CC55" s="348"/>
      <c r="CD55" s="160">
        <f>COUNTIF(H55:CC55,"○")</f>
        <v>0</v>
      </c>
      <c r="CE55" s="160">
        <f>COUNTIF(H55:CC55,"○")</f>
        <v>0</v>
      </c>
      <c r="CF55" s="160">
        <f>IF($D$5&lt;30,COUNTIFS(H55:CC55,"○",H$78:CC$78,"&gt;=2"),COUNTIFS(H55:CC55,"○",H$78:CC$78,"&gt;=5"))</f>
        <v>0</v>
      </c>
    </row>
    <row r="56" spans="2:84" ht="40.5" customHeight="1">
      <c r="B56" s="1079">
        <v>20</v>
      </c>
      <c r="C56" s="1081"/>
      <c r="D56" s="1083"/>
      <c r="E56" s="1083"/>
      <c r="F56" s="1077"/>
      <c r="G56" s="156" t="s">
        <v>201</v>
      </c>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0"/>
      <c r="AY56" s="170"/>
      <c r="AZ56" s="170"/>
      <c r="BA56" s="170"/>
      <c r="BB56" s="170"/>
      <c r="BC56" s="170"/>
      <c r="BD56" s="170"/>
      <c r="BE56" s="170"/>
      <c r="BF56" s="170"/>
      <c r="BG56" s="170"/>
      <c r="BH56" s="170"/>
      <c r="BI56" s="170"/>
      <c r="BJ56" s="170"/>
      <c r="BK56" s="170"/>
      <c r="BL56" s="170"/>
      <c r="BM56" s="170"/>
      <c r="BN56" s="170"/>
      <c r="BO56" s="170"/>
      <c r="BP56" s="170"/>
      <c r="BQ56" s="170"/>
      <c r="BR56" s="170"/>
      <c r="BS56" s="170"/>
      <c r="BT56" s="170"/>
      <c r="BU56" s="170"/>
      <c r="BV56" s="170"/>
      <c r="BW56" s="170"/>
      <c r="BX56" s="170"/>
      <c r="BY56" s="170"/>
      <c r="BZ56" s="170"/>
      <c r="CA56" s="170"/>
      <c r="CB56" s="170"/>
      <c r="CC56" s="170"/>
      <c r="CD56" s="161"/>
      <c r="CE56" s="161"/>
      <c r="CF56" s="161"/>
    </row>
    <row r="57" spans="2:84" ht="24" customHeight="1">
      <c r="B57" s="1080"/>
      <c r="C57" s="1082"/>
      <c r="D57" s="1084"/>
      <c r="E57" s="1084"/>
      <c r="F57" s="1078"/>
      <c r="G57" s="156" t="s">
        <v>207</v>
      </c>
      <c r="H57" s="347"/>
      <c r="I57" s="347"/>
      <c r="J57" s="347"/>
      <c r="K57" s="347"/>
      <c r="L57" s="347"/>
      <c r="M57" s="347"/>
      <c r="N57" s="347"/>
      <c r="O57" s="347"/>
      <c r="P57" s="347"/>
      <c r="Q57" s="347"/>
      <c r="R57" s="347"/>
      <c r="S57" s="347"/>
      <c r="T57" s="347"/>
      <c r="U57" s="347"/>
      <c r="V57" s="347"/>
      <c r="W57" s="347"/>
      <c r="X57" s="347"/>
      <c r="Y57" s="347"/>
      <c r="Z57" s="347"/>
      <c r="AA57" s="347"/>
      <c r="AB57" s="347"/>
      <c r="AC57" s="347"/>
      <c r="AD57" s="347"/>
      <c r="AE57" s="347"/>
      <c r="AF57" s="347"/>
      <c r="AG57" s="347"/>
      <c r="AH57" s="347"/>
      <c r="AI57" s="347"/>
      <c r="AJ57" s="347"/>
      <c r="AK57" s="347"/>
      <c r="AL57" s="347"/>
      <c r="AM57" s="347"/>
      <c r="AN57" s="347"/>
      <c r="AO57" s="347"/>
      <c r="AP57" s="347"/>
      <c r="AQ57" s="347"/>
      <c r="AR57" s="347"/>
      <c r="AS57" s="347"/>
      <c r="AT57" s="347"/>
      <c r="AU57" s="347"/>
      <c r="AV57" s="347"/>
      <c r="AW57" s="347"/>
      <c r="AX57" s="347"/>
      <c r="AY57" s="347"/>
      <c r="AZ57" s="347"/>
      <c r="BA57" s="347"/>
      <c r="BB57" s="347"/>
      <c r="BC57" s="347"/>
      <c r="BD57" s="347"/>
      <c r="BE57" s="347"/>
      <c r="BF57" s="347"/>
      <c r="BG57" s="347"/>
      <c r="BH57" s="347"/>
      <c r="BI57" s="347"/>
      <c r="BJ57" s="347"/>
      <c r="BK57" s="347"/>
      <c r="BL57" s="347"/>
      <c r="BM57" s="347"/>
      <c r="BN57" s="347"/>
      <c r="BO57" s="347"/>
      <c r="BP57" s="347"/>
      <c r="BQ57" s="347"/>
      <c r="BR57" s="347"/>
      <c r="BS57" s="347"/>
      <c r="BT57" s="347"/>
      <c r="BU57" s="347"/>
      <c r="BV57" s="347"/>
      <c r="BW57" s="347"/>
      <c r="BX57" s="347"/>
      <c r="BY57" s="347"/>
      <c r="BZ57" s="347"/>
      <c r="CA57" s="347"/>
      <c r="CB57" s="347"/>
      <c r="CC57" s="348"/>
      <c r="CD57" s="160">
        <f>COUNTIF(H57:CC57,"○")</f>
        <v>0</v>
      </c>
      <c r="CE57" s="160">
        <f>COUNTIF(H57:CC57,"○")</f>
        <v>0</v>
      </c>
      <c r="CF57" s="160">
        <f>IF($D$5&lt;30,COUNTIFS(H57:CC57,"○",H$78:CC$78,"&gt;=2"),COUNTIFS(H57:CC57,"○",H$78:CC$78,"&gt;=5"))</f>
        <v>0</v>
      </c>
    </row>
    <row r="58" spans="2:84" ht="40.5" customHeight="1">
      <c r="B58" s="1079">
        <v>21</v>
      </c>
      <c r="C58" s="1081"/>
      <c r="D58" s="1083"/>
      <c r="E58" s="1083"/>
      <c r="F58" s="1077"/>
      <c r="G58" s="156" t="s">
        <v>201</v>
      </c>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0"/>
      <c r="BR58" s="170"/>
      <c r="BS58" s="170"/>
      <c r="BT58" s="170"/>
      <c r="BU58" s="170"/>
      <c r="BV58" s="170"/>
      <c r="BW58" s="170"/>
      <c r="BX58" s="170"/>
      <c r="BY58" s="170"/>
      <c r="BZ58" s="170"/>
      <c r="CA58" s="170"/>
      <c r="CB58" s="170"/>
      <c r="CC58" s="170"/>
      <c r="CD58" s="161"/>
      <c r="CE58" s="161"/>
      <c r="CF58" s="161"/>
    </row>
    <row r="59" spans="2:84" ht="24" customHeight="1">
      <c r="B59" s="1080"/>
      <c r="C59" s="1082"/>
      <c r="D59" s="1084"/>
      <c r="E59" s="1084"/>
      <c r="F59" s="1078"/>
      <c r="G59" s="156" t="s">
        <v>207</v>
      </c>
      <c r="H59" s="347"/>
      <c r="I59" s="347"/>
      <c r="J59" s="347"/>
      <c r="K59" s="347"/>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c r="AJ59" s="347"/>
      <c r="AK59" s="347"/>
      <c r="AL59" s="347"/>
      <c r="AM59" s="347"/>
      <c r="AN59" s="347"/>
      <c r="AO59" s="347"/>
      <c r="AP59" s="347"/>
      <c r="AQ59" s="347"/>
      <c r="AR59" s="347"/>
      <c r="AS59" s="347"/>
      <c r="AT59" s="347"/>
      <c r="AU59" s="347"/>
      <c r="AV59" s="347"/>
      <c r="AW59" s="347"/>
      <c r="AX59" s="347"/>
      <c r="AY59" s="347"/>
      <c r="AZ59" s="347"/>
      <c r="BA59" s="347"/>
      <c r="BB59" s="347"/>
      <c r="BC59" s="347"/>
      <c r="BD59" s="347"/>
      <c r="BE59" s="347"/>
      <c r="BF59" s="347"/>
      <c r="BG59" s="347"/>
      <c r="BH59" s="347"/>
      <c r="BI59" s="347"/>
      <c r="BJ59" s="347"/>
      <c r="BK59" s="347"/>
      <c r="BL59" s="347"/>
      <c r="BM59" s="347"/>
      <c r="BN59" s="347"/>
      <c r="BO59" s="347"/>
      <c r="BP59" s="347"/>
      <c r="BQ59" s="347"/>
      <c r="BR59" s="347"/>
      <c r="BS59" s="347"/>
      <c r="BT59" s="347"/>
      <c r="BU59" s="347"/>
      <c r="BV59" s="347"/>
      <c r="BW59" s="347"/>
      <c r="BX59" s="347"/>
      <c r="BY59" s="347"/>
      <c r="BZ59" s="347"/>
      <c r="CA59" s="347"/>
      <c r="CB59" s="347"/>
      <c r="CC59" s="348"/>
      <c r="CD59" s="160">
        <f>COUNTIF(H59:CC59,"○")</f>
        <v>0</v>
      </c>
      <c r="CE59" s="160">
        <f>COUNTIF(H59:CC59,"○")</f>
        <v>0</v>
      </c>
      <c r="CF59" s="160">
        <f>IF($D$5&lt;30,COUNTIFS(H59:CC59,"○",H$78:CC$78,"&gt;=2"),COUNTIFS(H59:CC59,"○",H$78:CC$78,"&gt;=5"))</f>
        <v>0</v>
      </c>
    </row>
    <row r="60" spans="2:84" ht="40.5" customHeight="1">
      <c r="B60" s="1079">
        <v>22</v>
      </c>
      <c r="C60" s="1081"/>
      <c r="D60" s="1083"/>
      <c r="E60" s="1083"/>
      <c r="F60" s="1077"/>
      <c r="G60" s="156" t="s">
        <v>201</v>
      </c>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0"/>
      <c r="BC60" s="170"/>
      <c r="BD60" s="170"/>
      <c r="BE60" s="170"/>
      <c r="BF60" s="170"/>
      <c r="BG60" s="170"/>
      <c r="BH60" s="170"/>
      <c r="BI60" s="170"/>
      <c r="BJ60" s="170"/>
      <c r="BK60" s="170"/>
      <c r="BL60" s="170"/>
      <c r="BM60" s="170"/>
      <c r="BN60" s="170"/>
      <c r="BO60" s="170"/>
      <c r="BP60" s="170"/>
      <c r="BQ60" s="170"/>
      <c r="BR60" s="170"/>
      <c r="BS60" s="170"/>
      <c r="BT60" s="170"/>
      <c r="BU60" s="170"/>
      <c r="BV60" s="170"/>
      <c r="BW60" s="170"/>
      <c r="BX60" s="170"/>
      <c r="BY60" s="170"/>
      <c r="BZ60" s="170"/>
      <c r="CA60" s="170"/>
      <c r="CB60" s="170"/>
      <c r="CC60" s="170"/>
      <c r="CD60" s="161"/>
      <c r="CE60" s="161"/>
      <c r="CF60" s="161"/>
    </row>
    <row r="61" spans="2:84" ht="24" customHeight="1">
      <c r="B61" s="1080"/>
      <c r="C61" s="1082"/>
      <c r="D61" s="1084"/>
      <c r="E61" s="1084"/>
      <c r="F61" s="1078"/>
      <c r="G61" s="156" t="s">
        <v>207</v>
      </c>
      <c r="H61" s="347"/>
      <c r="I61" s="347"/>
      <c r="J61" s="347"/>
      <c r="K61" s="347"/>
      <c r="L61" s="347"/>
      <c r="M61" s="347"/>
      <c r="N61" s="347"/>
      <c r="O61" s="347"/>
      <c r="P61" s="347"/>
      <c r="Q61" s="347"/>
      <c r="R61" s="347"/>
      <c r="S61" s="347"/>
      <c r="T61" s="347"/>
      <c r="U61" s="347"/>
      <c r="V61" s="347"/>
      <c r="W61" s="347"/>
      <c r="X61" s="347"/>
      <c r="Y61" s="347"/>
      <c r="Z61" s="347"/>
      <c r="AA61" s="347"/>
      <c r="AB61" s="347"/>
      <c r="AC61" s="347"/>
      <c r="AD61" s="347"/>
      <c r="AE61" s="347"/>
      <c r="AF61" s="347"/>
      <c r="AG61" s="347"/>
      <c r="AH61" s="347"/>
      <c r="AI61" s="347"/>
      <c r="AJ61" s="347"/>
      <c r="AK61" s="347"/>
      <c r="AL61" s="347"/>
      <c r="AM61" s="347"/>
      <c r="AN61" s="347"/>
      <c r="AO61" s="347"/>
      <c r="AP61" s="347"/>
      <c r="AQ61" s="347"/>
      <c r="AR61" s="347"/>
      <c r="AS61" s="347"/>
      <c r="AT61" s="347"/>
      <c r="AU61" s="347"/>
      <c r="AV61" s="347"/>
      <c r="AW61" s="347"/>
      <c r="AX61" s="347"/>
      <c r="AY61" s="347"/>
      <c r="AZ61" s="347"/>
      <c r="BA61" s="347"/>
      <c r="BB61" s="347"/>
      <c r="BC61" s="347"/>
      <c r="BD61" s="347"/>
      <c r="BE61" s="347"/>
      <c r="BF61" s="347"/>
      <c r="BG61" s="347"/>
      <c r="BH61" s="347"/>
      <c r="BI61" s="347"/>
      <c r="BJ61" s="347"/>
      <c r="BK61" s="347"/>
      <c r="BL61" s="347"/>
      <c r="BM61" s="347"/>
      <c r="BN61" s="347"/>
      <c r="BO61" s="347"/>
      <c r="BP61" s="347"/>
      <c r="BQ61" s="347"/>
      <c r="BR61" s="347"/>
      <c r="BS61" s="347"/>
      <c r="BT61" s="347"/>
      <c r="BU61" s="347"/>
      <c r="BV61" s="347"/>
      <c r="BW61" s="347"/>
      <c r="BX61" s="347"/>
      <c r="BY61" s="347"/>
      <c r="BZ61" s="347"/>
      <c r="CA61" s="347"/>
      <c r="CB61" s="347"/>
      <c r="CC61" s="348"/>
      <c r="CD61" s="160">
        <f>COUNTIF(H61:CC61,"○")</f>
        <v>0</v>
      </c>
      <c r="CE61" s="160">
        <f>COUNTIF(H61:CC61,"○")</f>
        <v>0</v>
      </c>
      <c r="CF61" s="160">
        <f>IF($D$5&lt;30,COUNTIFS(H61:CC61,"○",H$78:CC$78,"&gt;=2"),COUNTIFS(H61:CC61,"○",H$78:CC$78,"&gt;=5"))</f>
        <v>0</v>
      </c>
    </row>
    <row r="62" spans="2:84" ht="40.5" customHeight="1">
      <c r="B62" s="1079">
        <v>23</v>
      </c>
      <c r="C62" s="1081"/>
      <c r="D62" s="1083"/>
      <c r="E62" s="1083"/>
      <c r="F62" s="1077"/>
      <c r="G62" s="156" t="s">
        <v>201</v>
      </c>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0"/>
      <c r="AY62" s="170"/>
      <c r="AZ62" s="170"/>
      <c r="BA62" s="170"/>
      <c r="BB62" s="170"/>
      <c r="BC62" s="170"/>
      <c r="BD62" s="170"/>
      <c r="BE62" s="170"/>
      <c r="BF62" s="170"/>
      <c r="BG62" s="170"/>
      <c r="BH62" s="170"/>
      <c r="BI62" s="170"/>
      <c r="BJ62" s="170"/>
      <c r="BK62" s="170"/>
      <c r="BL62" s="170"/>
      <c r="BM62" s="170"/>
      <c r="BN62" s="170"/>
      <c r="BO62" s="170"/>
      <c r="BP62" s="170"/>
      <c r="BQ62" s="170"/>
      <c r="BR62" s="170"/>
      <c r="BS62" s="170"/>
      <c r="BT62" s="170"/>
      <c r="BU62" s="170"/>
      <c r="BV62" s="170"/>
      <c r="BW62" s="170"/>
      <c r="BX62" s="170"/>
      <c r="BY62" s="170"/>
      <c r="BZ62" s="170"/>
      <c r="CA62" s="170"/>
      <c r="CB62" s="170"/>
      <c r="CC62" s="170"/>
      <c r="CD62" s="161"/>
      <c r="CE62" s="161"/>
      <c r="CF62" s="161"/>
    </row>
    <row r="63" spans="2:84" ht="24" customHeight="1">
      <c r="B63" s="1080"/>
      <c r="C63" s="1082"/>
      <c r="D63" s="1084"/>
      <c r="E63" s="1084"/>
      <c r="F63" s="1078"/>
      <c r="G63" s="156" t="s">
        <v>207</v>
      </c>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7"/>
      <c r="AG63" s="347"/>
      <c r="AH63" s="347"/>
      <c r="AI63" s="347"/>
      <c r="AJ63" s="347"/>
      <c r="AK63" s="347"/>
      <c r="AL63" s="347"/>
      <c r="AM63" s="347"/>
      <c r="AN63" s="347"/>
      <c r="AO63" s="347"/>
      <c r="AP63" s="347"/>
      <c r="AQ63" s="347"/>
      <c r="AR63" s="347"/>
      <c r="AS63" s="347"/>
      <c r="AT63" s="347"/>
      <c r="AU63" s="347"/>
      <c r="AV63" s="347"/>
      <c r="AW63" s="347"/>
      <c r="AX63" s="347"/>
      <c r="AY63" s="347"/>
      <c r="AZ63" s="347"/>
      <c r="BA63" s="347"/>
      <c r="BB63" s="347"/>
      <c r="BC63" s="347"/>
      <c r="BD63" s="347"/>
      <c r="BE63" s="347"/>
      <c r="BF63" s="347"/>
      <c r="BG63" s="347"/>
      <c r="BH63" s="347"/>
      <c r="BI63" s="347"/>
      <c r="BJ63" s="347"/>
      <c r="BK63" s="347"/>
      <c r="BL63" s="347"/>
      <c r="BM63" s="347"/>
      <c r="BN63" s="347"/>
      <c r="BO63" s="347"/>
      <c r="BP63" s="347"/>
      <c r="BQ63" s="347"/>
      <c r="BR63" s="347"/>
      <c r="BS63" s="347"/>
      <c r="BT63" s="347"/>
      <c r="BU63" s="347"/>
      <c r="BV63" s="347"/>
      <c r="BW63" s="347"/>
      <c r="BX63" s="347"/>
      <c r="BY63" s="347"/>
      <c r="BZ63" s="347"/>
      <c r="CA63" s="347"/>
      <c r="CB63" s="347"/>
      <c r="CC63" s="348"/>
      <c r="CD63" s="160">
        <f>COUNTIF(H63:CC63,"○")</f>
        <v>0</v>
      </c>
      <c r="CE63" s="160">
        <f>COUNTIF(H63:CC63,"○")</f>
        <v>0</v>
      </c>
      <c r="CF63" s="160">
        <f>IF($D$5&lt;30,COUNTIFS(H63:CC63,"○",H$78:CC$78,"&gt;=2"),COUNTIFS(H63:CC63,"○",H$78:CC$78,"&gt;=5"))</f>
        <v>0</v>
      </c>
    </row>
    <row r="64" spans="2:84" ht="40.5" customHeight="1">
      <c r="B64" s="1079">
        <v>24</v>
      </c>
      <c r="C64" s="1081"/>
      <c r="D64" s="1083"/>
      <c r="E64" s="1083"/>
      <c r="F64" s="1077"/>
      <c r="G64" s="156" t="s">
        <v>201</v>
      </c>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c r="AH64" s="170"/>
      <c r="AI64" s="170"/>
      <c r="AJ64" s="170"/>
      <c r="AK64" s="170"/>
      <c r="AL64" s="170"/>
      <c r="AM64" s="170"/>
      <c r="AN64" s="170"/>
      <c r="AO64" s="170"/>
      <c r="AP64" s="170"/>
      <c r="AQ64" s="170"/>
      <c r="AR64" s="170"/>
      <c r="AS64" s="170"/>
      <c r="AT64" s="170"/>
      <c r="AU64" s="170"/>
      <c r="AV64" s="170"/>
      <c r="AW64" s="170"/>
      <c r="AX64" s="170"/>
      <c r="AY64" s="170"/>
      <c r="AZ64" s="170"/>
      <c r="BA64" s="170"/>
      <c r="BB64" s="170"/>
      <c r="BC64" s="170"/>
      <c r="BD64" s="170"/>
      <c r="BE64" s="170"/>
      <c r="BF64" s="170"/>
      <c r="BG64" s="170"/>
      <c r="BH64" s="170"/>
      <c r="BI64" s="170"/>
      <c r="BJ64" s="170"/>
      <c r="BK64" s="170"/>
      <c r="BL64" s="170"/>
      <c r="BM64" s="170"/>
      <c r="BN64" s="170"/>
      <c r="BO64" s="170"/>
      <c r="BP64" s="170"/>
      <c r="BQ64" s="170"/>
      <c r="BR64" s="170"/>
      <c r="BS64" s="170"/>
      <c r="BT64" s="170"/>
      <c r="BU64" s="170"/>
      <c r="BV64" s="170"/>
      <c r="BW64" s="170"/>
      <c r="BX64" s="170"/>
      <c r="BY64" s="170"/>
      <c r="BZ64" s="170"/>
      <c r="CA64" s="170"/>
      <c r="CB64" s="170"/>
      <c r="CC64" s="170"/>
      <c r="CD64" s="161"/>
      <c r="CE64" s="161"/>
      <c r="CF64" s="161"/>
    </row>
    <row r="65" spans="2:84" ht="24" customHeight="1">
      <c r="B65" s="1080"/>
      <c r="C65" s="1082"/>
      <c r="D65" s="1084"/>
      <c r="E65" s="1084"/>
      <c r="F65" s="1078"/>
      <c r="G65" s="156" t="s">
        <v>207</v>
      </c>
      <c r="H65" s="347"/>
      <c r="I65" s="347"/>
      <c r="J65" s="347"/>
      <c r="K65" s="347"/>
      <c r="L65" s="347"/>
      <c r="M65" s="347"/>
      <c r="N65" s="347"/>
      <c r="O65" s="347"/>
      <c r="P65" s="347"/>
      <c r="Q65" s="347"/>
      <c r="R65" s="347"/>
      <c r="S65" s="347"/>
      <c r="T65" s="347"/>
      <c r="U65" s="347"/>
      <c r="V65" s="347"/>
      <c r="W65" s="347"/>
      <c r="X65" s="347"/>
      <c r="Y65" s="347"/>
      <c r="Z65" s="347"/>
      <c r="AA65" s="347"/>
      <c r="AB65" s="347"/>
      <c r="AC65" s="347"/>
      <c r="AD65" s="347"/>
      <c r="AE65" s="347"/>
      <c r="AF65" s="347"/>
      <c r="AG65" s="347"/>
      <c r="AH65" s="347"/>
      <c r="AI65" s="347"/>
      <c r="AJ65" s="347"/>
      <c r="AK65" s="347"/>
      <c r="AL65" s="347"/>
      <c r="AM65" s="347"/>
      <c r="AN65" s="347"/>
      <c r="AO65" s="347"/>
      <c r="AP65" s="347"/>
      <c r="AQ65" s="347"/>
      <c r="AR65" s="347"/>
      <c r="AS65" s="347"/>
      <c r="AT65" s="347"/>
      <c r="AU65" s="347"/>
      <c r="AV65" s="347"/>
      <c r="AW65" s="347"/>
      <c r="AX65" s="347"/>
      <c r="AY65" s="347"/>
      <c r="AZ65" s="347"/>
      <c r="BA65" s="347"/>
      <c r="BB65" s="347"/>
      <c r="BC65" s="347"/>
      <c r="BD65" s="347"/>
      <c r="BE65" s="347"/>
      <c r="BF65" s="347"/>
      <c r="BG65" s="347"/>
      <c r="BH65" s="347"/>
      <c r="BI65" s="347"/>
      <c r="BJ65" s="347"/>
      <c r="BK65" s="347"/>
      <c r="BL65" s="347"/>
      <c r="BM65" s="347"/>
      <c r="BN65" s="347"/>
      <c r="BO65" s="347"/>
      <c r="BP65" s="347"/>
      <c r="BQ65" s="347"/>
      <c r="BR65" s="347"/>
      <c r="BS65" s="347"/>
      <c r="BT65" s="347"/>
      <c r="BU65" s="347"/>
      <c r="BV65" s="347"/>
      <c r="BW65" s="347"/>
      <c r="BX65" s="347"/>
      <c r="BY65" s="347"/>
      <c r="BZ65" s="347"/>
      <c r="CA65" s="347"/>
      <c r="CB65" s="347"/>
      <c r="CC65" s="348"/>
      <c r="CD65" s="160">
        <f>COUNTIF(H65:CC65,"○")</f>
        <v>0</v>
      </c>
      <c r="CE65" s="160">
        <f>COUNTIF(H65:CC65,"○")</f>
        <v>0</v>
      </c>
      <c r="CF65" s="160">
        <f>IF($D$5&lt;30,COUNTIFS(H65:CC65,"○",H$78:CC$78,"&gt;=2"),COUNTIFS(H65:CC65,"○",H$78:CC$78,"&gt;=5"))</f>
        <v>0</v>
      </c>
    </row>
    <row r="66" spans="2:84" ht="40.5" customHeight="1">
      <c r="B66" s="1079">
        <v>25</v>
      </c>
      <c r="C66" s="1081"/>
      <c r="D66" s="1083"/>
      <c r="E66" s="1083"/>
      <c r="F66" s="1077"/>
      <c r="G66" s="156" t="s">
        <v>201</v>
      </c>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c r="AH66" s="170"/>
      <c r="AI66" s="170"/>
      <c r="AJ66" s="170"/>
      <c r="AK66" s="170"/>
      <c r="AL66" s="170"/>
      <c r="AM66" s="170"/>
      <c r="AN66" s="170"/>
      <c r="AO66" s="170"/>
      <c r="AP66" s="170"/>
      <c r="AQ66" s="170"/>
      <c r="AR66" s="170"/>
      <c r="AS66" s="170"/>
      <c r="AT66" s="170"/>
      <c r="AU66" s="170"/>
      <c r="AV66" s="170"/>
      <c r="AW66" s="170"/>
      <c r="AX66" s="170"/>
      <c r="AY66" s="170"/>
      <c r="AZ66" s="170"/>
      <c r="BA66" s="170"/>
      <c r="BB66" s="170"/>
      <c r="BC66" s="170"/>
      <c r="BD66" s="170"/>
      <c r="BE66" s="170"/>
      <c r="BF66" s="170"/>
      <c r="BG66" s="170"/>
      <c r="BH66" s="170"/>
      <c r="BI66" s="170"/>
      <c r="BJ66" s="170"/>
      <c r="BK66" s="170"/>
      <c r="BL66" s="170"/>
      <c r="BM66" s="170"/>
      <c r="BN66" s="170"/>
      <c r="BO66" s="170"/>
      <c r="BP66" s="170"/>
      <c r="BQ66" s="170"/>
      <c r="BR66" s="170"/>
      <c r="BS66" s="170"/>
      <c r="BT66" s="170"/>
      <c r="BU66" s="170"/>
      <c r="BV66" s="170"/>
      <c r="BW66" s="170"/>
      <c r="BX66" s="170"/>
      <c r="BY66" s="170"/>
      <c r="BZ66" s="170"/>
      <c r="CA66" s="170"/>
      <c r="CB66" s="170"/>
      <c r="CC66" s="170"/>
      <c r="CD66" s="161"/>
      <c r="CE66" s="161"/>
      <c r="CF66" s="161"/>
    </row>
    <row r="67" spans="2:84" ht="24" customHeight="1">
      <c r="B67" s="1080"/>
      <c r="C67" s="1082"/>
      <c r="D67" s="1084"/>
      <c r="E67" s="1084"/>
      <c r="F67" s="1078"/>
      <c r="G67" s="156" t="s">
        <v>207</v>
      </c>
      <c r="H67" s="347"/>
      <c r="I67" s="347"/>
      <c r="J67" s="347"/>
      <c r="K67" s="347"/>
      <c r="L67" s="347"/>
      <c r="M67" s="347"/>
      <c r="N67" s="347"/>
      <c r="O67" s="347"/>
      <c r="P67" s="347"/>
      <c r="Q67" s="347"/>
      <c r="R67" s="347"/>
      <c r="S67" s="347"/>
      <c r="T67" s="347"/>
      <c r="U67" s="347"/>
      <c r="V67" s="347"/>
      <c r="W67" s="347"/>
      <c r="X67" s="347"/>
      <c r="Y67" s="347"/>
      <c r="Z67" s="347"/>
      <c r="AA67" s="347"/>
      <c r="AB67" s="347"/>
      <c r="AC67" s="347"/>
      <c r="AD67" s="347"/>
      <c r="AE67" s="347"/>
      <c r="AF67" s="347"/>
      <c r="AG67" s="347"/>
      <c r="AH67" s="347"/>
      <c r="AI67" s="347"/>
      <c r="AJ67" s="347"/>
      <c r="AK67" s="347"/>
      <c r="AL67" s="347"/>
      <c r="AM67" s="347"/>
      <c r="AN67" s="347"/>
      <c r="AO67" s="347"/>
      <c r="AP67" s="347"/>
      <c r="AQ67" s="347"/>
      <c r="AR67" s="347"/>
      <c r="AS67" s="347"/>
      <c r="AT67" s="347"/>
      <c r="AU67" s="347"/>
      <c r="AV67" s="347"/>
      <c r="AW67" s="347"/>
      <c r="AX67" s="347"/>
      <c r="AY67" s="347"/>
      <c r="AZ67" s="347"/>
      <c r="BA67" s="347"/>
      <c r="BB67" s="347"/>
      <c r="BC67" s="347"/>
      <c r="BD67" s="347"/>
      <c r="BE67" s="347"/>
      <c r="BF67" s="347"/>
      <c r="BG67" s="347"/>
      <c r="BH67" s="347"/>
      <c r="BI67" s="347"/>
      <c r="BJ67" s="347"/>
      <c r="BK67" s="347"/>
      <c r="BL67" s="347"/>
      <c r="BM67" s="347"/>
      <c r="BN67" s="347"/>
      <c r="BO67" s="347"/>
      <c r="BP67" s="347"/>
      <c r="BQ67" s="347"/>
      <c r="BR67" s="347"/>
      <c r="BS67" s="347"/>
      <c r="BT67" s="347"/>
      <c r="BU67" s="347"/>
      <c r="BV67" s="347"/>
      <c r="BW67" s="347"/>
      <c r="BX67" s="347"/>
      <c r="BY67" s="347"/>
      <c r="BZ67" s="347"/>
      <c r="CA67" s="347"/>
      <c r="CB67" s="347"/>
      <c r="CC67" s="348"/>
      <c r="CD67" s="160">
        <f>COUNTIF(H67:CC67,"○")</f>
        <v>0</v>
      </c>
      <c r="CE67" s="160">
        <f>COUNTIF(H67:CC67,"○")</f>
        <v>0</v>
      </c>
      <c r="CF67" s="160">
        <f>IF($D$5&lt;30,COUNTIFS(H67:CC67,"○",H$78:CC$78,"&gt;=2"),COUNTIFS(H67:CC67,"○",H$78:CC$78,"&gt;=5"))</f>
        <v>0</v>
      </c>
    </row>
    <row r="68" spans="2:84" ht="40.5" customHeight="1">
      <c r="B68" s="1079">
        <v>26</v>
      </c>
      <c r="C68" s="1081"/>
      <c r="D68" s="1083"/>
      <c r="E68" s="1083"/>
      <c r="F68" s="1077"/>
      <c r="G68" s="156" t="s">
        <v>201</v>
      </c>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c r="AE68" s="170"/>
      <c r="AF68" s="170"/>
      <c r="AG68" s="170"/>
      <c r="AH68" s="170"/>
      <c r="AI68" s="170"/>
      <c r="AJ68" s="170"/>
      <c r="AK68" s="170"/>
      <c r="AL68" s="170"/>
      <c r="AM68" s="170"/>
      <c r="AN68" s="170"/>
      <c r="AO68" s="170"/>
      <c r="AP68" s="170"/>
      <c r="AQ68" s="170"/>
      <c r="AR68" s="170"/>
      <c r="AS68" s="170"/>
      <c r="AT68" s="170"/>
      <c r="AU68" s="170"/>
      <c r="AV68" s="170"/>
      <c r="AW68" s="170"/>
      <c r="AX68" s="170"/>
      <c r="AY68" s="170"/>
      <c r="AZ68" s="170"/>
      <c r="BA68" s="170"/>
      <c r="BB68" s="170"/>
      <c r="BC68" s="170"/>
      <c r="BD68" s="170"/>
      <c r="BE68" s="170"/>
      <c r="BF68" s="170"/>
      <c r="BG68" s="170"/>
      <c r="BH68" s="170"/>
      <c r="BI68" s="170"/>
      <c r="BJ68" s="170"/>
      <c r="BK68" s="170"/>
      <c r="BL68" s="170"/>
      <c r="BM68" s="170"/>
      <c r="BN68" s="170"/>
      <c r="BO68" s="170"/>
      <c r="BP68" s="170"/>
      <c r="BQ68" s="170"/>
      <c r="BR68" s="170"/>
      <c r="BS68" s="170"/>
      <c r="BT68" s="170"/>
      <c r="BU68" s="170"/>
      <c r="BV68" s="170"/>
      <c r="BW68" s="170"/>
      <c r="BX68" s="170"/>
      <c r="BY68" s="170"/>
      <c r="BZ68" s="170"/>
      <c r="CA68" s="170"/>
      <c r="CB68" s="170"/>
      <c r="CC68" s="170"/>
      <c r="CD68" s="161"/>
      <c r="CE68" s="161"/>
      <c r="CF68" s="161"/>
    </row>
    <row r="69" spans="2:84" ht="24" customHeight="1">
      <c r="B69" s="1080"/>
      <c r="C69" s="1082"/>
      <c r="D69" s="1084"/>
      <c r="E69" s="1084"/>
      <c r="F69" s="1078"/>
      <c r="G69" s="156" t="s">
        <v>207</v>
      </c>
      <c r="H69" s="347"/>
      <c r="I69" s="347"/>
      <c r="J69" s="347"/>
      <c r="K69" s="347"/>
      <c r="L69" s="347"/>
      <c r="M69" s="347"/>
      <c r="N69" s="347"/>
      <c r="O69" s="347"/>
      <c r="P69" s="347"/>
      <c r="Q69" s="347"/>
      <c r="R69" s="347"/>
      <c r="S69" s="347"/>
      <c r="T69" s="347"/>
      <c r="U69" s="347"/>
      <c r="V69" s="347"/>
      <c r="W69" s="347"/>
      <c r="X69" s="347"/>
      <c r="Y69" s="347"/>
      <c r="Z69" s="347"/>
      <c r="AA69" s="347"/>
      <c r="AB69" s="347"/>
      <c r="AC69" s="347"/>
      <c r="AD69" s="347"/>
      <c r="AE69" s="347"/>
      <c r="AF69" s="347"/>
      <c r="AG69" s="347"/>
      <c r="AH69" s="347"/>
      <c r="AI69" s="347"/>
      <c r="AJ69" s="347"/>
      <c r="AK69" s="347"/>
      <c r="AL69" s="347"/>
      <c r="AM69" s="347"/>
      <c r="AN69" s="347"/>
      <c r="AO69" s="347"/>
      <c r="AP69" s="347"/>
      <c r="AQ69" s="347"/>
      <c r="AR69" s="347"/>
      <c r="AS69" s="347"/>
      <c r="AT69" s="347"/>
      <c r="AU69" s="347"/>
      <c r="AV69" s="347"/>
      <c r="AW69" s="347"/>
      <c r="AX69" s="347"/>
      <c r="AY69" s="347"/>
      <c r="AZ69" s="347"/>
      <c r="BA69" s="347"/>
      <c r="BB69" s="347"/>
      <c r="BC69" s="347"/>
      <c r="BD69" s="347"/>
      <c r="BE69" s="347"/>
      <c r="BF69" s="347"/>
      <c r="BG69" s="347"/>
      <c r="BH69" s="347"/>
      <c r="BI69" s="347"/>
      <c r="BJ69" s="347"/>
      <c r="BK69" s="347"/>
      <c r="BL69" s="347"/>
      <c r="BM69" s="347"/>
      <c r="BN69" s="347"/>
      <c r="BO69" s="347"/>
      <c r="BP69" s="347"/>
      <c r="BQ69" s="347"/>
      <c r="BR69" s="347"/>
      <c r="BS69" s="347"/>
      <c r="BT69" s="347"/>
      <c r="BU69" s="347"/>
      <c r="BV69" s="347"/>
      <c r="BW69" s="347"/>
      <c r="BX69" s="347"/>
      <c r="BY69" s="347"/>
      <c r="BZ69" s="347"/>
      <c r="CA69" s="347"/>
      <c r="CB69" s="347"/>
      <c r="CC69" s="348"/>
      <c r="CD69" s="160">
        <f>COUNTIF(H69:CC69,"○")</f>
        <v>0</v>
      </c>
      <c r="CE69" s="160">
        <f>COUNTIF(H69:CC69,"○")</f>
        <v>0</v>
      </c>
      <c r="CF69" s="160">
        <f>IF($D$5&lt;30,COUNTIFS(H69:CC69,"○",H$78:CC$78,"&gt;=2"),COUNTIFS(H69:CC69,"○",H$78:CC$78,"&gt;=5"))</f>
        <v>0</v>
      </c>
    </row>
    <row r="70" spans="2:84" ht="40.5" customHeight="1">
      <c r="B70" s="1079">
        <v>27</v>
      </c>
      <c r="C70" s="1081"/>
      <c r="D70" s="1083"/>
      <c r="E70" s="1083"/>
      <c r="F70" s="1077"/>
      <c r="G70" s="156" t="s">
        <v>201</v>
      </c>
      <c r="H70" s="170"/>
      <c r="I70" s="170"/>
      <c r="J70" s="170"/>
      <c r="K70" s="170"/>
      <c r="L70" s="170"/>
      <c r="M70" s="170"/>
      <c r="N70" s="170"/>
      <c r="O70" s="170"/>
      <c r="P70" s="170"/>
      <c r="Q70" s="170"/>
      <c r="R70" s="170"/>
      <c r="S70" s="170"/>
      <c r="T70" s="170"/>
      <c r="U70" s="170"/>
      <c r="V70" s="170"/>
      <c r="W70" s="170"/>
      <c r="X70" s="170"/>
      <c r="Y70" s="170"/>
      <c r="Z70" s="170"/>
      <c r="AA70" s="170"/>
      <c r="AB70" s="170"/>
      <c r="AC70" s="170"/>
      <c r="AD70" s="170"/>
      <c r="AE70" s="170"/>
      <c r="AF70" s="170"/>
      <c r="AG70" s="170"/>
      <c r="AH70" s="170"/>
      <c r="AI70" s="170"/>
      <c r="AJ70" s="170"/>
      <c r="AK70" s="170"/>
      <c r="AL70" s="170"/>
      <c r="AM70" s="170"/>
      <c r="AN70" s="170"/>
      <c r="AO70" s="170"/>
      <c r="AP70" s="170"/>
      <c r="AQ70" s="170"/>
      <c r="AR70" s="170"/>
      <c r="AS70" s="170"/>
      <c r="AT70" s="170"/>
      <c r="AU70" s="170"/>
      <c r="AV70" s="170"/>
      <c r="AW70" s="170"/>
      <c r="AX70" s="170"/>
      <c r="AY70" s="170"/>
      <c r="AZ70" s="170"/>
      <c r="BA70" s="170"/>
      <c r="BB70" s="170"/>
      <c r="BC70" s="170"/>
      <c r="BD70" s="170"/>
      <c r="BE70" s="170"/>
      <c r="BF70" s="170"/>
      <c r="BG70" s="170"/>
      <c r="BH70" s="170"/>
      <c r="BI70" s="170"/>
      <c r="BJ70" s="170"/>
      <c r="BK70" s="170"/>
      <c r="BL70" s="170"/>
      <c r="BM70" s="170"/>
      <c r="BN70" s="170"/>
      <c r="BO70" s="170"/>
      <c r="BP70" s="170"/>
      <c r="BQ70" s="170"/>
      <c r="BR70" s="170"/>
      <c r="BS70" s="170"/>
      <c r="BT70" s="170"/>
      <c r="BU70" s="170"/>
      <c r="BV70" s="170"/>
      <c r="BW70" s="170"/>
      <c r="BX70" s="170"/>
      <c r="BY70" s="170"/>
      <c r="BZ70" s="170"/>
      <c r="CA70" s="170"/>
      <c r="CB70" s="170"/>
      <c r="CC70" s="170"/>
      <c r="CD70" s="161"/>
      <c r="CE70" s="161"/>
      <c r="CF70" s="161"/>
    </row>
    <row r="71" spans="2:84" ht="24" customHeight="1">
      <c r="B71" s="1080"/>
      <c r="C71" s="1082"/>
      <c r="D71" s="1084"/>
      <c r="E71" s="1084"/>
      <c r="F71" s="1078"/>
      <c r="G71" s="156" t="s">
        <v>207</v>
      </c>
      <c r="H71" s="347"/>
      <c r="I71" s="347"/>
      <c r="J71" s="347"/>
      <c r="K71" s="347"/>
      <c r="L71" s="347"/>
      <c r="M71" s="347"/>
      <c r="N71" s="347"/>
      <c r="O71" s="347"/>
      <c r="P71" s="347"/>
      <c r="Q71" s="347"/>
      <c r="R71" s="347"/>
      <c r="S71" s="347"/>
      <c r="T71" s="347"/>
      <c r="U71" s="347"/>
      <c r="V71" s="347"/>
      <c r="W71" s="347"/>
      <c r="X71" s="347"/>
      <c r="Y71" s="347"/>
      <c r="Z71" s="347"/>
      <c r="AA71" s="347"/>
      <c r="AB71" s="347"/>
      <c r="AC71" s="347"/>
      <c r="AD71" s="347"/>
      <c r="AE71" s="347"/>
      <c r="AF71" s="347"/>
      <c r="AG71" s="347"/>
      <c r="AH71" s="347"/>
      <c r="AI71" s="347"/>
      <c r="AJ71" s="347"/>
      <c r="AK71" s="347"/>
      <c r="AL71" s="347"/>
      <c r="AM71" s="347"/>
      <c r="AN71" s="347"/>
      <c r="AO71" s="347"/>
      <c r="AP71" s="347"/>
      <c r="AQ71" s="347"/>
      <c r="AR71" s="347"/>
      <c r="AS71" s="347"/>
      <c r="AT71" s="347"/>
      <c r="AU71" s="347"/>
      <c r="AV71" s="347"/>
      <c r="AW71" s="347"/>
      <c r="AX71" s="347"/>
      <c r="AY71" s="347"/>
      <c r="AZ71" s="347"/>
      <c r="BA71" s="347"/>
      <c r="BB71" s="347"/>
      <c r="BC71" s="347"/>
      <c r="BD71" s="347"/>
      <c r="BE71" s="347"/>
      <c r="BF71" s="347"/>
      <c r="BG71" s="347"/>
      <c r="BH71" s="347"/>
      <c r="BI71" s="347"/>
      <c r="BJ71" s="347"/>
      <c r="BK71" s="347"/>
      <c r="BL71" s="347"/>
      <c r="BM71" s="347"/>
      <c r="BN71" s="347"/>
      <c r="BO71" s="347"/>
      <c r="BP71" s="347"/>
      <c r="BQ71" s="347"/>
      <c r="BR71" s="347"/>
      <c r="BS71" s="347"/>
      <c r="BT71" s="347"/>
      <c r="BU71" s="347"/>
      <c r="BV71" s="347"/>
      <c r="BW71" s="347"/>
      <c r="BX71" s="347"/>
      <c r="BY71" s="347"/>
      <c r="BZ71" s="347"/>
      <c r="CA71" s="347"/>
      <c r="CB71" s="347"/>
      <c r="CC71" s="348"/>
      <c r="CD71" s="160">
        <f>COUNTIF(H71:CC71,"○")</f>
        <v>0</v>
      </c>
      <c r="CE71" s="160">
        <f>COUNTIF(H71:CC71,"○")</f>
        <v>0</v>
      </c>
      <c r="CF71" s="160">
        <f>IF($D$5&lt;30,COUNTIFS(H71:CC71,"○",H$78:CC$78,"&gt;=2"),COUNTIFS(H71:CC71,"○",H$78:CC$78,"&gt;=5"))</f>
        <v>0</v>
      </c>
    </row>
    <row r="72" spans="2:84" ht="40.5" customHeight="1">
      <c r="B72" s="1079">
        <v>28</v>
      </c>
      <c r="C72" s="1081"/>
      <c r="D72" s="1083"/>
      <c r="E72" s="1083"/>
      <c r="F72" s="1077"/>
      <c r="G72" s="156" t="s">
        <v>201</v>
      </c>
      <c r="H72" s="170"/>
      <c r="I72" s="170"/>
      <c r="J72" s="170"/>
      <c r="K72" s="170"/>
      <c r="L72" s="170"/>
      <c r="M72" s="170"/>
      <c r="N72" s="170"/>
      <c r="O72" s="170"/>
      <c r="P72" s="170"/>
      <c r="Q72" s="170"/>
      <c r="R72" s="170"/>
      <c r="S72" s="170"/>
      <c r="T72" s="170"/>
      <c r="U72" s="170"/>
      <c r="V72" s="170"/>
      <c r="W72" s="170"/>
      <c r="X72" s="170"/>
      <c r="Y72" s="170"/>
      <c r="Z72" s="170"/>
      <c r="AA72" s="170"/>
      <c r="AB72" s="170"/>
      <c r="AC72" s="170"/>
      <c r="AD72" s="170"/>
      <c r="AE72" s="170"/>
      <c r="AF72" s="170"/>
      <c r="AG72" s="170"/>
      <c r="AH72" s="170"/>
      <c r="AI72" s="170"/>
      <c r="AJ72" s="170"/>
      <c r="AK72" s="170"/>
      <c r="AL72" s="170"/>
      <c r="AM72" s="170"/>
      <c r="AN72" s="170"/>
      <c r="AO72" s="170"/>
      <c r="AP72" s="170"/>
      <c r="AQ72" s="170"/>
      <c r="AR72" s="170"/>
      <c r="AS72" s="170"/>
      <c r="AT72" s="170"/>
      <c r="AU72" s="170"/>
      <c r="AV72" s="170"/>
      <c r="AW72" s="170"/>
      <c r="AX72" s="170"/>
      <c r="AY72" s="170"/>
      <c r="AZ72" s="170"/>
      <c r="BA72" s="170"/>
      <c r="BB72" s="170"/>
      <c r="BC72" s="170"/>
      <c r="BD72" s="170"/>
      <c r="BE72" s="170"/>
      <c r="BF72" s="170"/>
      <c r="BG72" s="170"/>
      <c r="BH72" s="170"/>
      <c r="BI72" s="170"/>
      <c r="BJ72" s="170"/>
      <c r="BK72" s="170"/>
      <c r="BL72" s="170"/>
      <c r="BM72" s="170"/>
      <c r="BN72" s="170"/>
      <c r="BO72" s="170"/>
      <c r="BP72" s="170"/>
      <c r="BQ72" s="170"/>
      <c r="BR72" s="170"/>
      <c r="BS72" s="170"/>
      <c r="BT72" s="170"/>
      <c r="BU72" s="170"/>
      <c r="BV72" s="170"/>
      <c r="BW72" s="170"/>
      <c r="BX72" s="170"/>
      <c r="BY72" s="170"/>
      <c r="BZ72" s="170"/>
      <c r="CA72" s="170"/>
      <c r="CB72" s="170"/>
      <c r="CC72" s="170"/>
      <c r="CD72" s="161"/>
      <c r="CE72" s="161"/>
      <c r="CF72" s="161"/>
    </row>
    <row r="73" spans="2:84" ht="24" customHeight="1">
      <c r="B73" s="1080"/>
      <c r="C73" s="1082"/>
      <c r="D73" s="1084"/>
      <c r="E73" s="1084"/>
      <c r="F73" s="1078"/>
      <c r="G73" s="156" t="s">
        <v>207</v>
      </c>
      <c r="H73" s="347"/>
      <c r="I73" s="347"/>
      <c r="J73" s="347"/>
      <c r="K73" s="347"/>
      <c r="L73" s="347"/>
      <c r="M73" s="347"/>
      <c r="N73" s="347"/>
      <c r="O73" s="347"/>
      <c r="P73" s="347"/>
      <c r="Q73" s="347"/>
      <c r="R73" s="347"/>
      <c r="S73" s="347"/>
      <c r="T73" s="347"/>
      <c r="U73" s="347"/>
      <c r="V73" s="347"/>
      <c r="W73" s="347"/>
      <c r="X73" s="347"/>
      <c r="Y73" s="347"/>
      <c r="Z73" s="347"/>
      <c r="AA73" s="347"/>
      <c r="AB73" s="347"/>
      <c r="AC73" s="347"/>
      <c r="AD73" s="347"/>
      <c r="AE73" s="347"/>
      <c r="AF73" s="347"/>
      <c r="AG73" s="347"/>
      <c r="AH73" s="347"/>
      <c r="AI73" s="347"/>
      <c r="AJ73" s="347"/>
      <c r="AK73" s="347"/>
      <c r="AL73" s="347"/>
      <c r="AM73" s="347"/>
      <c r="AN73" s="347"/>
      <c r="AO73" s="347"/>
      <c r="AP73" s="347"/>
      <c r="AQ73" s="347"/>
      <c r="AR73" s="347"/>
      <c r="AS73" s="347"/>
      <c r="AT73" s="347"/>
      <c r="AU73" s="347"/>
      <c r="AV73" s="347"/>
      <c r="AW73" s="347"/>
      <c r="AX73" s="347"/>
      <c r="AY73" s="347"/>
      <c r="AZ73" s="347"/>
      <c r="BA73" s="347"/>
      <c r="BB73" s="347"/>
      <c r="BC73" s="347"/>
      <c r="BD73" s="347"/>
      <c r="BE73" s="347"/>
      <c r="BF73" s="347"/>
      <c r="BG73" s="347"/>
      <c r="BH73" s="347"/>
      <c r="BI73" s="347"/>
      <c r="BJ73" s="347"/>
      <c r="BK73" s="347"/>
      <c r="BL73" s="347"/>
      <c r="BM73" s="347"/>
      <c r="BN73" s="347"/>
      <c r="BO73" s="347"/>
      <c r="BP73" s="347"/>
      <c r="BQ73" s="347"/>
      <c r="BR73" s="347"/>
      <c r="BS73" s="347"/>
      <c r="BT73" s="347"/>
      <c r="BU73" s="347"/>
      <c r="BV73" s="347"/>
      <c r="BW73" s="347"/>
      <c r="BX73" s="347"/>
      <c r="BY73" s="347"/>
      <c r="BZ73" s="347"/>
      <c r="CA73" s="347"/>
      <c r="CB73" s="347"/>
      <c r="CC73" s="348"/>
      <c r="CD73" s="160">
        <f>COUNTIF(H73:CC73,"○")</f>
        <v>0</v>
      </c>
      <c r="CE73" s="160">
        <f>COUNTIF(H73:CC73,"○")</f>
        <v>0</v>
      </c>
      <c r="CF73" s="160">
        <f>IF($D$5&lt;30,COUNTIFS(H73:CC73,"○",H$78:CC$78,"&gt;=2"),COUNTIFS(H73:CC73,"○",H$78:CC$78,"&gt;=5"))</f>
        <v>0</v>
      </c>
    </row>
    <row r="74" spans="2:84" ht="40.5" customHeight="1">
      <c r="B74" s="1079">
        <v>29</v>
      </c>
      <c r="C74" s="1081"/>
      <c r="D74" s="1083"/>
      <c r="E74" s="1083"/>
      <c r="F74" s="1077"/>
      <c r="G74" s="156" t="s">
        <v>201</v>
      </c>
      <c r="H74" s="170"/>
      <c r="I74" s="170"/>
      <c r="J74" s="170"/>
      <c r="K74" s="170"/>
      <c r="L74" s="170"/>
      <c r="M74" s="170"/>
      <c r="N74" s="170"/>
      <c r="O74" s="170"/>
      <c r="P74" s="170"/>
      <c r="Q74" s="170"/>
      <c r="R74" s="170"/>
      <c r="S74" s="170"/>
      <c r="T74" s="170"/>
      <c r="U74" s="170"/>
      <c r="V74" s="170"/>
      <c r="W74" s="170"/>
      <c r="X74" s="170"/>
      <c r="Y74" s="170"/>
      <c r="Z74" s="170"/>
      <c r="AA74" s="170"/>
      <c r="AB74" s="170"/>
      <c r="AC74" s="170"/>
      <c r="AD74" s="170"/>
      <c r="AE74" s="170"/>
      <c r="AF74" s="170"/>
      <c r="AG74" s="170"/>
      <c r="AH74" s="170"/>
      <c r="AI74" s="170"/>
      <c r="AJ74" s="170"/>
      <c r="AK74" s="170"/>
      <c r="AL74" s="170"/>
      <c r="AM74" s="170"/>
      <c r="AN74" s="170"/>
      <c r="AO74" s="170"/>
      <c r="AP74" s="170"/>
      <c r="AQ74" s="170"/>
      <c r="AR74" s="170"/>
      <c r="AS74" s="170"/>
      <c r="AT74" s="170"/>
      <c r="AU74" s="170"/>
      <c r="AV74" s="170"/>
      <c r="AW74" s="170"/>
      <c r="AX74" s="170"/>
      <c r="AY74" s="170"/>
      <c r="AZ74" s="170"/>
      <c r="BA74" s="170"/>
      <c r="BB74" s="170"/>
      <c r="BC74" s="170"/>
      <c r="BD74" s="170"/>
      <c r="BE74" s="170"/>
      <c r="BF74" s="170"/>
      <c r="BG74" s="170"/>
      <c r="BH74" s="170"/>
      <c r="BI74" s="170"/>
      <c r="BJ74" s="170"/>
      <c r="BK74" s="170"/>
      <c r="BL74" s="170"/>
      <c r="BM74" s="170"/>
      <c r="BN74" s="170"/>
      <c r="BO74" s="170"/>
      <c r="BP74" s="170"/>
      <c r="BQ74" s="170"/>
      <c r="BR74" s="170"/>
      <c r="BS74" s="170"/>
      <c r="BT74" s="170"/>
      <c r="BU74" s="170"/>
      <c r="BV74" s="170"/>
      <c r="BW74" s="170"/>
      <c r="BX74" s="170"/>
      <c r="BY74" s="170"/>
      <c r="BZ74" s="170"/>
      <c r="CA74" s="170"/>
      <c r="CB74" s="170"/>
      <c r="CC74" s="170"/>
      <c r="CD74" s="161"/>
      <c r="CE74" s="161"/>
      <c r="CF74" s="161"/>
    </row>
    <row r="75" spans="2:84" ht="24" customHeight="1">
      <c r="B75" s="1080"/>
      <c r="C75" s="1082"/>
      <c r="D75" s="1084"/>
      <c r="E75" s="1084"/>
      <c r="F75" s="1078"/>
      <c r="G75" s="156" t="s">
        <v>207</v>
      </c>
      <c r="H75" s="347"/>
      <c r="I75" s="347"/>
      <c r="J75" s="347"/>
      <c r="K75" s="347"/>
      <c r="L75" s="347"/>
      <c r="M75" s="347"/>
      <c r="N75" s="347"/>
      <c r="O75" s="347"/>
      <c r="P75" s="347"/>
      <c r="Q75" s="347"/>
      <c r="R75" s="347"/>
      <c r="S75" s="347"/>
      <c r="T75" s="347"/>
      <c r="U75" s="347"/>
      <c r="V75" s="347"/>
      <c r="W75" s="347"/>
      <c r="X75" s="347"/>
      <c r="Y75" s="347"/>
      <c r="Z75" s="347"/>
      <c r="AA75" s="347"/>
      <c r="AB75" s="347"/>
      <c r="AC75" s="347"/>
      <c r="AD75" s="347"/>
      <c r="AE75" s="347"/>
      <c r="AF75" s="347"/>
      <c r="AG75" s="347"/>
      <c r="AH75" s="347"/>
      <c r="AI75" s="347"/>
      <c r="AJ75" s="347"/>
      <c r="AK75" s="347"/>
      <c r="AL75" s="347"/>
      <c r="AM75" s="347"/>
      <c r="AN75" s="347"/>
      <c r="AO75" s="347"/>
      <c r="AP75" s="347"/>
      <c r="AQ75" s="347"/>
      <c r="AR75" s="347"/>
      <c r="AS75" s="347"/>
      <c r="AT75" s="347"/>
      <c r="AU75" s="347"/>
      <c r="AV75" s="347"/>
      <c r="AW75" s="347"/>
      <c r="AX75" s="347"/>
      <c r="AY75" s="347"/>
      <c r="AZ75" s="347"/>
      <c r="BA75" s="347"/>
      <c r="BB75" s="347"/>
      <c r="BC75" s="347"/>
      <c r="BD75" s="347"/>
      <c r="BE75" s="347"/>
      <c r="BF75" s="347"/>
      <c r="BG75" s="347"/>
      <c r="BH75" s="347"/>
      <c r="BI75" s="347"/>
      <c r="BJ75" s="347"/>
      <c r="BK75" s="347"/>
      <c r="BL75" s="347"/>
      <c r="BM75" s="347"/>
      <c r="BN75" s="347"/>
      <c r="BO75" s="347"/>
      <c r="BP75" s="347"/>
      <c r="BQ75" s="347"/>
      <c r="BR75" s="347"/>
      <c r="BS75" s="347"/>
      <c r="BT75" s="347"/>
      <c r="BU75" s="347"/>
      <c r="BV75" s="347"/>
      <c r="BW75" s="347"/>
      <c r="BX75" s="347"/>
      <c r="BY75" s="347"/>
      <c r="BZ75" s="347"/>
      <c r="CA75" s="347"/>
      <c r="CB75" s="347"/>
      <c r="CC75" s="348"/>
      <c r="CD75" s="160">
        <f>COUNTIF(H75:CC75,"○")</f>
        <v>0</v>
      </c>
      <c r="CE75" s="160">
        <f>COUNTIF(H75:CC75,"○")</f>
        <v>0</v>
      </c>
      <c r="CF75" s="160">
        <f>IF($D$5&lt;30,COUNTIFS(H75:CC75,"○",H$78:CC$78,"&gt;=2"),COUNTIFS(H75:CC75,"○",H$78:CC$78,"&gt;=5"))</f>
        <v>0</v>
      </c>
    </row>
    <row r="76" spans="2:84" ht="40.5" customHeight="1">
      <c r="B76" s="1079">
        <v>30</v>
      </c>
      <c r="C76" s="1081"/>
      <c r="D76" s="1083"/>
      <c r="E76" s="1083"/>
      <c r="F76" s="1077"/>
      <c r="G76" s="156" t="s">
        <v>201</v>
      </c>
      <c r="H76" s="170"/>
      <c r="I76" s="170"/>
      <c r="J76" s="170"/>
      <c r="K76" s="170"/>
      <c r="L76" s="170"/>
      <c r="M76" s="170"/>
      <c r="N76" s="170"/>
      <c r="O76" s="170"/>
      <c r="P76" s="170"/>
      <c r="Q76" s="170"/>
      <c r="R76" s="170"/>
      <c r="S76" s="170"/>
      <c r="T76" s="170"/>
      <c r="U76" s="170"/>
      <c r="V76" s="170"/>
      <c r="W76" s="170"/>
      <c r="X76" s="170"/>
      <c r="Y76" s="170"/>
      <c r="Z76" s="170"/>
      <c r="AA76" s="170"/>
      <c r="AB76" s="170"/>
      <c r="AC76" s="170"/>
      <c r="AD76" s="170"/>
      <c r="AE76" s="170"/>
      <c r="AF76" s="170"/>
      <c r="AG76" s="170"/>
      <c r="AH76" s="170"/>
      <c r="AI76" s="170"/>
      <c r="AJ76" s="170"/>
      <c r="AK76" s="170"/>
      <c r="AL76" s="170"/>
      <c r="AM76" s="170"/>
      <c r="AN76" s="170"/>
      <c r="AO76" s="170"/>
      <c r="AP76" s="170"/>
      <c r="AQ76" s="170"/>
      <c r="AR76" s="170"/>
      <c r="AS76" s="170"/>
      <c r="AT76" s="170"/>
      <c r="AU76" s="170"/>
      <c r="AV76" s="170"/>
      <c r="AW76" s="170"/>
      <c r="AX76" s="170"/>
      <c r="AY76" s="170"/>
      <c r="AZ76" s="170"/>
      <c r="BA76" s="170"/>
      <c r="BB76" s="170"/>
      <c r="BC76" s="170"/>
      <c r="BD76" s="170"/>
      <c r="BE76" s="170"/>
      <c r="BF76" s="170"/>
      <c r="BG76" s="170"/>
      <c r="BH76" s="170"/>
      <c r="BI76" s="170"/>
      <c r="BJ76" s="170"/>
      <c r="BK76" s="170"/>
      <c r="BL76" s="170"/>
      <c r="BM76" s="170"/>
      <c r="BN76" s="170"/>
      <c r="BO76" s="170"/>
      <c r="BP76" s="170"/>
      <c r="BQ76" s="170"/>
      <c r="BR76" s="170"/>
      <c r="BS76" s="170"/>
      <c r="BT76" s="170"/>
      <c r="BU76" s="170"/>
      <c r="BV76" s="170"/>
      <c r="BW76" s="170"/>
      <c r="BX76" s="170"/>
      <c r="BY76" s="170"/>
      <c r="BZ76" s="170"/>
      <c r="CA76" s="170"/>
      <c r="CB76" s="170"/>
      <c r="CC76" s="170"/>
      <c r="CD76" s="161"/>
      <c r="CE76" s="161"/>
      <c r="CF76" s="161"/>
    </row>
    <row r="77" spans="2:84" ht="24" customHeight="1">
      <c r="B77" s="1080"/>
      <c r="C77" s="1082"/>
      <c r="D77" s="1084"/>
      <c r="E77" s="1084"/>
      <c r="F77" s="1078"/>
      <c r="G77" s="156" t="s">
        <v>207</v>
      </c>
      <c r="H77" s="347"/>
      <c r="I77" s="347"/>
      <c r="J77" s="347"/>
      <c r="K77" s="347"/>
      <c r="L77" s="347"/>
      <c r="M77" s="347"/>
      <c r="N77" s="347"/>
      <c r="O77" s="347"/>
      <c r="P77" s="347"/>
      <c r="Q77" s="347"/>
      <c r="R77" s="347"/>
      <c r="S77" s="347"/>
      <c r="T77" s="347"/>
      <c r="U77" s="347"/>
      <c r="V77" s="347"/>
      <c r="W77" s="347"/>
      <c r="X77" s="347"/>
      <c r="Y77" s="347"/>
      <c r="Z77" s="347"/>
      <c r="AA77" s="347"/>
      <c r="AB77" s="347"/>
      <c r="AC77" s="347"/>
      <c r="AD77" s="347"/>
      <c r="AE77" s="347"/>
      <c r="AF77" s="347"/>
      <c r="AG77" s="347"/>
      <c r="AH77" s="347"/>
      <c r="AI77" s="347"/>
      <c r="AJ77" s="347"/>
      <c r="AK77" s="347"/>
      <c r="AL77" s="347"/>
      <c r="AM77" s="347"/>
      <c r="AN77" s="347"/>
      <c r="AO77" s="347"/>
      <c r="AP77" s="347"/>
      <c r="AQ77" s="347"/>
      <c r="AR77" s="347"/>
      <c r="AS77" s="347"/>
      <c r="AT77" s="347"/>
      <c r="AU77" s="347"/>
      <c r="AV77" s="347"/>
      <c r="AW77" s="347"/>
      <c r="AX77" s="347"/>
      <c r="AY77" s="347"/>
      <c r="AZ77" s="347"/>
      <c r="BA77" s="347"/>
      <c r="BB77" s="347"/>
      <c r="BC77" s="347"/>
      <c r="BD77" s="347"/>
      <c r="BE77" s="347"/>
      <c r="BF77" s="347"/>
      <c r="BG77" s="347"/>
      <c r="BH77" s="347"/>
      <c r="BI77" s="347"/>
      <c r="BJ77" s="347"/>
      <c r="BK77" s="347"/>
      <c r="BL77" s="347"/>
      <c r="BM77" s="347"/>
      <c r="BN77" s="347"/>
      <c r="BO77" s="347"/>
      <c r="BP77" s="347"/>
      <c r="BQ77" s="347"/>
      <c r="BR77" s="347"/>
      <c r="BS77" s="347"/>
      <c r="BT77" s="347"/>
      <c r="BU77" s="347"/>
      <c r="BV77" s="347"/>
      <c r="BW77" s="347"/>
      <c r="BX77" s="347"/>
      <c r="BY77" s="347"/>
      <c r="BZ77" s="347"/>
      <c r="CA77" s="347"/>
      <c r="CB77" s="347"/>
      <c r="CC77" s="348"/>
      <c r="CD77" s="160">
        <f>COUNTIF(H77:CC77,"○")</f>
        <v>0</v>
      </c>
      <c r="CE77" s="160">
        <f>COUNTIF(H77:CC77,"○")</f>
        <v>0</v>
      </c>
      <c r="CF77" s="160">
        <f>IF($D$5&lt;30,COUNTIFS(H77:CC77,"○",H$78:CC$78,"&gt;=2"),COUNTIFS(H77:CC77,"○",H$78:CC$78,"&gt;=5"))</f>
        <v>0</v>
      </c>
    </row>
    <row r="78" spans="2:84" ht="24" customHeight="1" thickBot="1">
      <c r="B78" s="162"/>
      <c r="C78" s="163"/>
      <c r="D78" s="162"/>
      <c r="E78" s="162"/>
      <c r="F78" s="164"/>
      <c r="G78" s="156" t="s">
        <v>220</v>
      </c>
      <c r="H78" s="157">
        <f t="shared" ref="H78:CC78" si="5">COUNTIF(H18:H77,"○")</f>
        <v>0</v>
      </c>
      <c r="I78" s="157">
        <f t="shared" si="5"/>
        <v>0</v>
      </c>
      <c r="J78" s="157">
        <f t="shared" si="5"/>
        <v>0</v>
      </c>
      <c r="K78" s="157">
        <f t="shared" si="5"/>
        <v>0</v>
      </c>
      <c r="L78" s="157">
        <f t="shared" si="5"/>
        <v>0</v>
      </c>
      <c r="M78" s="157">
        <f t="shared" si="5"/>
        <v>0</v>
      </c>
      <c r="N78" s="157">
        <f t="shared" si="5"/>
        <v>0</v>
      </c>
      <c r="O78" s="157">
        <f t="shared" si="5"/>
        <v>0</v>
      </c>
      <c r="P78" s="157">
        <f t="shared" si="5"/>
        <v>0</v>
      </c>
      <c r="Q78" s="157">
        <f t="shared" si="5"/>
        <v>0</v>
      </c>
      <c r="R78" s="157">
        <f t="shared" si="5"/>
        <v>0</v>
      </c>
      <c r="S78" s="157">
        <f t="shared" si="5"/>
        <v>0</v>
      </c>
      <c r="T78" s="157">
        <f t="shared" si="5"/>
        <v>0</v>
      </c>
      <c r="U78" s="157">
        <f t="shared" si="5"/>
        <v>0</v>
      </c>
      <c r="V78" s="157">
        <f t="shared" si="5"/>
        <v>0</v>
      </c>
      <c r="W78" s="157">
        <f t="shared" si="5"/>
        <v>0</v>
      </c>
      <c r="X78" s="157">
        <f t="shared" si="5"/>
        <v>0</v>
      </c>
      <c r="Y78" s="157">
        <f t="shared" si="5"/>
        <v>0</v>
      </c>
      <c r="Z78" s="157">
        <f t="shared" si="5"/>
        <v>0</v>
      </c>
      <c r="AA78" s="157">
        <f t="shared" si="5"/>
        <v>0</v>
      </c>
      <c r="AB78" s="157">
        <f t="shared" si="5"/>
        <v>0</v>
      </c>
      <c r="AC78" s="157">
        <f t="shared" si="5"/>
        <v>0</v>
      </c>
      <c r="AD78" s="157">
        <f t="shared" si="5"/>
        <v>0</v>
      </c>
      <c r="AE78" s="157">
        <f t="shared" si="5"/>
        <v>0</v>
      </c>
      <c r="AF78" s="157">
        <f t="shared" si="5"/>
        <v>0</v>
      </c>
      <c r="AG78" s="157">
        <f t="shared" si="5"/>
        <v>0</v>
      </c>
      <c r="AH78" s="157">
        <f t="shared" si="5"/>
        <v>0</v>
      </c>
      <c r="AI78" s="157">
        <f t="shared" si="5"/>
        <v>0</v>
      </c>
      <c r="AJ78" s="157">
        <f t="shared" si="5"/>
        <v>0</v>
      </c>
      <c r="AK78" s="157">
        <f t="shared" si="5"/>
        <v>0</v>
      </c>
      <c r="AL78" s="157">
        <f t="shared" si="5"/>
        <v>0</v>
      </c>
      <c r="AM78" s="157">
        <f t="shared" si="5"/>
        <v>0</v>
      </c>
      <c r="AN78" s="157">
        <f t="shared" si="5"/>
        <v>0</v>
      </c>
      <c r="AO78" s="157">
        <f t="shared" si="5"/>
        <v>0</v>
      </c>
      <c r="AP78" s="157">
        <f t="shared" si="5"/>
        <v>0</v>
      </c>
      <c r="AQ78" s="157">
        <f t="shared" si="5"/>
        <v>0</v>
      </c>
      <c r="AR78" s="157">
        <f t="shared" si="5"/>
        <v>0</v>
      </c>
      <c r="AS78" s="157">
        <f t="shared" si="5"/>
        <v>0</v>
      </c>
      <c r="AT78" s="157">
        <f t="shared" si="5"/>
        <v>0</v>
      </c>
      <c r="AU78" s="157">
        <f t="shared" si="5"/>
        <v>0</v>
      </c>
      <c r="AV78" s="157">
        <f t="shared" si="5"/>
        <v>0</v>
      </c>
      <c r="AW78" s="157">
        <f t="shared" si="5"/>
        <v>0</v>
      </c>
      <c r="AX78" s="157">
        <f t="shared" si="5"/>
        <v>0</v>
      </c>
      <c r="AY78" s="157">
        <f t="shared" si="5"/>
        <v>0</v>
      </c>
      <c r="AZ78" s="157">
        <f t="shared" si="5"/>
        <v>0</v>
      </c>
      <c r="BA78" s="157">
        <f t="shared" si="5"/>
        <v>0</v>
      </c>
      <c r="BB78" s="157">
        <f t="shared" si="5"/>
        <v>0</v>
      </c>
      <c r="BC78" s="157">
        <f t="shared" si="5"/>
        <v>0</v>
      </c>
      <c r="BD78" s="157">
        <f t="shared" si="5"/>
        <v>0</v>
      </c>
      <c r="BE78" s="157">
        <f t="shared" si="5"/>
        <v>0</v>
      </c>
      <c r="BF78" s="157">
        <f t="shared" si="5"/>
        <v>0</v>
      </c>
      <c r="BG78" s="157">
        <f t="shared" si="5"/>
        <v>0</v>
      </c>
      <c r="BH78" s="157">
        <f t="shared" si="5"/>
        <v>0</v>
      </c>
      <c r="BI78" s="157">
        <f t="shared" si="5"/>
        <v>0</v>
      </c>
      <c r="BJ78" s="157">
        <f t="shared" si="5"/>
        <v>0</v>
      </c>
      <c r="BK78" s="157">
        <f t="shared" si="5"/>
        <v>0</v>
      </c>
      <c r="BL78" s="157">
        <f t="shared" si="5"/>
        <v>0</v>
      </c>
      <c r="BM78" s="157">
        <f t="shared" si="5"/>
        <v>0</v>
      </c>
      <c r="BN78" s="157">
        <f t="shared" si="5"/>
        <v>0</v>
      </c>
      <c r="BO78" s="157">
        <f t="shared" si="5"/>
        <v>0</v>
      </c>
      <c r="BP78" s="157">
        <f t="shared" si="5"/>
        <v>0</v>
      </c>
      <c r="BQ78" s="157">
        <f t="shared" si="5"/>
        <v>0</v>
      </c>
      <c r="BR78" s="157">
        <f t="shared" si="5"/>
        <v>0</v>
      </c>
      <c r="BS78" s="157">
        <f t="shared" si="5"/>
        <v>0</v>
      </c>
      <c r="BT78" s="157">
        <f t="shared" si="5"/>
        <v>0</v>
      </c>
      <c r="BU78" s="157">
        <f t="shared" si="5"/>
        <v>0</v>
      </c>
      <c r="BV78" s="157">
        <f t="shared" si="5"/>
        <v>0</v>
      </c>
      <c r="BW78" s="157">
        <f t="shared" si="5"/>
        <v>0</v>
      </c>
      <c r="BX78" s="157">
        <f t="shared" si="5"/>
        <v>0</v>
      </c>
      <c r="BY78" s="157">
        <f t="shared" si="5"/>
        <v>0</v>
      </c>
      <c r="BZ78" s="157">
        <f t="shared" si="5"/>
        <v>0</v>
      </c>
      <c r="CA78" s="157">
        <f t="shared" si="5"/>
        <v>0</v>
      </c>
      <c r="CB78" s="157">
        <f t="shared" si="5"/>
        <v>0</v>
      </c>
      <c r="CC78" s="157">
        <f t="shared" si="5"/>
        <v>0</v>
      </c>
      <c r="CD78" s="163"/>
      <c r="CE78" s="298">
        <f>SUM(CE18:CE77)</f>
        <v>0</v>
      </c>
      <c r="CF78" s="298">
        <f>SUM(CF18:CF77)</f>
        <v>0</v>
      </c>
    </row>
    <row r="79" spans="2:84" ht="23.25" customHeight="1" thickBot="1">
      <c r="CD79" s="165" t="s">
        <v>221</v>
      </c>
      <c r="CE79" s="1092">
        <f>SUM(CE78:CF78)</f>
        <v>0</v>
      </c>
      <c r="CF79" s="1093"/>
    </row>
    <row r="84" spans="3:4">
      <c r="C84" s="148"/>
    </row>
    <row r="85" spans="3:4">
      <c r="C85" s="148" t="s">
        <v>117</v>
      </c>
      <c r="D85" s="148" t="s">
        <v>223</v>
      </c>
    </row>
    <row r="86" spans="3:4">
      <c r="C86" s="148" t="s">
        <v>119</v>
      </c>
      <c r="D86" s="148" t="s">
        <v>223</v>
      </c>
    </row>
    <row r="87" spans="3:4">
      <c r="C87" s="148" t="s">
        <v>120</v>
      </c>
      <c r="D87" s="148" t="s">
        <v>223</v>
      </c>
    </row>
    <row r="88" spans="3:4">
      <c r="C88" s="148" t="s">
        <v>121</v>
      </c>
      <c r="D88" s="148" t="s">
        <v>223</v>
      </c>
    </row>
    <row r="89" spans="3:4">
      <c r="C89" s="148" t="s">
        <v>14</v>
      </c>
      <c r="D89" s="148" t="s">
        <v>223</v>
      </c>
    </row>
    <row r="90" spans="3:4">
      <c r="C90" s="148" t="s">
        <v>122</v>
      </c>
      <c r="D90" s="148" t="s">
        <v>223</v>
      </c>
    </row>
    <row r="91" spans="3:4">
      <c r="C91" s="148" t="s">
        <v>123</v>
      </c>
      <c r="D91" s="148" t="s">
        <v>223</v>
      </c>
    </row>
    <row r="92" spans="3:4">
      <c r="C92" s="148" t="s">
        <v>124</v>
      </c>
      <c r="D92" s="148" t="s">
        <v>223</v>
      </c>
    </row>
    <row r="93" spans="3:4">
      <c r="C93" s="148" t="s">
        <v>47</v>
      </c>
      <c r="D93" s="148" t="s">
        <v>222</v>
      </c>
    </row>
    <row r="94" spans="3:4">
      <c r="C94" s="148" t="s">
        <v>126</v>
      </c>
      <c r="D94" s="148" t="s">
        <v>222</v>
      </c>
    </row>
    <row r="95" spans="3:4">
      <c r="C95" s="148" t="s">
        <v>15</v>
      </c>
      <c r="D95" s="148" t="s">
        <v>223</v>
      </c>
    </row>
    <row r="96" spans="3:4">
      <c r="C96" s="148" t="s">
        <v>16</v>
      </c>
      <c r="D96" s="148" t="s">
        <v>223</v>
      </c>
    </row>
    <row r="97" spans="3:4">
      <c r="C97" s="148" t="s">
        <v>17</v>
      </c>
      <c r="D97" s="148" t="s">
        <v>223</v>
      </c>
    </row>
    <row r="98" spans="3:4">
      <c r="C98" s="148" t="s">
        <v>18</v>
      </c>
      <c r="D98" s="148" t="s">
        <v>223</v>
      </c>
    </row>
    <row r="99" spans="3:4">
      <c r="C99" s="148" t="s">
        <v>19</v>
      </c>
      <c r="D99" s="148" t="s">
        <v>223</v>
      </c>
    </row>
    <row r="100" spans="3:4">
      <c r="C100" s="148" t="s">
        <v>20</v>
      </c>
      <c r="D100" s="148" t="s">
        <v>223</v>
      </c>
    </row>
    <row r="101" spans="3:4">
      <c r="C101" s="148" t="s">
        <v>21</v>
      </c>
      <c r="D101" s="148" t="s">
        <v>223</v>
      </c>
    </row>
    <row r="102" spans="3:4">
      <c r="C102" s="148" t="s">
        <v>22</v>
      </c>
      <c r="D102" s="148" t="s">
        <v>223</v>
      </c>
    </row>
    <row r="103" spans="3:4">
      <c r="C103" s="148" t="s">
        <v>127</v>
      </c>
      <c r="D103" s="148" t="s">
        <v>223</v>
      </c>
    </row>
    <row r="104" spans="3:4">
      <c r="C104" s="148" t="s">
        <v>23</v>
      </c>
      <c r="D104" s="148" t="s">
        <v>223</v>
      </c>
    </row>
    <row r="105" spans="3:4">
      <c r="C105" s="148" t="s">
        <v>24</v>
      </c>
      <c r="D105" s="148" t="s">
        <v>223</v>
      </c>
    </row>
    <row r="106" spans="3:4">
      <c r="C106" s="148" t="s">
        <v>25</v>
      </c>
      <c r="D106" s="148" t="s">
        <v>222</v>
      </c>
    </row>
    <row r="107" spans="3:4">
      <c r="C107" s="148" t="s">
        <v>26</v>
      </c>
      <c r="D107" s="148" t="s">
        <v>222</v>
      </c>
    </row>
    <row r="108" spans="3:4">
      <c r="C108" s="148" t="s">
        <v>27</v>
      </c>
      <c r="D108" s="148" t="s">
        <v>222</v>
      </c>
    </row>
    <row r="109" spans="3:4">
      <c r="C109" s="148" t="s">
        <v>28</v>
      </c>
      <c r="D109" s="148" t="s">
        <v>222</v>
      </c>
    </row>
    <row r="110" spans="3:4">
      <c r="C110" s="148" t="s">
        <v>29</v>
      </c>
      <c r="D110" s="148" t="s">
        <v>222</v>
      </c>
    </row>
    <row r="111" spans="3:4">
      <c r="C111" s="148" t="s">
        <v>30</v>
      </c>
      <c r="D111" s="148" t="s">
        <v>222</v>
      </c>
    </row>
    <row r="112" spans="3:4">
      <c r="C112" s="148" t="s">
        <v>128</v>
      </c>
      <c r="D112" s="148" t="s">
        <v>222</v>
      </c>
    </row>
    <row r="113" spans="3:4">
      <c r="C113" s="148" t="s">
        <v>129</v>
      </c>
      <c r="D113" s="148" t="s">
        <v>222</v>
      </c>
    </row>
    <row r="114" spans="3:4">
      <c r="C114" s="148" t="s">
        <v>130</v>
      </c>
      <c r="D114" s="148" t="s">
        <v>222</v>
      </c>
    </row>
    <row r="115" spans="3:4">
      <c r="C115" s="148" t="s">
        <v>131</v>
      </c>
      <c r="D115" s="148" t="s">
        <v>222</v>
      </c>
    </row>
    <row r="116" spans="3:4">
      <c r="C116" s="148" t="s">
        <v>132</v>
      </c>
      <c r="D116" s="148" t="s">
        <v>222</v>
      </c>
    </row>
    <row r="117" spans="3:4">
      <c r="C117" s="148" t="s">
        <v>133</v>
      </c>
      <c r="D117" s="148" t="s">
        <v>222</v>
      </c>
    </row>
    <row r="118" spans="3:4">
      <c r="C118" s="148" t="s">
        <v>134</v>
      </c>
      <c r="D118" s="148" t="s">
        <v>222</v>
      </c>
    </row>
    <row r="119" spans="3:4">
      <c r="C119" s="148" t="s">
        <v>135</v>
      </c>
      <c r="D119" s="148" t="s">
        <v>222</v>
      </c>
    </row>
  </sheetData>
  <mergeCells count="168">
    <mergeCell ref="B72:B73"/>
    <mergeCell ref="C72:C73"/>
    <mergeCell ref="D72:D73"/>
    <mergeCell ref="E72:E73"/>
    <mergeCell ref="F72:F73"/>
    <mergeCell ref="CE79:CF79"/>
    <mergeCell ref="B74:B75"/>
    <mergeCell ref="C74:C75"/>
    <mergeCell ref="D74:D75"/>
    <mergeCell ref="E74:E75"/>
    <mergeCell ref="F74:F75"/>
    <mergeCell ref="B76:B77"/>
    <mergeCell ref="C76:C77"/>
    <mergeCell ref="D76:D77"/>
    <mergeCell ref="E76:E77"/>
    <mergeCell ref="F76:F77"/>
    <mergeCell ref="B68:B69"/>
    <mergeCell ref="C68:C69"/>
    <mergeCell ref="D68:D69"/>
    <mergeCell ref="E68:E69"/>
    <mergeCell ref="F68:F69"/>
    <mergeCell ref="B70:B71"/>
    <mergeCell ref="C70:C71"/>
    <mergeCell ref="D70:D71"/>
    <mergeCell ref="E70:E71"/>
    <mergeCell ref="F70:F71"/>
    <mergeCell ref="B64:B65"/>
    <mergeCell ref="C64:C65"/>
    <mergeCell ref="D64:D65"/>
    <mergeCell ref="E64:E65"/>
    <mergeCell ref="F64:F65"/>
    <mergeCell ref="B66:B67"/>
    <mergeCell ref="C66:C67"/>
    <mergeCell ref="D66:D67"/>
    <mergeCell ref="E66:E67"/>
    <mergeCell ref="F66:F67"/>
    <mergeCell ref="B60:B61"/>
    <mergeCell ref="C60:C61"/>
    <mergeCell ref="D60:D61"/>
    <mergeCell ref="E60:E61"/>
    <mergeCell ref="F60:F61"/>
    <mergeCell ref="B62:B63"/>
    <mergeCell ref="C62:C63"/>
    <mergeCell ref="D62:D63"/>
    <mergeCell ref="E62:E63"/>
    <mergeCell ref="F62:F63"/>
    <mergeCell ref="B56:B57"/>
    <mergeCell ref="C56:C57"/>
    <mergeCell ref="D56:D57"/>
    <mergeCell ref="E56:E57"/>
    <mergeCell ref="F56:F57"/>
    <mergeCell ref="B58:B59"/>
    <mergeCell ref="C58:C59"/>
    <mergeCell ref="D58:D59"/>
    <mergeCell ref="E58:E59"/>
    <mergeCell ref="F58:F59"/>
    <mergeCell ref="B52:B53"/>
    <mergeCell ref="C52:C53"/>
    <mergeCell ref="D52:D53"/>
    <mergeCell ref="E52:E53"/>
    <mergeCell ref="F52:F53"/>
    <mergeCell ref="B54:B55"/>
    <mergeCell ref="C54:C55"/>
    <mergeCell ref="D54:D55"/>
    <mergeCell ref="E54:E55"/>
    <mergeCell ref="F54:F55"/>
    <mergeCell ref="B48:B49"/>
    <mergeCell ref="C48:C49"/>
    <mergeCell ref="D48:D49"/>
    <mergeCell ref="E48:E49"/>
    <mergeCell ref="F48:F49"/>
    <mergeCell ref="B50:B51"/>
    <mergeCell ref="C50:C51"/>
    <mergeCell ref="D50:D51"/>
    <mergeCell ref="E50:E51"/>
    <mergeCell ref="F50:F51"/>
    <mergeCell ref="B44:B45"/>
    <mergeCell ref="C44:C45"/>
    <mergeCell ref="D44:D45"/>
    <mergeCell ref="E44:E45"/>
    <mergeCell ref="F44:F45"/>
    <mergeCell ref="B46:B47"/>
    <mergeCell ref="C46:C47"/>
    <mergeCell ref="D46:D47"/>
    <mergeCell ref="E46:E47"/>
    <mergeCell ref="F46:F47"/>
    <mergeCell ref="B40:B41"/>
    <mergeCell ref="C40:C41"/>
    <mergeCell ref="D40:D41"/>
    <mergeCell ref="E40:E41"/>
    <mergeCell ref="F40:F41"/>
    <mergeCell ref="B42:B43"/>
    <mergeCell ref="C42:C43"/>
    <mergeCell ref="D42:D43"/>
    <mergeCell ref="E42:E43"/>
    <mergeCell ref="F42:F43"/>
    <mergeCell ref="B36:B37"/>
    <mergeCell ref="C36:C37"/>
    <mergeCell ref="D36:D37"/>
    <mergeCell ref="E36:E37"/>
    <mergeCell ref="F36:F37"/>
    <mergeCell ref="B38:B39"/>
    <mergeCell ref="C38:C39"/>
    <mergeCell ref="D38:D39"/>
    <mergeCell ref="E38:E39"/>
    <mergeCell ref="F38:F39"/>
    <mergeCell ref="B32:B33"/>
    <mergeCell ref="C32:C33"/>
    <mergeCell ref="D32:D33"/>
    <mergeCell ref="E32:E33"/>
    <mergeCell ref="F32:F33"/>
    <mergeCell ref="B34:B35"/>
    <mergeCell ref="C34:C35"/>
    <mergeCell ref="D34:D35"/>
    <mergeCell ref="E34:E35"/>
    <mergeCell ref="F34:F35"/>
    <mergeCell ref="B28:B29"/>
    <mergeCell ref="C28:C29"/>
    <mergeCell ref="D28:D29"/>
    <mergeCell ref="E28:E29"/>
    <mergeCell ref="F28:F29"/>
    <mergeCell ref="B30:B31"/>
    <mergeCell ref="C30:C31"/>
    <mergeCell ref="D30:D31"/>
    <mergeCell ref="E30:E31"/>
    <mergeCell ref="F30:F31"/>
    <mergeCell ref="B24:B25"/>
    <mergeCell ref="C24:C25"/>
    <mergeCell ref="D24:D25"/>
    <mergeCell ref="E24:E25"/>
    <mergeCell ref="F24:F25"/>
    <mergeCell ref="B26:B27"/>
    <mergeCell ref="C26:C27"/>
    <mergeCell ref="D26:D27"/>
    <mergeCell ref="E26:E27"/>
    <mergeCell ref="F26:F27"/>
    <mergeCell ref="B20:B21"/>
    <mergeCell ref="C20:C21"/>
    <mergeCell ref="D20:D21"/>
    <mergeCell ref="E20:E21"/>
    <mergeCell ref="F20:F21"/>
    <mergeCell ref="B22:B23"/>
    <mergeCell ref="C22:C23"/>
    <mergeCell ref="D22:D23"/>
    <mergeCell ref="E22:E23"/>
    <mergeCell ref="F22:F23"/>
    <mergeCell ref="B12:B13"/>
    <mergeCell ref="C12:C13"/>
    <mergeCell ref="D12:D13"/>
    <mergeCell ref="E12:E13"/>
    <mergeCell ref="F12:F13"/>
    <mergeCell ref="B18:B19"/>
    <mergeCell ref="C18:C19"/>
    <mergeCell ref="D18:D19"/>
    <mergeCell ref="E18:E19"/>
    <mergeCell ref="F18:F19"/>
    <mergeCell ref="D3:G3"/>
    <mergeCell ref="D4:G4"/>
    <mergeCell ref="B8:B9"/>
    <mergeCell ref="C8:C9"/>
    <mergeCell ref="D8:D9"/>
    <mergeCell ref="E8:E9"/>
    <mergeCell ref="F8:F9"/>
    <mergeCell ref="B10:B11"/>
    <mergeCell ref="C10:C11"/>
    <mergeCell ref="D10:D11"/>
    <mergeCell ref="E10:E11"/>
    <mergeCell ref="F10:F11"/>
  </mergeCells>
  <phoneticPr fontId="7"/>
  <dataValidations count="3">
    <dataValidation type="list" allowBlank="1" showInputMessage="1" showErrorMessage="1" sqref="F8:F13 F18:F77" xr:uid="{0ABB2CA1-F59F-4B87-81B2-2F164F6EED19}">
      <formula1>"有症状,無症状"</formula1>
    </dataValidation>
    <dataValidation type="whole" imeMode="off" allowBlank="1" showInputMessage="1" showErrorMessage="1" sqref="D5" xr:uid="{A06F3120-675F-4B28-AA52-6F633D2514D1}">
      <formula1>0</formula1>
      <formula2>9999</formula2>
    </dataValidation>
    <dataValidation type="list" allowBlank="1" showInputMessage="1" showErrorMessage="1" sqref="H69:CC69 H67:CC67 H65:CC65 H63:CC63 H75:CC75 H13:CC13 H57:CC57 H59:CC59 H61:CC61 H11:CC11 H73:CC73 H77:CC77 H71:CC71 H29:CC29 H9:CC9 H53:CC53 H55:CC55 H51:CC51 H39:CC39 H41:CC41 H43:CC43 H45:CC45 H49:CC49 H47:CC47 H19:CC19 H35:CC35 H37:CC37 H33:CC33 H21:CC21 H23:CC23 H25:CC25 H27:CC27 H31:CC31" xr:uid="{D7636EC0-B662-4732-B067-68325C349AB4}">
      <formula1>"○"</formula1>
    </dataValidation>
  </dataValidations>
  <pageMargins left="0.25" right="0.25" top="0.75" bottom="0.75" header="0.3" footer="0.3"/>
  <pageSetup paperSize="8" scale="32" fitToHeight="0" orientation="landscape" r:id="rId1"/>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E441F-12CF-493A-8894-8F472885B3A3}">
  <sheetPr>
    <tabColor theme="5" tint="0.79998168889431442"/>
    <pageSetUpPr fitToPage="1"/>
  </sheetPr>
  <dimension ref="A1:J78"/>
  <sheetViews>
    <sheetView zoomScale="115" zoomScaleNormal="115" workbookViewId="0">
      <selection activeCell="D4" sqref="D4:H4"/>
    </sheetView>
  </sheetViews>
  <sheetFormatPr defaultRowHeight="13"/>
  <cols>
    <col min="1" max="1" width="5.54296875" customWidth="1"/>
    <col min="2" max="2" width="3.36328125" customWidth="1"/>
  </cols>
  <sheetData>
    <row r="1" spans="1:9">
      <c r="A1" s="329" t="s">
        <v>463</v>
      </c>
    </row>
    <row r="3" spans="1:9">
      <c r="A3" t="s">
        <v>75</v>
      </c>
      <c r="D3" s="1095">
        <f>個票4!L4</f>
        <v>0</v>
      </c>
      <c r="E3" s="1095"/>
      <c r="F3" s="1095"/>
      <c r="G3" s="1095"/>
      <c r="H3" s="1095"/>
    </row>
    <row r="4" spans="1:9">
      <c r="A4" t="s">
        <v>79</v>
      </c>
      <c r="D4" s="1096">
        <f>個票4!L5</f>
        <v>0</v>
      </c>
      <c r="E4" s="1096"/>
      <c r="F4" s="1096"/>
      <c r="G4" s="1096"/>
      <c r="H4" s="1096"/>
    </row>
    <row r="6" spans="1:9">
      <c r="A6" t="s">
        <v>480</v>
      </c>
    </row>
    <row r="8" spans="1:9">
      <c r="B8" s="330" t="s">
        <v>184</v>
      </c>
      <c r="C8" s="349"/>
      <c r="D8" s="330" t="s">
        <v>185</v>
      </c>
      <c r="E8" s="1094"/>
      <c r="F8" s="1094"/>
      <c r="G8" s="1094"/>
      <c r="H8" s="1094"/>
      <c r="I8" s="1094"/>
    </row>
    <row r="10" spans="1:9">
      <c r="A10" t="s">
        <v>604</v>
      </c>
    </row>
    <row r="12" spans="1:9">
      <c r="B12" s="229" t="s">
        <v>142</v>
      </c>
      <c r="C12" t="s">
        <v>465</v>
      </c>
    </row>
    <row r="13" spans="1:9">
      <c r="C13" s="331" t="s">
        <v>464</v>
      </c>
    </row>
    <row r="14" spans="1:9">
      <c r="C14" s="331" t="s">
        <v>484</v>
      </c>
    </row>
    <row r="15" spans="1:9">
      <c r="C15" s="331" t="s">
        <v>485</v>
      </c>
    </row>
    <row r="17" spans="1:3">
      <c r="A17" t="s">
        <v>477</v>
      </c>
    </row>
    <row r="19" spans="1:3">
      <c r="B19" s="229" t="s">
        <v>142</v>
      </c>
      <c r="C19" t="s">
        <v>467</v>
      </c>
    </row>
    <row r="21" spans="1:3">
      <c r="B21" s="229" t="s">
        <v>142</v>
      </c>
      <c r="C21" t="s">
        <v>468</v>
      </c>
    </row>
    <row r="23" spans="1:3">
      <c r="B23" s="229" t="s">
        <v>142</v>
      </c>
      <c r="C23" t="s">
        <v>469</v>
      </c>
    </row>
    <row r="25" spans="1:3">
      <c r="B25" s="229" t="s">
        <v>142</v>
      </c>
      <c r="C25" t="s">
        <v>481</v>
      </c>
    </row>
    <row r="27" spans="1:3">
      <c r="B27" s="229" t="s">
        <v>142</v>
      </c>
      <c r="C27" t="s">
        <v>466</v>
      </c>
    </row>
    <row r="29" spans="1:3">
      <c r="A29" t="s">
        <v>476</v>
      </c>
    </row>
    <row r="31" spans="1:3">
      <c r="B31" s="229" t="s">
        <v>142</v>
      </c>
      <c r="C31" t="s">
        <v>470</v>
      </c>
    </row>
    <row r="33" spans="1:10">
      <c r="B33" s="229" t="s">
        <v>142</v>
      </c>
      <c r="C33" t="s">
        <v>471</v>
      </c>
    </row>
    <row r="35" spans="1:10">
      <c r="B35" s="229" t="s">
        <v>142</v>
      </c>
      <c r="C35" t="s">
        <v>475</v>
      </c>
    </row>
    <row r="36" spans="1:10">
      <c r="C36" t="s">
        <v>600</v>
      </c>
    </row>
    <row r="38" spans="1:10">
      <c r="B38" s="229" t="s">
        <v>142</v>
      </c>
      <c r="C38" t="s">
        <v>487</v>
      </c>
    </row>
    <row r="39" spans="1:10">
      <c r="C39" s="326" t="s">
        <v>493</v>
      </c>
      <c r="D39" s="327"/>
      <c r="E39" s="327"/>
      <c r="F39" s="327"/>
      <c r="G39" s="327"/>
      <c r="H39" s="327"/>
      <c r="I39" s="327"/>
      <c r="J39" s="328"/>
    </row>
    <row r="40" spans="1:10">
      <c r="C40" s="350"/>
      <c r="D40" s="351"/>
      <c r="E40" s="351"/>
      <c r="F40" s="351"/>
      <c r="G40" s="351"/>
      <c r="H40" s="351"/>
      <c r="I40" s="351"/>
      <c r="J40" s="352"/>
    </row>
    <row r="41" spans="1:10">
      <c r="C41" s="350"/>
      <c r="D41" s="351"/>
      <c r="E41" s="351"/>
      <c r="F41" s="351"/>
      <c r="G41" s="351"/>
      <c r="H41" s="351"/>
      <c r="I41" s="351"/>
      <c r="J41" s="352"/>
    </row>
    <row r="42" spans="1:10">
      <c r="C42" s="353"/>
      <c r="D42" s="354"/>
      <c r="E42" s="354"/>
      <c r="F42" s="354"/>
      <c r="G42" s="354"/>
      <c r="H42" s="354"/>
      <c r="I42" s="354"/>
      <c r="J42" s="355"/>
    </row>
    <row r="44" spans="1:10">
      <c r="A44" t="s">
        <v>601</v>
      </c>
    </row>
    <row r="46" spans="1:10">
      <c r="B46" s="229" t="s">
        <v>142</v>
      </c>
      <c r="C46" t="s">
        <v>479</v>
      </c>
    </row>
    <row r="48" spans="1:10">
      <c r="B48" s="229" t="s">
        <v>142</v>
      </c>
      <c r="C48" t="s">
        <v>478</v>
      </c>
    </row>
    <row r="50" spans="1:10">
      <c r="A50" t="s">
        <v>602</v>
      </c>
    </row>
    <row r="52" spans="1:10">
      <c r="B52" s="229" t="s">
        <v>142</v>
      </c>
      <c r="C52" s="332" t="s">
        <v>598</v>
      </c>
    </row>
    <row r="54" spans="1:10">
      <c r="B54" s="229" t="s">
        <v>142</v>
      </c>
      <c r="C54" s="332" t="s">
        <v>597</v>
      </c>
    </row>
    <row r="56" spans="1:10">
      <c r="A56" t="s">
        <v>603</v>
      </c>
    </row>
    <row r="58" spans="1:10">
      <c r="B58" s="229" t="s">
        <v>142</v>
      </c>
      <c r="C58" t="s">
        <v>482</v>
      </c>
    </row>
    <row r="59" spans="1:10">
      <c r="C59" s="331" t="s">
        <v>483</v>
      </c>
    </row>
    <row r="60" spans="1:10">
      <c r="C60" s="326" t="s">
        <v>472</v>
      </c>
      <c r="D60" s="327"/>
      <c r="E60" s="327"/>
      <c r="F60" s="327"/>
      <c r="G60" s="327"/>
      <c r="H60" s="327"/>
      <c r="I60" s="327"/>
      <c r="J60" s="328"/>
    </row>
    <row r="61" spans="1:10">
      <c r="C61" s="350"/>
      <c r="D61" s="351"/>
      <c r="E61" s="351"/>
      <c r="F61" s="351"/>
      <c r="G61" s="351"/>
      <c r="H61" s="351"/>
      <c r="I61" s="351"/>
      <c r="J61" s="352"/>
    </row>
    <row r="62" spans="1:10">
      <c r="C62" s="350"/>
      <c r="D62" s="351"/>
      <c r="E62" s="351"/>
      <c r="F62" s="351"/>
      <c r="G62" s="351"/>
      <c r="H62" s="351"/>
      <c r="I62" s="351"/>
      <c r="J62" s="352"/>
    </row>
    <row r="63" spans="1:10">
      <c r="C63" s="353"/>
      <c r="D63" s="354"/>
      <c r="E63" s="354"/>
      <c r="F63" s="354"/>
      <c r="G63" s="354"/>
      <c r="H63" s="354"/>
      <c r="I63" s="354"/>
      <c r="J63" s="355"/>
    </row>
    <row r="65" spans="1:10">
      <c r="A65" t="s">
        <v>599</v>
      </c>
    </row>
    <row r="67" spans="1:10">
      <c r="B67" s="229" t="s">
        <v>142</v>
      </c>
      <c r="C67" t="s">
        <v>495</v>
      </c>
    </row>
    <row r="68" spans="1:10">
      <c r="C68" s="326" t="s">
        <v>474</v>
      </c>
      <c r="D68" s="327"/>
      <c r="E68" s="327"/>
      <c r="F68" s="327"/>
      <c r="G68" s="327"/>
      <c r="H68" s="327"/>
      <c r="I68" s="327"/>
      <c r="J68" s="328"/>
    </row>
    <row r="69" spans="1:10">
      <c r="C69" s="350"/>
      <c r="D69" s="351"/>
      <c r="E69" s="351"/>
      <c r="F69" s="351"/>
      <c r="G69" s="351"/>
      <c r="H69" s="351"/>
      <c r="I69" s="351"/>
      <c r="J69" s="352"/>
    </row>
    <row r="70" spans="1:10">
      <c r="C70" s="350"/>
      <c r="D70" s="351"/>
      <c r="E70" s="351"/>
      <c r="F70" s="351"/>
      <c r="G70" s="351"/>
      <c r="H70" s="351"/>
      <c r="I70" s="351"/>
      <c r="J70" s="352"/>
    </row>
    <row r="71" spans="1:10">
      <c r="C71" s="353"/>
      <c r="D71" s="354"/>
      <c r="E71" s="354"/>
      <c r="F71" s="354"/>
      <c r="G71" s="354"/>
      <c r="H71" s="354"/>
      <c r="I71" s="354"/>
      <c r="J71" s="355"/>
    </row>
    <row r="73" spans="1:10">
      <c r="B73" s="229" t="s">
        <v>142</v>
      </c>
      <c r="C73" t="s">
        <v>473</v>
      </c>
    </row>
    <row r="74" spans="1:10">
      <c r="C74" s="326" t="s">
        <v>486</v>
      </c>
      <c r="D74" s="327"/>
      <c r="E74" s="327"/>
      <c r="F74" s="327"/>
      <c r="G74" s="327"/>
      <c r="H74" s="327"/>
      <c r="I74" s="327"/>
      <c r="J74" s="328"/>
    </row>
    <row r="75" spans="1:10">
      <c r="C75" s="333" t="s">
        <v>494</v>
      </c>
      <c r="D75" s="334"/>
      <c r="E75" s="334"/>
      <c r="F75" s="334"/>
      <c r="G75" s="334"/>
      <c r="H75" s="334"/>
      <c r="I75" s="334"/>
      <c r="J75" s="335"/>
    </row>
    <row r="76" spans="1:10">
      <c r="C76" s="350"/>
      <c r="D76" s="351"/>
      <c r="E76" s="351"/>
      <c r="F76" s="351"/>
      <c r="G76" s="351"/>
      <c r="H76" s="351"/>
      <c r="I76" s="351"/>
      <c r="J76" s="352"/>
    </row>
    <row r="77" spans="1:10">
      <c r="C77" s="350"/>
      <c r="D77" s="351"/>
      <c r="E77" s="351"/>
      <c r="F77" s="351"/>
      <c r="G77" s="351"/>
      <c r="H77" s="351"/>
      <c r="I77" s="351"/>
      <c r="J77" s="352"/>
    </row>
    <row r="78" spans="1:10">
      <c r="C78" s="353"/>
      <c r="D78" s="354"/>
      <c r="E78" s="354"/>
      <c r="F78" s="354"/>
      <c r="G78" s="354"/>
      <c r="H78" s="354"/>
      <c r="I78" s="354"/>
      <c r="J78" s="355"/>
    </row>
  </sheetData>
  <mergeCells count="3">
    <mergeCell ref="D3:H3"/>
    <mergeCell ref="D4:H4"/>
    <mergeCell ref="E8:I8"/>
  </mergeCells>
  <phoneticPr fontId="7"/>
  <dataValidations count="1">
    <dataValidation type="list" allowBlank="1" showInputMessage="1" showErrorMessage="1" sqref="B12 B19 B21 B23 B25 B27 B31 B33 B35 B38 B48 B67 B73 B46 B58 B54 B52" xr:uid="{4F363CF7-8930-4A07-BCDE-8EE23516DA6C}">
      <formula1>"□,☑"</formula1>
    </dataValidation>
  </dataValidations>
  <printOptions horizontalCentered="1"/>
  <pageMargins left="0.70866141732283472" right="0.70866141732283472" top="0.35433070866141736" bottom="0.35433070866141736" header="0.31496062992125984" footer="0.31496062992125984"/>
  <pageSetup paperSize="9" scale="82"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B0783-67CB-4C32-807E-DF1D0C81D4A1}">
  <sheetPr>
    <tabColor theme="9" tint="0.59999389629810485"/>
    <pageSetUpPr fitToPage="1"/>
  </sheetPr>
  <dimension ref="A1:AJ85"/>
  <sheetViews>
    <sheetView view="pageBreakPreview" zoomScaleNormal="100" zoomScaleSheetLayoutView="100" workbookViewId="0">
      <selection activeCell="M46" sqref="M46"/>
    </sheetView>
  </sheetViews>
  <sheetFormatPr defaultColWidth="9" defaultRowHeight="14"/>
  <cols>
    <col min="1" max="31" width="2.7265625" style="447" customWidth="1"/>
    <col min="32" max="32" width="4" style="447" customWidth="1"/>
    <col min="33" max="34" width="2.7265625" style="447" customWidth="1"/>
    <col min="35" max="35" width="3.08984375" style="447" customWidth="1"/>
    <col min="36" max="74" width="2.36328125" style="447" customWidth="1"/>
    <col min="75" max="16384" width="9" style="447"/>
  </cols>
  <sheetData>
    <row r="1" spans="1:36" ht="18.75" customHeight="1">
      <c r="A1" s="427" t="s">
        <v>643</v>
      </c>
    </row>
    <row r="2" spans="1:36" ht="18" customHeight="1">
      <c r="W2" s="448"/>
      <c r="X2" s="577"/>
      <c r="Y2" s="577"/>
      <c r="Z2" s="577"/>
      <c r="AA2" s="577"/>
      <c r="AB2" s="577"/>
      <c r="AC2" s="577"/>
      <c r="AD2" s="577"/>
      <c r="AE2" s="577"/>
    </row>
    <row r="3" spans="1:36" ht="18" customHeight="1">
      <c r="V3" s="447" t="s">
        <v>607</v>
      </c>
      <c r="W3" s="578" t="s">
        <v>164</v>
      </c>
      <c r="X3" s="578"/>
      <c r="Y3" s="578"/>
      <c r="Z3" s="578"/>
      <c r="AA3" s="578"/>
      <c r="AB3" s="578"/>
      <c r="AC3" s="578"/>
      <c r="AD3" s="578"/>
      <c r="AE3" s="578"/>
      <c r="AG3" s="449"/>
      <c r="AH3" s="449"/>
      <c r="AI3" s="449"/>
    </row>
    <row r="4" spans="1:36" ht="18" customHeight="1"/>
    <row r="5" spans="1:36" ht="18" customHeight="1">
      <c r="A5" s="447" t="s">
        <v>608</v>
      </c>
    </row>
    <row r="6" spans="1:36" ht="18" customHeight="1"/>
    <row r="7" spans="1:36" ht="18" customHeight="1">
      <c r="A7" s="450"/>
      <c r="B7" s="450"/>
      <c r="C7" s="450"/>
      <c r="D7" s="450"/>
      <c r="E7" s="450"/>
      <c r="U7" s="460" t="s">
        <v>640</v>
      </c>
      <c r="V7" s="459"/>
      <c r="W7" s="569" t="str">
        <f>総括表!P13&amp;""</f>
        <v/>
      </c>
      <c r="X7" s="569"/>
      <c r="Y7" s="569"/>
      <c r="Z7" s="459" t="s">
        <v>86</v>
      </c>
      <c r="AA7" s="569" t="str">
        <f>総括表!T13&amp;""</f>
        <v/>
      </c>
      <c r="AB7" s="569"/>
      <c r="AC7" s="569"/>
      <c r="AD7" s="569"/>
      <c r="AE7" s="459" t="s">
        <v>5</v>
      </c>
      <c r="AF7" s="459"/>
      <c r="AG7" s="447" t="s">
        <v>609</v>
      </c>
    </row>
    <row r="8" spans="1:36" ht="18" customHeight="1">
      <c r="A8" s="450"/>
      <c r="B8" s="450"/>
      <c r="C8" s="450"/>
      <c r="D8" s="450"/>
      <c r="E8" s="450"/>
      <c r="O8" s="572" t="s">
        <v>610</v>
      </c>
      <c r="P8" s="572"/>
      <c r="Q8" s="572"/>
      <c r="R8" s="572"/>
      <c r="S8" s="572"/>
      <c r="T8" s="572"/>
      <c r="U8" s="579" t="str">
        <f>総括表!L14&amp;総括表!L15</f>
        <v/>
      </c>
      <c r="V8" s="579"/>
      <c r="W8" s="579"/>
      <c r="X8" s="579"/>
      <c r="Y8" s="579"/>
      <c r="Z8" s="579"/>
      <c r="AA8" s="579"/>
      <c r="AB8" s="579"/>
      <c r="AC8" s="579"/>
      <c r="AD8" s="579"/>
      <c r="AE8" s="579"/>
      <c r="AF8" s="579"/>
      <c r="AG8" s="447" t="s">
        <v>609</v>
      </c>
    </row>
    <row r="9" spans="1:36" ht="18" customHeight="1">
      <c r="A9" s="450"/>
      <c r="B9" s="450"/>
      <c r="C9" s="450"/>
      <c r="D9" s="450"/>
      <c r="E9" s="450"/>
      <c r="O9" s="572" t="s">
        <v>611</v>
      </c>
      <c r="P9" s="572"/>
      <c r="Q9" s="572"/>
      <c r="R9" s="572"/>
      <c r="S9" s="572"/>
      <c r="T9" s="572"/>
      <c r="U9" s="579" t="str">
        <f>総括表!L12&amp;""</f>
        <v/>
      </c>
      <c r="V9" s="579"/>
      <c r="W9" s="579"/>
      <c r="X9" s="579"/>
      <c r="Y9" s="579"/>
      <c r="Z9" s="579"/>
      <c r="AA9" s="579"/>
      <c r="AB9" s="579"/>
      <c r="AC9" s="579"/>
      <c r="AD9" s="579"/>
      <c r="AE9" s="579"/>
      <c r="AF9" s="579"/>
      <c r="AG9" s="447" t="s">
        <v>609</v>
      </c>
    </row>
    <row r="10" spans="1:36" ht="18" customHeight="1">
      <c r="A10" s="450"/>
      <c r="B10" s="450"/>
      <c r="C10" s="450"/>
      <c r="D10" s="450"/>
      <c r="E10" s="450"/>
      <c r="O10" s="572" t="s">
        <v>612</v>
      </c>
      <c r="P10" s="572"/>
      <c r="Q10" s="572"/>
      <c r="R10" s="572"/>
      <c r="S10" s="572"/>
      <c r="T10" s="572"/>
      <c r="U10" s="579" t="str">
        <f>総括表!S16&amp;"　"&amp;総括表!AG16</f>
        <v>　</v>
      </c>
      <c r="V10" s="579"/>
      <c r="W10" s="579"/>
      <c r="X10" s="579"/>
      <c r="Y10" s="579"/>
      <c r="Z10" s="579"/>
      <c r="AA10" s="579"/>
      <c r="AB10" s="579"/>
      <c r="AC10" s="579"/>
      <c r="AD10" s="579"/>
      <c r="AE10" s="579"/>
      <c r="AF10" s="579"/>
      <c r="AG10" s="447" t="s">
        <v>609</v>
      </c>
    </row>
    <row r="11" spans="1:36" ht="18" customHeight="1">
      <c r="A11" s="450"/>
      <c r="B11" s="450"/>
      <c r="C11" s="450"/>
      <c r="D11" s="450"/>
      <c r="E11" s="450"/>
      <c r="O11" s="449"/>
      <c r="P11" s="449"/>
      <c r="Q11" s="449"/>
      <c r="R11" s="449"/>
      <c r="S11" s="449"/>
      <c r="T11" s="449"/>
      <c r="AC11" s="81"/>
    </row>
    <row r="12" spans="1:36" ht="18.75" customHeight="1"/>
    <row r="13" spans="1:36" ht="18.75" customHeight="1">
      <c r="B13" s="451"/>
      <c r="C13" s="451" t="s">
        <v>165</v>
      </c>
      <c r="D13" s="451"/>
      <c r="E13" s="452">
        <v>5</v>
      </c>
      <c r="F13" s="451" t="s">
        <v>613</v>
      </c>
      <c r="G13" s="451"/>
      <c r="H13" s="451"/>
      <c r="I13" s="451"/>
      <c r="J13" s="451"/>
      <c r="K13" s="451"/>
      <c r="L13" s="451"/>
      <c r="M13" s="451"/>
      <c r="N13" s="451"/>
      <c r="O13" s="451"/>
      <c r="P13" s="451"/>
      <c r="Q13" s="451"/>
      <c r="R13" s="451"/>
      <c r="S13" s="451"/>
      <c r="T13" s="451"/>
      <c r="U13" s="451"/>
      <c r="V13" s="451"/>
      <c r="W13" s="451"/>
      <c r="X13" s="451"/>
      <c r="Y13" s="451"/>
      <c r="Z13" s="451"/>
      <c r="AA13" s="451"/>
      <c r="AB13" s="451"/>
      <c r="AC13" s="451"/>
      <c r="AD13" s="451"/>
      <c r="AE13" s="451"/>
      <c r="AF13" s="451"/>
      <c r="AG13" s="447" t="s">
        <v>614</v>
      </c>
      <c r="AH13" s="453"/>
      <c r="AI13" s="453"/>
    </row>
    <row r="14" spans="1:36" ht="18.75" customHeight="1">
      <c r="B14" s="451"/>
      <c r="C14" s="451" t="s">
        <v>615</v>
      </c>
      <c r="D14" s="451"/>
      <c r="E14" s="451"/>
      <c r="F14" s="451"/>
      <c r="G14" s="451"/>
      <c r="H14" s="451"/>
      <c r="I14" s="451"/>
      <c r="J14" s="451"/>
      <c r="K14" s="451"/>
      <c r="L14" s="451"/>
      <c r="M14" s="451"/>
      <c r="N14" s="451"/>
      <c r="O14" s="451"/>
      <c r="P14" s="451"/>
      <c r="Q14" s="451"/>
      <c r="R14" s="451"/>
      <c r="S14" s="451"/>
      <c r="T14" s="451"/>
      <c r="U14" s="451"/>
      <c r="V14" s="451"/>
      <c r="W14" s="451"/>
      <c r="X14" s="451"/>
      <c r="Y14" s="451"/>
      <c r="Z14" s="451"/>
      <c r="AA14" s="451"/>
      <c r="AB14" s="451"/>
      <c r="AC14" s="451"/>
      <c r="AD14" s="451"/>
      <c r="AE14" s="451"/>
      <c r="AF14" s="451"/>
      <c r="AG14" s="451"/>
      <c r="AH14" s="453"/>
      <c r="AI14" s="454"/>
      <c r="AJ14" s="453"/>
    </row>
    <row r="15" spans="1:36" ht="18.75" customHeight="1"/>
    <row r="16" spans="1:36" ht="18.75" customHeight="1"/>
    <row r="17" spans="1:33" ht="18.75" customHeight="1">
      <c r="B17" s="447" t="s">
        <v>165</v>
      </c>
      <c r="D17" s="461"/>
      <c r="E17" s="447" t="s">
        <v>457</v>
      </c>
      <c r="F17" s="461"/>
      <c r="G17" s="447" t="s">
        <v>616</v>
      </c>
      <c r="H17" s="461"/>
      <c r="I17" s="447" t="s">
        <v>617</v>
      </c>
      <c r="M17" s="580"/>
      <c r="N17" s="580"/>
      <c r="O17" s="580"/>
      <c r="P17" s="447" t="s">
        <v>618</v>
      </c>
    </row>
    <row r="18" spans="1:33" ht="18.75" customHeight="1">
      <c r="A18" s="447" t="s">
        <v>619</v>
      </c>
      <c r="AG18" s="455"/>
    </row>
    <row r="19" spans="1:33" ht="18.75" customHeight="1">
      <c r="A19" s="447" t="s">
        <v>620</v>
      </c>
    </row>
    <row r="20" spans="1:33" ht="18.75" customHeight="1">
      <c r="A20" s="447" t="s">
        <v>621</v>
      </c>
    </row>
    <row r="21" spans="1:33" ht="18.75" customHeight="1">
      <c r="A21" s="581" t="s">
        <v>622</v>
      </c>
      <c r="B21" s="581"/>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row>
    <row r="22" spans="1:33" ht="18" customHeight="1"/>
    <row r="23" spans="1:33" ht="18" customHeight="1">
      <c r="B23" s="447" t="s">
        <v>623</v>
      </c>
      <c r="P23" s="573">
        <f ca="1">総括表!T61*1000</f>
        <v>0</v>
      </c>
      <c r="Q23" s="573"/>
      <c r="R23" s="573"/>
      <c r="S23" s="573"/>
      <c r="T23" s="573"/>
      <c r="U23" s="573"/>
      <c r="V23" s="573"/>
      <c r="W23" s="573"/>
      <c r="X23" s="573"/>
      <c r="Y23" s="573"/>
      <c r="Z23" s="456" t="s">
        <v>624</v>
      </c>
    </row>
    <row r="24" spans="1:33" ht="18" customHeight="1"/>
    <row r="25" spans="1:33" ht="18" customHeight="1">
      <c r="D25" s="447" t="s">
        <v>625</v>
      </c>
      <c r="I25" s="572" t="s">
        <v>626</v>
      </c>
      <c r="J25" s="572"/>
      <c r="K25" s="572"/>
      <c r="L25" s="572"/>
      <c r="M25" s="572"/>
      <c r="P25" s="573">
        <f ca="1">P23</f>
        <v>0</v>
      </c>
      <c r="Q25" s="573"/>
      <c r="R25" s="573"/>
      <c r="S25" s="573"/>
      <c r="T25" s="573"/>
      <c r="U25" s="573"/>
      <c r="V25" s="573"/>
      <c r="W25" s="573"/>
      <c r="X25" s="573"/>
      <c r="Y25" s="573"/>
      <c r="Z25" s="457" t="s">
        <v>624</v>
      </c>
    </row>
    <row r="26" spans="1:33" ht="18" customHeight="1"/>
    <row r="27" spans="1:33" ht="18" customHeight="1">
      <c r="I27" s="575" t="s">
        <v>627</v>
      </c>
      <c r="J27" s="575"/>
      <c r="K27" s="575"/>
      <c r="L27" s="575"/>
      <c r="M27" s="575"/>
      <c r="N27" s="450"/>
      <c r="O27" s="450"/>
      <c r="P27" s="573">
        <f ca="1">P23</f>
        <v>0</v>
      </c>
      <c r="Q27" s="573"/>
      <c r="R27" s="573"/>
      <c r="S27" s="573"/>
      <c r="T27" s="573"/>
      <c r="U27" s="573"/>
      <c r="V27" s="573"/>
      <c r="W27" s="573"/>
      <c r="X27" s="573"/>
      <c r="Y27" s="573"/>
      <c r="Z27" s="458" t="s">
        <v>624</v>
      </c>
    </row>
    <row r="28" spans="1:33" ht="18" customHeight="1"/>
    <row r="29" spans="1:33" ht="18" customHeight="1">
      <c r="I29" s="572" t="s">
        <v>628</v>
      </c>
      <c r="J29" s="572"/>
      <c r="K29" s="572"/>
      <c r="L29" s="572"/>
      <c r="M29" s="572"/>
      <c r="P29" s="576">
        <v>0</v>
      </c>
      <c r="Q29" s="576"/>
      <c r="R29" s="576"/>
      <c r="S29" s="576"/>
      <c r="T29" s="576"/>
      <c r="U29" s="576"/>
      <c r="V29" s="576"/>
      <c r="W29" s="576"/>
      <c r="X29" s="576"/>
      <c r="Y29" s="456"/>
      <c r="Z29" s="457" t="s">
        <v>629</v>
      </c>
    </row>
    <row r="30" spans="1:33" ht="18" customHeight="1"/>
    <row r="31" spans="1:33" ht="18" customHeight="1">
      <c r="I31" s="572" t="s">
        <v>630</v>
      </c>
      <c r="J31" s="572"/>
      <c r="K31" s="572"/>
      <c r="L31" s="572"/>
      <c r="M31" s="572"/>
      <c r="P31" s="573">
        <f ca="1">P23</f>
        <v>0</v>
      </c>
      <c r="Q31" s="573"/>
      <c r="R31" s="573"/>
      <c r="S31" s="573"/>
      <c r="T31" s="573"/>
      <c r="U31" s="573"/>
      <c r="V31" s="573"/>
      <c r="W31" s="573"/>
      <c r="X31" s="573"/>
      <c r="Y31" s="573"/>
      <c r="Z31" s="457" t="s">
        <v>624</v>
      </c>
    </row>
    <row r="32" spans="1:33" ht="18" customHeight="1"/>
    <row r="33" spans="2:33" ht="18" customHeight="1">
      <c r="I33" s="572" t="s">
        <v>631</v>
      </c>
      <c r="J33" s="572"/>
      <c r="K33" s="572"/>
      <c r="L33" s="572"/>
      <c r="M33" s="572"/>
      <c r="P33" s="573">
        <v>0</v>
      </c>
      <c r="Q33" s="573"/>
      <c r="R33" s="573"/>
      <c r="S33" s="573"/>
      <c r="T33" s="573"/>
      <c r="U33" s="573"/>
      <c r="V33" s="573"/>
      <c r="W33" s="573"/>
      <c r="X33" s="573"/>
      <c r="Y33" s="573"/>
      <c r="Z33" s="457" t="s">
        <v>624</v>
      </c>
    </row>
    <row r="34" spans="2:33" ht="18" customHeight="1"/>
    <row r="35" spans="2:33" ht="18" customHeight="1">
      <c r="B35" s="447" t="s">
        <v>632</v>
      </c>
      <c r="I35" s="447" t="s">
        <v>633</v>
      </c>
      <c r="R35" s="570"/>
      <c r="S35" s="570"/>
      <c r="T35" s="570"/>
      <c r="U35" s="570"/>
      <c r="V35" s="571" t="s">
        <v>541</v>
      </c>
      <c r="W35" s="571"/>
      <c r="X35" s="570"/>
      <c r="Y35" s="570"/>
      <c r="Z35" s="570"/>
      <c r="AA35" s="570"/>
      <c r="AB35" s="571" t="s">
        <v>542</v>
      </c>
      <c r="AC35" s="571"/>
    </row>
    <row r="36" spans="2:33" ht="18" customHeight="1">
      <c r="I36" s="447" t="s">
        <v>634</v>
      </c>
      <c r="R36" s="571" t="s">
        <v>641</v>
      </c>
      <c r="S36" s="571"/>
      <c r="T36" s="574"/>
      <c r="U36" s="574"/>
      <c r="V36" s="574"/>
      <c r="W36" s="574"/>
      <c r="X36" s="574"/>
      <c r="Y36" s="574"/>
      <c r="Z36" s="574"/>
    </row>
    <row r="37" spans="2:33" ht="18" customHeight="1">
      <c r="I37" s="447" t="s">
        <v>635</v>
      </c>
      <c r="R37" s="570"/>
      <c r="S37" s="570"/>
      <c r="T37" s="570"/>
      <c r="U37" s="570"/>
      <c r="V37" s="570"/>
      <c r="W37" s="570"/>
      <c r="X37" s="570"/>
      <c r="Y37" s="570"/>
      <c r="Z37" s="570"/>
      <c r="AA37" s="570"/>
      <c r="AB37" s="570"/>
      <c r="AC37" s="570"/>
      <c r="AD37" s="570"/>
      <c r="AE37" s="570"/>
      <c r="AF37" s="570"/>
    </row>
    <row r="38" spans="2:33" ht="18.75" customHeight="1">
      <c r="I38" s="447" t="s">
        <v>636</v>
      </c>
      <c r="R38" s="570"/>
      <c r="S38" s="570"/>
      <c r="T38" s="570"/>
      <c r="U38" s="570"/>
      <c r="V38" s="570"/>
      <c r="W38" s="570"/>
      <c r="X38" s="570"/>
      <c r="Y38" s="570"/>
      <c r="Z38" s="570"/>
      <c r="AA38" s="570"/>
      <c r="AB38" s="570"/>
      <c r="AC38" s="570"/>
      <c r="AD38" s="570"/>
      <c r="AE38" s="570"/>
      <c r="AF38" s="570"/>
    </row>
    <row r="39" spans="2:33" ht="18.75" customHeight="1"/>
    <row r="40" spans="2:33" ht="18.75" customHeight="1"/>
    <row r="41" spans="2:33" ht="18.75" customHeight="1"/>
    <row r="42" spans="2:33" ht="18.75" customHeight="1">
      <c r="B42" s="567" t="s">
        <v>637</v>
      </c>
      <c r="C42" s="567"/>
      <c r="D42" s="567"/>
      <c r="E42" s="567"/>
      <c r="F42" s="567"/>
      <c r="G42" s="567"/>
      <c r="H42" s="567"/>
      <c r="I42" s="567"/>
      <c r="J42" s="568" t="str">
        <f>総括表!AG17&amp;""</f>
        <v/>
      </c>
      <c r="K42" s="568"/>
      <c r="L42" s="568"/>
      <c r="M42" s="568"/>
      <c r="N42" s="568"/>
      <c r="O42" s="568"/>
      <c r="P42" s="568"/>
      <c r="Q42" s="567" t="s">
        <v>638</v>
      </c>
      <c r="R42" s="567"/>
      <c r="S42" s="567"/>
      <c r="T42" s="567"/>
      <c r="U42" s="567"/>
      <c r="V42" s="567"/>
      <c r="W42" s="567"/>
      <c r="X42" s="568" t="str">
        <f>総括表!S18&amp;""</f>
        <v/>
      </c>
      <c r="Y42" s="568"/>
      <c r="Z42" s="568"/>
      <c r="AA42" s="568"/>
      <c r="AB42" s="568"/>
      <c r="AC42" s="568"/>
      <c r="AD42" s="568"/>
      <c r="AG42" s="447" t="s">
        <v>609</v>
      </c>
    </row>
    <row r="43" spans="2:33" ht="18.75" customHeight="1">
      <c r="B43" s="567" t="s">
        <v>639</v>
      </c>
      <c r="C43" s="567"/>
      <c r="D43" s="567"/>
      <c r="E43" s="567"/>
      <c r="F43" s="567"/>
      <c r="G43" s="567"/>
      <c r="H43" s="567"/>
      <c r="I43" s="567"/>
      <c r="J43" s="568" t="str">
        <f>総括表!AG19&amp;""</f>
        <v/>
      </c>
      <c r="K43" s="568"/>
      <c r="L43" s="568"/>
      <c r="M43" s="568"/>
      <c r="N43" s="568"/>
      <c r="O43" s="568"/>
      <c r="P43" s="568"/>
      <c r="Q43" s="567" t="s">
        <v>638</v>
      </c>
      <c r="R43" s="567"/>
      <c r="S43" s="567"/>
      <c r="T43" s="567"/>
      <c r="U43" s="567"/>
      <c r="V43" s="567"/>
      <c r="W43" s="567"/>
      <c r="X43" s="568" t="str">
        <f>総括表!S20&amp;""</f>
        <v/>
      </c>
      <c r="Y43" s="568"/>
      <c r="Z43" s="568"/>
      <c r="AA43" s="568"/>
      <c r="AB43" s="568"/>
      <c r="AC43" s="568"/>
      <c r="AD43" s="568"/>
      <c r="AG43" s="447" t="s">
        <v>609</v>
      </c>
    </row>
    <row r="44" spans="2:33" ht="18.75" customHeight="1"/>
    <row r="45" spans="2:33" ht="18.75" customHeight="1"/>
    <row r="46" spans="2:33" ht="18.75" customHeight="1"/>
    <row r="47" spans="2:33" ht="18.75" customHeight="1"/>
    <row r="48" spans="2:33"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sheetData>
  <mergeCells count="39">
    <mergeCell ref="I25:M25"/>
    <mergeCell ref="P25:Y25"/>
    <mergeCell ref="X2:AE2"/>
    <mergeCell ref="W3:AE3"/>
    <mergeCell ref="O8:T8"/>
    <mergeCell ref="U8:AF8"/>
    <mergeCell ref="O9:T9"/>
    <mergeCell ref="U9:AF9"/>
    <mergeCell ref="O10:T10"/>
    <mergeCell ref="U10:AF10"/>
    <mergeCell ref="M17:O17"/>
    <mergeCell ref="A21:AF21"/>
    <mergeCell ref="P23:Y23"/>
    <mergeCell ref="R36:S36"/>
    <mergeCell ref="T36:Z36"/>
    <mergeCell ref="R37:AF37"/>
    <mergeCell ref="R38:AF38"/>
    <mergeCell ref="I27:M27"/>
    <mergeCell ref="P27:Y27"/>
    <mergeCell ref="I29:M29"/>
    <mergeCell ref="P29:X29"/>
    <mergeCell ref="I31:M31"/>
    <mergeCell ref="P31:Y31"/>
    <mergeCell ref="B43:I43"/>
    <mergeCell ref="J43:P43"/>
    <mergeCell ref="Q43:W43"/>
    <mergeCell ref="X43:AD43"/>
    <mergeCell ref="W7:Y7"/>
    <mergeCell ref="AA7:AD7"/>
    <mergeCell ref="R35:U35"/>
    <mergeCell ref="V35:W35"/>
    <mergeCell ref="X35:AA35"/>
    <mergeCell ref="AB35:AC35"/>
    <mergeCell ref="I33:M33"/>
    <mergeCell ref="P33:Y33"/>
    <mergeCell ref="B42:I42"/>
    <mergeCell ref="J42:P42"/>
    <mergeCell ref="Q42:W42"/>
    <mergeCell ref="X42:AD42"/>
  </mergeCells>
  <phoneticPr fontId="7"/>
  <dataValidations count="4">
    <dataValidation imeMode="off" allowBlank="1" showInputMessage="1" showErrorMessage="1" sqref="P25:Y25 P33:Y33 P29:X29 P23:Y23 P31:Y31 P27:Y27 D17 F17 H17 M17" xr:uid="{EA7B8ECA-C0A8-40CA-896E-F200441BD8AB}"/>
    <dataValidation type="list" allowBlank="1" showInputMessage="1" showErrorMessage="1" sqref="V35:W35" xr:uid="{AD16E3AE-6F9B-47BF-9570-36605545EDB1}">
      <formula1>"銀行,金庫,組合"</formula1>
    </dataValidation>
    <dataValidation type="list" allowBlank="1" showInputMessage="1" showErrorMessage="1" sqref="AB35:AC35" xr:uid="{C1F8C854-9382-4AE3-B500-A94AAD169B13}">
      <formula1>"支店,支所,出張所"</formula1>
    </dataValidation>
    <dataValidation type="list" allowBlank="1" showInputMessage="1" showErrorMessage="1" sqref="R36:S36" xr:uid="{1796E10B-DC1E-4608-B493-7317E58C01C7}">
      <formula1>"普通,当座"</formula1>
    </dataValidation>
  </dataValidations>
  <pageMargins left="0.70866141732283472" right="0.6692913385826772" top="0.74803149606299213" bottom="0.74803149606299213" header="0.31496062992125984" footer="0.31496062992125984"/>
  <pageSetup paperSize="9" scale="96" orientation="portrait" r:id="rId1"/>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0EFFA-5217-42A8-BEE2-776F79499B5B}">
  <sheetPr>
    <tabColor theme="4" tint="0.79998168889431442"/>
    <pageSetUpPr fitToPage="1"/>
  </sheetPr>
  <dimension ref="A1:AT119"/>
  <sheetViews>
    <sheetView showGridLines="0" view="pageBreakPreview" zoomScale="130" zoomScaleNormal="120" zoomScaleSheetLayoutView="130" workbookViewId="0"/>
  </sheetViews>
  <sheetFormatPr defaultColWidth="2.26953125" defaultRowHeight="13"/>
  <cols>
    <col min="1" max="1" width="2.26953125" style="15" customWidth="1"/>
    <col min="2" max="5" width="2.36328125" style="15" customWidth="1"/>
    <col min="6" max="7" width="2.36328125" style="15" bestFit="1" customWidth="1"/>
    <col min="8" max="40" width="2.26953125" style="15"/>
    <col min="41" max="42" width="4.6328125" style="15" customWidth="1"/>
    <col min="43" max="47" width="2.26953125" style="15" customWidth="1"/>
    <col min="48" max="16384" width="2.26953125" style="15"/>
  </cols>
  <sheetData>
    <row r="1" spans="1:46">
      <c r="A1" s="124" t="s">
        <v>226</v>
      </c>
      <c r="M1" s="124" t="str">
        <f ca="1">MID(CELL("filename",A1),FIND("]",CELL("filename",A1))+1,99)</f>
        <v>個票5</v>
      </c>
    </row>
    <row r="2" spans="1:46" s="20" customFormat="1" ht="17" customHeight="1">
      <c r="A2" s="341" t="s">
        <v>488</v>
      </c>
      <c r="B2" s="336" t="s">
        <v>449</v>
      </c>
      <c r="C2" s="336"/>
      <c r="D2" s="336"/>
      <c r="E2" s="336"/>
      <c r="F2" s="336"/>
      <c r="G2" s="336"/>
      <c r="H2" s="336"/>
      <c r="I2" s="336"/>
      <c r="J2" s="336"/>
      <c r="K2" s="336"/>
      <c r="L2" s="336"/>
      <c r="M2" s="336"/>
      <c r="N2" s="337"/>
      <c r="O2" s="15"/>
      <c r="U2" s="15"/>
      <c r="V2" s="15"/>
      <c r="W2" s="15"/>
      <c r="X2" s="15"/>
      <c r="Y2" s="15"/>
      <c r="Z2" s="15"/>
      <c r="AA2" s="15"/>
      <c r="AB2" s="15"/>
      <c r="AC2" s="15"/>
      <c r="AD2" s="15"/>
      <c r="AE2" s="15"/>
      <c r="AF2" s="15"/>
      <c r="AG2" s="15"/>
      <c r="AH2" s="15"/>
      <c r="AI2" s="15"/>
      <c r="AJ2" s="15"/>
      <c r="AK2" s="15"/>
      <c r="AL2" s="15"/>
      <c r="AM2" s="15"/>
    </row>
    <row r="3" spans="1:46" s="20" customFormat="1" ht="12" customHeight="1">
      <c r="A3" s="832" t="s">
        <v>40</v>
      </c>
      <c r="B3" s="16" t="s">
        <v>0</v>
      </c>
      <c r="C3" s="17"/>
      <c r="D3" s="17"/>
      <c r="E3" s="18"/>
      <c r="F3" s="18"/>
      <c r="G3" s="18"/>
      <c r="H3" s="18"/>
      <c r="I3" s="18"/>
      <c r="J3" s="18"/>
      <c r="K3" s="19"/>
      <c r="L3" s="818"/>
      <c r="M3" s="819"/>
      <c r="N3" s="819"/>
      <c r="O3" s="819"/>
      <c r="P3" s="819"/>
      <c r="Q3" s="819"/>
      <c r="R3" s="819"/>
      <c r="S3" s="819"/>
      <c r="T3" s="819"/>
      <c r="U3" s="819"/>
      <c r="V3" s="819"/>
      <c r="W3" s="819"/>
      <c r="X3" s="819"/>
      <c r="Y3" s="819"/>
      <c r="Z3" s="819"/>
      <c r="AA3" s="819"/>
      <c r="AB3" s="819"/>
      <c r="AC3" s="819"/>
      <c r="AD3" s="819"/>
      <c r="AE3" s="819"/>
      <c r="AF3" s="820"/>
      <c r="AG3" s="835" t="s">
        <v>68</v>
      </c>
      <c r="AH3" s="798"/>
      <c r="AI3" s="798"/>
      <c r="AJ3" s="798"/>
      <c r="AK3" s="798"/>
      <c r="AL3" s="798"/>
      <c r="AM3" s="799"/>
    </row>
    <row r="4" spans="1:46" s="20" customFormat="1" ht="15" customHeight="1">
      <c r="A4" s="833"/>
      <c r="B4" s="21" t="s">
        <v>38</v>
      </c>
      <c r="C4" s="22"/>
      <c r="D4" s="22"/>
      <c r="E4" s="23"/>
      <c r="F4" s="23"/>
      <c r="G4" s="23"/>
      <c r="H4" s="23"/>
      <c r="I4" s="23"/>
      <c r="J4" s="23"/>
      <c r="K4" s="24"/>
      <c r="L4" s="815"/>
      <c r="M4" s="816"/>
      <c r="N4" s="816"/>
      <c r="O4" s="816"/>
      <c r="P4" s="816"/>
      <c r="Q4" s="816"/>
      <c r="R4" s="816"/>
      <c r="S4" s="816"/>
      <c r="T4" s="816"/>
      <c r="U4" s="816"/>
      <c r="V4" s="816"/>
      <c r="W4" s="816"/>
      <c r="X4" s="816"/>
      <c r="Y4" s="816"/>
      <c r="Z4" s="816"/>
      <c r="AA4" s="816"/>
      <c r="AB4" s="816"/>
      <c r="AC4" s="816"/>
      <c r="AD4" s="816"/>
      <c r="AE4" s="816"/>
      <c r="AF4" s="817"/>
      <c r="AG4" s="836"/>
      <c r="AH4" s="837"/>
      <c r="AI4" s="837"/>
      <c r="AJ4" s="837"/>
      <c r="AK4" s="837"/>
      <c r="AL4" s="837"/>
      <c r="AM4" s="838"/>
      <c r="AP4" s="810"/>
      <c r="AQ4" s="810"/>
      <c r="AR4" s="810"/>
      <c r="AS4" s="810"/>
      <c r="AT4" s="810"/>
    </row>
    <row r="5" spans="1:46" s="20" customFormat="1" ht="15" customHeight="1">
      <c r="A5" s="833"/>
      <c r="B5" s="126" t="s">
        <v>79</v>
      </c>
      <c r="C5" s="125"/>
      <c r="D5" s="125"/>
      <c r="E5" s="25"/>
      <c r="F5" s="25"/>
      <c r="G5" s="25"/>
      <c r="H5" s="25"/>
      <c r="I5" s="25"/>
      <c r="J5" s="25"/>
      <c r="K5" s="26"/>
      <c r="L5" s="839"/>
      <c r="M5" s="840"/>
      <c r="N5" s="840"/>
      <c r="O5" s="840"/>
      <c r="P5" s="840"/>
      <c r="Q5" s="840"/>
      <c r="R5" s="840"/>
      <c r="S5" s="840"/>
      <c r="T5" s="840"/>
      <c r="U5" s="840"/>
      <c r="V5" s="840"/>
      <c r="W5" s="840"/>
      <c r="X5" s="840"/>
      <c r="Y5" s="840"/>
      <c r="Z5" s="840"/>
      <c r="AA5" s="840"/>
      <c r="AB5" s="841"/>
      <c r="AC5" s="842" t="s">
        <v>69</v>
      </c>
      <c r="AD5" s="843"/>
      <c r="AE5" s="843"/>
      <c r="AF5" s="844"/>
      <c r="AG5" s="849"/>
      <c r="AH5" s="849"/>
      <c r="AI5" s="849"/>
      <c r="AJ5" s="849"/>
      <c r="AK5" s="849"/>
      <c r="AL5" s="845" t="s">
        <v>70</v>
      </c>
      <c r="AM5" s="846"/>
      <c r="AP5" s="810"/>
      <c r="AQ5" s="810"/>
      <c r="AR5" s="810"/>
      <c r="AS5" s="810"/>
      <c r="AT5" s="810"/>
    </row>
    <row r="6" spans="1:46" s="20" customFormat="1" ht="13.5" customHeight="1">
      <c r="A6" s="833"/>
      <c r="B6" s="850" t="s">
        <v>72</v>
      </c>
      <c r="C6" s="851"/>
      <c r="D6" s="851"/>
      <c r="E6" s="851"/>
      <c r="F6" s="851"/>
      <c r="G6" s="851"/>
      <c r="H6" s="851"/>
      <c r="I6" s="851"/>
      <c r="J6" s="851"/>
      <c r="K6" s="852"/>
      <c r="L6" s="27" t="s">
        <v>3</v>
      </c>
      <c r="M6" s="27"/>
      <c r="N6" s="27"/>
      <c r="O6" s="27"/>
      <c r="P6" s="27"/>
      <c r="Q6" s="831"/>
      <c r="R6" s="831"/>
      <c r="S6" s="27" t="s">
        <v>4</v>
      </c>
      <c r="T6" s="831"/>
      <c r="U6" s="831"/>
      <c r="V6" s="831"/>
      <c r="W6" s="27" t="s">
        <v>5</v>
      </c>
      <c r="X6" s="27"/>
      <c r="Y6" s="27"/>
      <c r="Z6" s="27"/>
      <c r="AA6" s="27"/>
      <c r="AB6" s="27"/>
      <c r="AC6" s="28" t="s">
        <v>71</v>
      </c>
      <c r="AD6" s="27"/>
      <c r="AE6" s="27"/>
      <c r="AF6" s="27"/>
      <c r="AG6" s="27"/>
      <c r="AH6" s="27"/>
      <c r="AI6" s="27"/>
      <c r="AJ6" s="27"/>
      <c r="AK6" s="27"/>
      <c r="AL6" s="27"/>
      <c r="AM6" s="29"/>
      <c r="AP6" s="3"/>
      <c r="AQ6" s="11"/>
      <c r="AR6" s="11"/>
      <c r="AS6" s="11"/>
      <c r="AT6" s="811"/>
    </row>
    <row r="7" spans="1:46" s="20" customFormat="1" ht="15" customHeight="1">
      <c r="A7" s="833"/>
      <c r="B7" s="853"/>
      <c r="C7" s="854"/>
      <c r="D7" s="854"/>
      <c r="E7" s="854"/>
      <c r="F7" s="854"/>
      <c r="G7" s="854"/>
      <c r="H7" s="854"/>
      <c r="I7" s="854"/>
      <c r="J7" s="854"/>
      <c r="K7" s="855"/>
      <c r="L7" s="815"/>
      <c r="M7" s="816"/>
      <c r="N7" s="816"/>
      <c r="O7" s="816"/>
      <c r="P7" s="816"/>
      <c r="Q7" s="816"/>
      <c r="R7" s="816"/>
      <c r="S7" s="816"/>
      <c r="T7" s="816"/>
      <c r="U7" s="816"/>
      <c r="V7" s="816"/>
      <c r="W7" s="816"/>
      <c r="X7" s="816"/>
      <c r="Y7" s="816"/>
      <c r="Z7" s="816"/>
      <c r="AA7" s="816"/>
      <c r="AB7" s="816"/>
      <c r="AC7" s="816"/>
      <c r="AD7" s="816"/>
      <c r="AE7" s="816"/>
      <c r="AF7" s="816"/>
      <c r="AG7" s="816"/>
      <c r="AH7" s="816"/>
      <c r="AI7" s="816"/>
      <c r="AJ7" s="816"/>
      <c r="AK7" s="816"/>
      <c r="AL7" s="816"/>
      <c r="AM7" s="817"/>
      <c r="AP7" s="11"/>
      <c r="AQ7" s="11"/>
      <c r="AR7" s="11"/>
      <c r="AS7" s="11"/>
      <c r="AT7" s="811"/>
    </row>
    <row r="8" spans="1:46" s="20" customFormat="1" ht="15" customHeight="1">
      <c r="A8" s="833"/>
      <c r="B8" s="30" t="s">
        <v>6</v>
      </c>
      <c r="C8" s="294"/>
      <c r="D8" s="294"/>
      <c r="E8" s="31"/>
      <c r="F8" s="31"/>
      <c r="G8" s="31"/>
      <c r="H8" s="31"/>
      <c r="I8" s="31"/>
      <c r="J8" s="31"/>
      <c r="K8" s="31"/>
      <c r="L8" s="30" t="s">
        <v>7</v>
      </c>
      <c r="M8" s="31"/>
      <c r="N8" s="31"/>
      <c r="O8" s="31"/>
      <c r="P8" s="31"/>
      <c r="Q8" s="31"/>
      <c r="R8" s="32"/>
      <c r="S8" s="812"/>
      <c r="T8" s="813"/>
      <c r="U8" s="813"/>
      <c r="V8" s="813"/>
      <c r="W8" s="813"/>
      <c r="X8" s="813"/>
      <c r="Y8" s="814"/>
      <c r="Z8" s="30" t="s">
        <v>62</v>
      </c>
      <c r="AA8" s="31"/>
      <c r="AB8" s="31"/>
      <c r="AC8" s="31"/>
      <c r="AD8" s="31"/>
      <c r="AE8" s="31"/>
      <c r="AF8" s="32"/>
      <c r="AG8" s="812"/>
      <c r="AH8" s="813"/>
      <c r="AI8" s="813"/>
      <c r="AJ8" s="813"/>
      <c r="AK8" s="813"/>
      <c r="AL8" s="813"/>
      <c r="AM8" s="814"/>
    </row>
    <row r="9" spans="1:46" s="20" customFormat="1" ht="15" customHeight="1">
      <c r="A9" s="834"/>
      <c r="B9" s="30" t="s">
        <v>39</v>
      </c>
      <c r="C9" s="294"/>
      <c r="D9" s="294"/>
      <c r="E9" s="31"/>
      <c r="F9" s="31"/>
      <c r="G9" s="31"/>
      <c r="H9" s="31"/>
      <c r="I9" s="31"/>
      <c r="J9" s="31"/>
      <c r="K9" s="31"/>
      <c r="L9" s="812"/>
      <c r="M9" s="813"/>
      <c r="N9" s="813"/>
      <c r="O9" s="813"/>
      <c r="P9" s="813"/>
      <c r="Q9" s="813"/>
      <c r="R9" s="813"/>
      <c r="S9" s="813"/>
      <c r="T9" s="813"/>
      <c r="U9" s="813"/>
      <c r="V9" s="813"/>
      <c r="W9" s="813"/>
      <c r="X9" s="813"/>
      <c r="Y9" s="813"/>
      <c r="Z9" s="813"/>
      <c r="AA9" s="813"/>
      <c r="AB9" s="813"/>
      <c r="AC9" s="813"/>
      <c r="AD9" s="813"/>
      <c r="AE9" s="813"/>
      <c r="AF9" s="813"/>
      <c r="AG9" s="813"/>
      <c r="AH9" s="813"/>
      <c r="AI9" s="813"/>
      <c r="AJ9" s="813"/>
      <c r="AK9" s="813"/>
      <c r="AL9" s="813"/>
      <c r="AM9" s="814"/>
    </row>
    <row r="10" spans="1:46" s="20" customFormat="1" ht="15" customHeight="1">
      <c r="A10" s="858" t="s">
        <v>97</v>
      </c>
      <c r="B10" s="859"/>
      <c r="C10" s="859"/>
      <c r="D10" s="859"/>
      <c r="E10" s="859"/>
      <c r="F10" s="859"/>
      <c r="G10" s="859"/>
      <c r="H10" s="860"/>
      <c r="I10" s="342" t="s">
        <v>142</v>
      </c>
      <c r="J10" s="8" t="s">
        <v>92</v>
      </c>
      <c r="K10" s="27"/>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4"/>
    </row>
    <row r="11" spans="1:46" s="20" customFormat="1" ht="15" customHeight="1">
      <c r="A11" s="861"/>
      <c r="B11" s="862"/>
      <c r="C11" s="862"/>
      <c r="D11" s="862"/>
      <c r="E11" s="862"/>
      <c r="F11" s="862"/>
      <c r="G11" s="862"/>
      <c r="H11" s="863"/>
      <c r="I11" s="343" t="s">
        <v>142</v>
      </c>
      <c r="J11" s="35" t="s">
        <v>99</v>
      </c>
      <c r="K11" s="23"/>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36"/>
    </row>
    <row r="12" spans="1:46" s="20" customFormat="1" ht="5.25" customHeight="1">
      <c r="A12" s="7"/>
      <c r="B12" s="7"/>
      <c r="C12" s="7"/>
      <c r="D12" s="7"/>
      <c r="E12" s="7"/>
      <c r="F12" s="7"/>
      <c r="G12" s="7"/>
      <c r="H12" s="7"/>
      <c r="I12" s="8"/>
      <c r="J12" s="1"/>
      <c r="K12" s="27"/>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row>
    <row r="13" spans="1:46" s="20" customFormat="1" ht="23.5" customHeight="1">
      <c r="A13" s="37" t="s">
        <v>92</v>
      </c>
      <c r="B13" s="14"/>
      <c r="C13" s="12"/>
      <c r="D13" s="12"/>
      <c r="E13" s="847" t="s">
        <v>279</v>
      </c>
      <c r="F13" s="848"/>
      <c r="G13" s="864"/>
      <c r="H13" s="865"/>
      <c r="I13" s="866"/>
      <c r="J13" s="798" t="s">
        <v>59</v>
      </c>
      <c r="K13" s="799"/>
      <c r="L13" s="847" t="s">
        <v>497</v>
      </c>
      <c r="M13" s="848"/>
      <c r="N13" s="864"/>
      <c r="O13" s="867"/>
      <c r="P13" s="868"/>
      <c r="Q13" s="798" t="s">
        <v>59</v>
      </c>
      <c r="R13" s="799"/>
      <c r="S13" s="878" t="s">
        <v>76</v>
      </c>
      <c r="T13" s="879"/>
      <c r="U13" s="879"/>
      <c r="V13" s="869" t="str">
        <f>IF(L5="","",VLOOKUP(L5,$A$76:$B$110,2,0))</f>
        <v/>
      </c>
      <c r="W13" s="870"/>
      <c r="X13" s="798" t="s">
        <v>59</v>
      </c>
      <c r="Y13" s="799"/>
      <c r="Z13" s="847" t="s">
        <v>500</v>
      </c>
      <c r="AA13" s="848"/>
      <c r="AB13" s="848"/>
      <c r="AC13" s="867">
        <f>ROUNDDOWN(SUM(F23:J37)/1000,0)</f>
        <v>0</v>
      </c>
      <c r="AD13" s="868"/>
      <c r="AE13" s="798" t="s">
        <v>59</v>
      </c>
      <c r="AF13" s="799"/>
      <c r="AG13" s="847" t="s">
        <v>499</v>
      </c>
      <c r="AH13" s="848"/>
      <c r="AI13" s="848"/>
      <c r="AJ13" s="867">
        <f>ROUNDDOWN($F$22/1000,0)</f>
        <v>0</v>
      </c>
      <c r="AK13" s="868"/>
      <c r="AL13" s="798" t="s">
        <v>59</v>
      </c>
      <c r="AM13" s="799"/>
      <c r="AO13" s="20">
        <f>IF(L5="",0,VLOOKUP(L5,$A$76:$B$110,2,0))</f>
        <v>0</v>
      </c>
      <c r="AP13" s="222"/>
    </row>
    <row r="14" spans="1:46" s="20" customFormat="1" ht="15" customHeight="1">
      <c r="A14" s="38" t="s">
        <v>41</v>
      </c>
      <c r="B14" s="293"/>
      <c r="C14" s="9"/>
      <c r="D14" s="9"/>
      <c r="E14" s="9"/>
      <c r="F14" s="9"/>
      <c r="G14" s="9"/>
      <c r="H14" s="874"/>
      <c r="I14" s="875"/>
      <c r="J14" s="876"/>
      <c r="K14" s="856" t="s">
        <v>100</v>
      </c>
      <c r="L14" s="857"/>
      <c r="M14" s="857"/>
      <c r="N14" s="857"/>
      <c r="O14" s="857"/>
      <c r="P14" s="857"/>
      <c r="Q14" s="857"/>
      <c r="R14" s="857"/>
      <c r="S14" s="857"/>
      <c r="T14" s="857"/>
      <c r="U14" s="857"/>
      <c r="V14" s="857"/>
      <c r="W14" s="857"/>
      <c r="X14" s="857"/>
      <c r="Y14" s="857"/>
      <c r="Z14" s="857"/>
      <c r="AA14" s="857"/>
      <c r="AB14" s="857"/>
      <c r="AC14" s="857"/>
      <c r="AD14" s="857"/>
      <c r="AE14" s="857"/>
      <c r="AF14" s="39" t="s">
        <v>73</v>
      </c>
      <c r="AG14" s="40"/>
      <c r="AH14" s="40"/>
      <c r="AI14" s="10"/>
      <c r="AJ14" s="10"/>
      <c r="AK14" s="294"/>
      <c r="AL14" s="9"/>
      <c r="AM14" s="41"/>
    </row>
    <row r="15" spans="1:46" s="20" customFormat="1" ht="17.25" customHeight="1">
      <c r="A15" s="42"/>
      <c r="B15" s="3"/>
      <c r="C15" s="881" t="s">
        <v>450</v>
      </c>
      <c r="D15" s="881"/>
      <c r="E15" s="881"/>
      <c r="F15" s="881"/>
      <c r="G15" s="881"/>
      <c r="H15" s="881"/>
      <c r="I15" s="881"/>
      <c r="J15" s="881"/>
      <c r="K15" s="881"/>
      <c r="L15" s="881"/>
      <c r="M15" s="881"/>
      <c r="N15" s="881"/>
      <c r="O15" s="881"/>
      <c r="P15" s="881"/>
      <c r="Q15" s="881"/>
      <c r="R15" s="881"/>
      <c r="S15" s="881"/>
      <c r="T15" s="881"/>
      <c r="U15" s="881"/>
      <c r="V15" s="881"/>
      <c r="W15" s="881"/>
      <c r="X15" s="881"/>
      <c r="Y15" s="881"/>
      <c r="Z15" s="881"/>
      <c r="AA15" s="881"/>
      <c r="AB15" s="881"/>
      <c r="AC15" s="881"/>
      <c r="AD15" s="881"/>
      <c r="AE15" s="881"/>
      <c r="AF15" s="881"/>
      <c r="AG15" s="881"/>
      <c r="AH15" s="881"/>
      <c r="AI15" s="881"/>
      <c r="AJ15" s="881"/>
      <c r="AK15" s="881"/>
      <c r="AL15" s="881"/>
      <c r="AM15" s="882"/>
    </row>
    <row r="16" spans="1:46" s="20" customFormat="1" ht="17.25" customHeight="1">
      <c r="A16" s="43"/>
      <c r="B16" s="2"/>
      <c r="C16" s="881"/>
      <c r="D16" s="881"/>
      <c r="E16" s="881"/>
      <c r="F16" s="881"/>
      <c r="G16" s="881"/>
      <c r="H16" s="881"/>
      <c r="I16" s="881"/>
      <c r="J16" s="881"/>
      <c r="K16" s="881"/>
      <c r="L16" s="881"/>
      <c r="M16" s="881"/>
      <c r="N16" s="881"/>
      <c r="O16" s="881"/>
      <c r="P16" s="881"/>
      <c r="Q16" s="881"/>
      <c r="R16" s="881"/>
      <c r="S16" s="881"/>
      <c r="T16" s="881"/>
      <c r="U16" s="881"/>
      <c r="V16" s="881"/>
      <c r="W16" s="881"/>
      <c r="X16" s="881"/>
      <c r="Y16" s="881"/>
      <c r="Z16" s="881"/>
      <c r="AA16" s="881"/>
      <c r="AB16" s="881"/>
      <c r="AC16" s="881"/>
      <c r="AD16" s="881"/>
      <c r="AE16" s="881"/>
      <c r="AF16" s="881"/>
      <c r="AG16" s="881"/>
      <c r="AH16" s="881"/>
      <c r="AI16" s="881"/>
      <c r="AJ16" s="881"/>
      <c r="AK16" s="881"/>
      <c r="AL16" s="881"/>
      <c r="AM16" s="882"/>
    </row>
    <row r="17" spans="1:45" s="20" customFormat="1" ht="17.25" customHeight="1">
      <c r="A17" s="43"/>
      <c r="B17" s="2"/>
      <c r="C17" s="881"/>
      <c r="D17" s="881"/>
      <c r="E17" s="881"/>
      <c r="F17" s="881"/>
      <c r="G17" s="881"/>
      <c r="H17" s="881"/>
      <c r="I17" s="881"/>
      <c r="J17" s="881"/>
      <c r="K17" s="881"/>
      <c r="L17" s="881"/>
      <c r="M17" s="881"/>
      <c r="N17" s="881"/>
      <c r="O17" s="881"/>
      <c r="P17" s="881"/>
      <c r="Q17" s="881"/>
      <c r="R17" s="881"/>
      <c r="S17" s="881"/>
      <c r="T17" s="881"/>
      <c r="U17" s="881"/>
      <c r="V17" s="881"/>
      <c r="W17" s="881"/>
      <c r="X17" s="881"/>
      <c r="Y17" s="881"/>
      <c r="Z17" s="881"/>
      <c r="AA17" s="881"/>
      <c r="AB17" s="881"/>
      <c r="AC17" s="881"/>
      <c r="AD17" s="881"/>
      <c r="AE17" s="881"/>
      <c r="AF17" s="881"/>
      <c r="AG17" s="881"/>
      <c r="AH17" s="881"/>
      <c r="AI17" s="881"/>
      <c r="AJ17" s="881"/>
      <c r="AK17" s="881"/>
      <c r="AL17" s="881"/>
      <c r="AM17" s="882"/>
    </row>
    <row r="18" spans="1:45" s="20" customFormat="1" ht="17.25" customHeight="1">
      <c r="A18" s="43"/>
      <c r="B18" s="2"/>
      <c r="C18" s="881"/>
      <c r="D18" s="881"/>
      <c r="E18" s="881"/>
      <c r="F18" s="881"/>
      <c r="G18" s="881"/>
      <c r="H18" s="881"/>
      <c r="I18" s="881"/>
      <c r="J18" s="881"/>
      <c r="K18" s="881"/>
      <c r="L18" s="881"/>
      <c r="M18" s="881"/>
      <c r="N18" s="881"/>
      <c r="O18" s="881"/>
      <c r="P18" s="881"/>
      <c r="Q18" s="881"/>
      <c r="R18" s="881"/>
      <c r="S18" s="881"/>
      <c r="T18" s="881"/>
      <c r="U18" s="881"/>
      <c r="V18" s="881"/>
      <c r="W18" s="881"/>
      <c r="X18" s="881"/>
      <c r="Y18" s="881"/>
      <c r="Z18" s="881"/>
      <c r="AA18" s="881"/>
      <c r="AB18" s="881"/>
      <c r="AC18" s="881"/>
      <c r="AD18" s="881"/>
      <c r="AE18" s="881"/>
      <c r="AF18" s="881"/>
      <c r="AG18" s="881"/>
      <c r="AH18" s="881"/>
      <c r="AI18" s="881"/>
      <c r="AJ18" s="881"/>
      <c r="AK18" s="881"/>
      <c r="AL18" s="881"/>
      <c r="AM18" s="882"/>
    </row>
    <row r="19" spans="1:45" s="20" customFormat="1" ht="17.25" customHeight="1">
      <c r="A19" s="44"/>
      <c r="B19" s="5"/>
      <c r="C19" s="808"/>
      <c r="D19" s="808"/>
      <c r="E19" s="808"/>
      <c r="F19" s="808"/>
      <c r="G19" s="808"/>
      <c r="H19" s="808"/>
      <c r="I19" s="808"/>
      <c r="J19" s="808"/>
      <c r="K19" s="808"/>
      <c r="L19" s="808"/>
      <c r="M19" s="808"/>
      <c r="N19" s="808"/>
      <c r="O19" s="808"/>
      <c r="P19" s="808"/>
      <c r="Q19" s="808"/>
      <c r="R19" s="808"/>
      <c r="S19" s="808"/>
      <c r="T19" s="808"/>
      <c r="U19" s="808"/>
      <c r="V19" s="808"/>
      <c r="W19" s="808"/>
      <c r="X19" s="808"/>
      <c r="Y19" s="808"/>
      <c r="Z19" s="808"/>
      <c r="AA19" s="808"/>
      <c r="AB19" s="808"/>
      <c r="AC19" s="808"/>
      <c r="AD19" s="808"/>
      <c r="AE19" s="808"/>
      <c r="AF19" s="808"/>
      <c r="AG19" s="808"/>
      <c r="AH19" s="808"/>
      <c r="AI19" s="808"/>
      <c r="AJ19" s="808"/>
      <c r="AK19" s="808"/>
      <c r="AL19" s="808"/>
      <c r="AM19" s="809"/>
      <c r="AS19" s="224"/>
    </row>
    <row r="20" spans="1:45" s="20" customFormat="1" ht="15" customHeight="1">
      <c r="A20" s="784" t="s">
        <v>137</v>
      </c>
      <c r="B20" s="785"/>
      <c r="C20" s="785"/>
      <c r="D20" s="785"/>
      <c r="E20" s="785"/>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2"/>
    </row>
    <row r="21" spans="1:45" ht="15" customHeight="1">
      <c r="A21" s="784" t="s">
        <v>42</v>
      </c>
      <c r="B21" s="785"/>
      <c r="C21" s="785"/>
      <c r="D21" s="785"/>
      <c r="E21" s="795"/>
      <c r="F21" s="784" t="s">
        <v>45</v>
      </c>
      <c r="G21" s="785"/>
      <c r="H21" s="785"/>
      <c r="I21" s="785"/>
      <c r="J21" s="785"/>
      <c r="K21" s="877" t="s">
        <v>43</v>
      </c>
      <c r="L21" s="877"/>
      <c r="M21" s="877"/>
      <c r="N21" s="877"/>
      <c r="O21" s="877"/>
      <c r="P21" s="877"/>
      <c r="Q21" s="877"/>
      <c r="R21" s="877"/>
      <c r="S21" s="877"/>
      <c r="T21" s="877"/>
      <c r="U21" s="877"/>
      <c r="V21" s="877"/>
      <c r="W21" s="877"/>
      <c r="X21" s="877"/>
      <c r="Y21" s="877"/>
      <c r="Z21" s="877"/>
      <c r="AA21" s="877"/>
      <c r="AB21" s="877"/>
      <c r="AC21" s="877"/>
      <c r="AD21" s="877"/>
      <c r="AE21" s="877"/>
      <c r="AF21" s="877"/>
      <c r="AG21" s="877"/>
      <c r="AH21" s="877"/>
      <c r="AI21" s="877"/>
      <c r="AJ21" s="877"/>
      <c r="AK21" s="877"/>
      <c r="AL21" s="877"/>
      <c r="AM21" s="877"/>
    </row>
    <row r="22" spans="1:45" ht="9.75" customHeight="1">
      <c r="A22" s="800" t="s">
        <v>284</v>
      </c>
      <c r="B22" s="800"/>
      <c r="C22" s="800"/>
      <c r="D22" s="800"/>
      <c r="E22" s="800"/>
      <c r="F22" s="789">
        <f>陽性者リスト5!CE79*10000</f>
        <v>0</v>
      </c>
      <c r="G22" s="789"/>
      <c r="H22" s="789"/>
      <c r="I22" s="789"/>
      <c r="J22" s="789"/>
      <c r="K22" s="805" t="str">
        <f>IF(F22&gt;0,"陽性者ラインリストのとおり","")</f>
        <v/>
      </c>
      <c r="L22" s="805"/>
      <c r="M22" s="805"/>
      <c r="N22" s="805"/>
      <c r="O22" s="805"/>
      <c r="P22" s="805"/>
      <c r="Q22" s="805"/>
      <c r="R22" s="805"/>
      <c r="S22" s="805"/>
      <c r="T22" s="805"/>
      <c r="U22" s="805"/>
      <c r="V22" s="805"/>
      <c r="W22" s="805"/>
      <c r="X22" s="805"/>
      <c r="Y22" s="805"/>
      <c r="Z22" s="805"/>
      <c r="AA22" s="805"/>
      <c r="AB22" s="805"/>
      <c r="AC22" s="805"/>
      <c r="AD22" s="805"/>
      <c r="AE22" s="805"/>
      <c r="AF22" s="805"/>
      <c r="AG22" s="805"/>
      <c r="AH22" s="805"/>
      <c r="AI22" s="805"/>
      <c r="AJ22" s="805"/>
      <c r="AK22" s="805"/>
      <c r="AL22" s="805"/>
      <c r="AM22" s="805"/>
      <c r="AN22" s="124" t="s">
        <v>265</v>
      </c>
      <c r="AQ22" s="124"/>
    </row>
    <row r="23" spans="1:45" ht="9.75" customHeight="1">
      <c r="A23" s="800" t="s">
        <v>151</v>
      </c>
      <c r="B23" s="800"/>
      <c r="C23" s="800"/>
      <c r="D23" s="800"/>
      <c r="E23" s="800"/>
      <c r="F23" s="801">
        <f>内訳5!I62</f>
        <v>0</v>
      </c>
      <c r="G23" s="802"/>
      <c r="H23" s="802"/>
      <c r="I23" s="802"/>
      <c r="J23" s="803"/>
      <c r="K23" s="805" t="str">
        <f>IF(F23&gt;0,"人件費内訳のとおり","")</f>
        <v/>
      </c>
      <c r="L23" s="805"/>
      <c r="M23" s="805"/>
      <c r="N23" s="805"/>
      <c r="O23" s="805"/>
      <c r="P23" s="805"/>
      <c r="Q23" s="805"/>
      <c r="R23" s="805"/>
      <c r="S23" s="805"/>
      <c r="T23" s="805"/>
      <c r="U23" s="805"/>
      <c r="V23" s="805"/>
      <c r="W23" s="805"/>
      <c r="X23" s="805"/>
      <c r="Y23" s="805"/>
      <c r="Z23" s="805"/>
      <c r="AA23" s="805"/>
      <c r="AB23" s="805"/>
      <c r="AC23" s="805"/>
      <c r="AD23" s="805"/>
      <c r="AE23" s="805"/>
      <c r="AF23" s="805"/>
      <c r="AG23" s="805"/>
      <c r="AH23" s="805"/>
      <c r="AI23" s="805"/>
      <c r="AJ23" s="805"/>
      <c r="AK23" s="805"/>
      <c r="AL23" s="805"/>
      <c r="AM23" s="805"/>
      <c r="AQ23" s="124"/>
    </row>
    <row r="24" spans="1:45" ht="9.75" customHeight="1">
      <c r="A24" s="800" t="s">
        <v>270</v>
      </c>
      <c r="B24" s="800"/>
      <c r="C24" s="800"/>
      <c r="D24" s="800"/>
      <c r="E24" s="800"/>
      <c r="F24" s="801">
        <f>内訳5!I63</f>
        <v>0</v>
      </c>
      <c r="G24" s="802"/>
      <c r="H24" s="802"/>
      <c r="I24" s="802"/>
      <c r="J24" s="803"/>
      <c r="K24" s="805" t="str">
        <f>IF(F24&gt;0,"人件費内訳のとおり","")</f>
        <v/>
      </c>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Q24" s="124"/>
    </row>
    <row r="25" spans="1:45" ht="9.75" customHeight="1">
      <c r="A25" s="800" t="s">
        <v>239</v>
      </c>
      <c r="B25" s="800"/>
      <c r="C25" s="800"/>
      <c r="D25" s="800"/>
      <c r="E25" s="800"/>
      <c r="F25" s="789">
        <f>内訳5!I120</f>
        <v>0</v>
      </c>
      <c r="G25" s="789"/>
      <c r="H25" s="789"/>
      <c r="I25" s="789"/>
      <c r="J25" s="789"/>
      <c r="K25" s="805" t="str">
        <f>IF(F25&gt;0,"経費内訳のとおり","")</f>
        <v/>
      </c>
      <c r="L25" s="805"/>
      <c r="M25" s="805"/>
      <c r="N25" s="805"/>
      <c r="O25" s="805"/>
      <c r="P25" s="805"/>
      <c r="Q25" s="805"/>
      <c r="R25" s="805"/>
      <c r="S25" s="805"/>
      <c r="T25" s="805"/>
      <c r="U25" s="805"/>
      <c r="V25" s="805"/>
      <c r="W25" s="805"/>
      <c r="X25" s="805"/>
      <c r="Y25" s="805"/>
      <c r="Z25" s="805"/>
      <c r="AA25" s="805"/>
      <c r="AB25" s="805"/>
      <c r="AC25" s="805"/>
      <c r="AD25" s="805"/>
      <c r="AE25" s="805"/>
      <c r="AF25" s="805"/>
      <c r="AG25" s="805"/>
      <c r="AH25" s="805"/>
      <c r="AI25" s="805"/>
      <c r="AJ25" s="805"/>
      <c r="AK25" s="805"/>
      <c r="AL25" s="805"/>
      <c r="AM25" s="805"/>
      <c r="AQ25" s="124"/>
    </row>
    <row r="26" spans="1:45" ht="9.75" customHeight="1">
      <c r="A26" s="786" t="s">
        <v>158</v>
      </c>
      <c r="B26" s="787"/>
      <c r="C26" s="787"/>
      <c r="D26" s="787"/>
      <c r="E26" s="788"/>
      <c r="F26" s="789">
        <f>内訳5!I121</f>
        <v>0</v>
      </c>
      <c r="G26" s="789"/>
      <c r="H26" s="789"/>
      <c r="I26" s="789"/>
      <c r="J26" s="789"/>
      <c r="K26" s="805" t="str">
        <f t="shared" ref="K26:K37" si="0">IF(F26&gt;0,"経費内訳のとおり","")</f>
        <v/>
      </c>
      <c r="L26" s="805"/>
      <c r="M26" s="805"/>
      <c r="N26" s="805"/>
      <c r="O26" s="805"/>
      <c r="P26" s="805"/>
      <c r="Q26" s="805"/>
      <c r="R26" s="805"/>
      <c r="S26" s="805"/>
      <c r="T26" s="805"/>
      <c r="U26" s="805"/>
      <c r="V26" s="805"/>
      <c r="W26" s="805"/>
      <c r="X26" s="805"/>
      <c r="Y26" s="805"/>
      <c r="Z26" s="805"/>
      <c r="AA26" s="805"/>
      <c r="AB26" s="805"/>
      <c r="AC26" s="805"/>
      <c r="AD26" s="805"/>
      <c r="AE26" s="805"/>
      <c r="AF26" s="805"/>
      <c r="AG26" s="805"/>
      <c r="AH26" s="805"/>
      <c r="AI26" s="805"/>
      <c r="AJ26" s="805"/>
      <c r="AK26" s="805"/>
      <c r="AL26" s="805"/>
      <c r="AM26" s="805"/>
      <c r="AQ26" s="124"/>
    </row>
    <row r="27" spans="1:45" ht="9.75" customHeight="1">
      <c r="A27" s="786" t="s">
        <v>157</v>
      </c>
      <c r="B27" s="787"/>
      <c r="C27" s="787"/>
      <c r="D27" s="787"/>
      <c r="E27" s="788"/>
      <c r="F27" s="789">
        <f>内訳5!I122</f>
        <v>0</v>
      </c>
      <c r="G27" s="789"/>
      <c r="H27" s="789"/>
      <c r="I27" s="789"/>
      <c r="J27" s="789"/>
      <c r="K27" s="805" t="str">
        <f t="shared" si="0"/>
        <v/>
      </c>
      <c r="L27" s="805"/>
      <c r="M27" s="805"/>
      <c r="N27" s="805"/>
      <c r="O27" s="805"/>
      <c r="P27" s="805"/>
      <c r="Q27" s="805"/>
      <c r="R27" s="805"/>
      <c r="S27" s="805"/>
      <c r="T27" s="805"/>
      <c r="U27" s="805"/>
      <c r="V27" s="805"/>
      <c r="W27" s="805"/>
      <c r="X27" s="805"/>
      <c r="Y27" s="805"/>
      <c r="Z27" s="805"/>
      <c r="AA27" s="805"/>
      <c r="AB27" s="805"/>
      <c r="AC27" s="805"/>
      <c r="AD27" s="805"/>
      <c r="AE27" s="805"/>
      <c r="AF27" s="805"/>
      <c r="AG27" s="805"/>
      <c r="AH27" s="805"/>
      <c r="AI27" s="805"/>
      <c r="AJ27" s="805"/>
      <c r="AK27" s="805"/>
      <c r="AL27" s="805"/>
      <c r="AM27" s="805"/>
      <c r="AQ27" s="124"/>
    </row>
    <row r="28" spans="1:45" ht="9.75" customHeight="1">
      <c r="A28" s="786" t="s">
        <v>154</v>
      </c>
      <c r="B28" s="787"/>
      <c r="C28" s="787"/>
      <c r="D28" s="787"/>
      <c r="E28" s="788"/>
      <c r="F28" s="789">
        <f>内訳5!I123</f>
        <v>0</v>
      </c>
      <c r="G28" s="789"/>
      <c r="H28" s="789"/>
      <c r="I28" s="789"/>
      <c r="J28" s="789"/>
      <c r="K28" s="805" t="str">
        <f t="shared" si="0"/>
        <v/>
      </c>
      <c r="L28" s="805"/>
      <c r="M28" s="805"/>
      <c r="N28" s="805"/>
      <c r="O28" s="805"/>
      <c r="P28" s="805"/>
      <c r="Q28" s="805"/>
      <c r="R28" s="805"/>
      <c r="S28" s="805"/>
      <c r="T28" s="805"/>
      <c r="U28" s="805"/>
      <c r="V28" s="805"/>
      <c r="W28" s="805"/>
      <c r="X28" s="805"/>
      <c r="Y28" s="805"/>
      <c r="Z28" s="805"/>
      <c r="AA28" s="805"/>
      <c r="AB28" s="805"/>
      <c r="AC28" s="805"/>
      <c r="AD28" s="805"/>
      <c r="AE28" s="805"/>
      <c r="AF28" s="805"/>
      <c r="AG28" s="805"/>
      <c r="AH28" s="805"/>
      <c r="AI28" s="805"/>
      <c r="AJ28" s="805"/>
      <c r="AK28" s="805"/>
      <c r="AL28" s="805"/>
      <c r="AM28" s="805"/>
      <c r="AQ28" s="124"/>
    </row>
    <row r="29" spans="1:45" ht="9.75" customHeight="1">
      <c r="A29" s="786" t="s">
        <v>152</v>
      </c>
      <c r="B29" s="787"/>
      <c r="C29" s="787"/>
      <c r="D29" s="787"/>
      <c r="E29" s="788"/>
      <c r="F29" s="789">
        <f>内訳5!I124</f>
        <v>0</v>
      </c>
      <c r="G29" s="789"/>
      <c r="H29" s="789"/>
      <c r="I29" s="789"/>
      <c r="J29" s="789"/>
      <c r="K29" s="805" t="str">
        <f t="shared" si="0"/>
        <v/>
      </c>
      <c r="L29" s="805"/>
      <c r="M29" s="805"/>
      <c r="N29" s="805"/>
      <c r="O29" s="805"/>
      <c r="P29" s="805"/>
      <c r="Q29" s="805"/>
      <c r="R29" s="805"/>
      <c r="S29" s="805"/>
      <c r="T29" s="805"/>
      <c r="U29" s="805"/>
      <c r="V29" s="805"/>
      <c r="W29" s="805"/>
      <c r="X29" s="805"/>
      <c r="Y29" s="805"/>
      <c r="Z29" s="805"/>
      <c r="AA29" s="805"/>
      <c r="AB29" s="805"/>
      <c r="AC29" s="805"/>
      <c r="AD29" s="805"/>
      <c r="AE29" s="805"/>
      <c r="AF29" s="805"/>
      <c r="AG29" s="805"/>
      <c r="AH29" s="805"/>
      <c r="AI29" s="805"/>
      <c r="AJ29" s="805"/>
      <c r="AK29" s="805"/>
      <c r="AL29" s="805"/>
      <c r="AM29" s="805"/>
      <c r="AQ29" s="124"/>
    </row>
    <row r="30" spans="1:45" ht="9.75" customHeight="1">
      <c r="A30" s="786" t="s">
        <v>153</v>
      </c>
      <c r="B30" s="787"/>
      <c r="C30" s="787"/>
      <c r="D30" s="787"/>
      <c r="E30" s="788"/>
      <c r="F30" s="789">
        <f>内訳5!I125</f>
        <v>0</v>
      </c>
      <c r="G30" s="789"/>
      <c r="H30" s="789"/>
      <c r="I30" s="789"/>
      <c r="J30" s="789"/>
      <c r="K30" s="805" t="str">
        <f t="shared" si="0"/>
        <v/>
      </c>
      <c r="L30" s="805"/>
      <c r="M30" s="805"/>
      <c r="N30" s="805"/>
      <c r="O30" s="805"/>
      <c r="P30" s="805"/>
      <c r="Q30" s="805"/>
      <c r="R30" s="805"/>
      <c r="S30" s="805"/>
      <c r="T30" s="805"/>
      <c r="U30" s="805"/>
      <c r="V30" s="805"/>
      <c r="W30" s="805"/>
      <c r="X30" s="805"/>
      <c r="Y30" s="805"/>
      <c r="Z30" s="805"/>
      <c r="AA30" s="805"/>
      <c r="AB30" s="805"/>
      <c r="AC30" s="805"/>
      <c r="AD30" s="805"/>
      <c r="AE30" s="805"/>
      <c r="AF30" s="805"/>
      <c r="AG30" s="805"/>
      <c r="AH30" s="805"/>
      <c r="AI30" s="805"/>
      <c r="AJ30" s="805"/>
      <c r="AK30" s="805"/>
      <c r="AL30" s="805"/>
      <c r="AM30" s="805"/>
      <c r="AQ30" s="124"/>
    </row>
    <row r="31" spans="1:45" ht="9.75" customHeight="1">
      <c r="A31" s="786" t="s">
        <v>155</v>
      </c>
      <c r="B31" s="787"/>
      <c r="C31" s="787"/>
      <c r="D31" s="787"/>
      <c r="E31" s="788"/>
      <c r="F31" s="789">
        <f>内訳5!I126</f>
        <v>0</v>
      </c>
      <c r="G31" s="789"/>
      <c r="H31" s="789"/>
      <c r="I31" s="789"/>
      <c r="J31" s="789"/>
      <c r="K31" s="805" t="str">
        <f t="shared" si="0"/>
        <v/>
      </c>
      <c r="L31" s="805"/>
      <c r="M31" s="805"/>
      <c r="N31" s="805"/>
      <c r="O31" s="805"/>
      <c r="P31" s="805"/>
      <c r="Q31" s="805"/>
      <c r="R31" s="805"/>
      <c r="S31" s="805"/>
      <c r="T31" s="805"/>
      <c r="U31" s="805"/>
      <c r="V31" s="805"/>
      <c r="W31" s="805"/>
      <c r="X31" s="805"/>
      <c r="Y31" s="805"/>
      <c r="Z31" s="805"/>
      <c r="AA31" s="805"/>
      <c r="AB31" s="805"/>
      <c r="AC31" s="805"/>
      <c r="AD31" s="805"/>
      <c r="AE31" s="805"/>
      <c r="AF31" s="805"/>
      <c r="AG31" s="805"/>
      <c r="AH31" s="805"/>
      <c r="AI31" s="805"/>
      <c r="AJ31" s="805"/>
      <c r="AK31" s="805"/>
      <c r="AL31" s="805"/>
      <c r="AM31" s="805"/>
      <c r="AQ31" s="124"/>
    </row>
    <row r="32" spans="1:45" ht="9.75" customHeight="1">
      <c r="A32" s="786" t="s">
        <v>160</v>
      </c>
      <c r="B32" s="787"/>
      <c r="C32" s="787"/>
      <c r="D32" s="787"/>
      <c r="E32" s="788"/>
      <c r="F32" s="789">
        <f>内訳5!I127</f>
        <v>0</v>
      </c>
      <c r="G32" s="789"/>
      <c r="H32" s="789"/>
      <c r="I32" s="789"/>
      <c r="J32" s="789"/>
      <c r="K32" s="805" t="str">
        <f t="shared" si="0"/>
        <v/>
      </c>
      <c r="L32" s="805"/>
      <c r="M32" s="805"/>
      <c r="N32" s="805"/>
      <c r="O32" s="805"/>
      <c r="P32" s="805"/>
      <c r="Q32" s="805"/>
      <c r="R32" s="805"/>
      <c r="S32" s="805"/>
      <c r="T32" s="805"/>
      <c r="U32" s="805"/>
      <c r="V32" s="805"/>
      <c r="W32" s="805"/>
      <c r="X32" s="805"/>
      <c r="Y32" s="805"/>
      <c r="Z32" s="805"/>
      <c r="AA32" s="805"/>
      <c r="AB32" s="805"/>
      <c r="AC32" s="805"/>
      <c r="AD32" s="805"/>
      <c r="AE32" s="805"/>
      <c r="AF32" s="805"/>
      <c r="AG32" s="805"/>
      <c r="AH32" s="805"/>
      <c r="AI32" s="805"/>
      <c r="AJ32" s="805"/>
      <c r="AK32" s="805"/>
      <c r="AL32" s="805"/>
      <c r="AM32" s="805"/>
      <c r="AQ32" s="124"/>
    </row>
    <row r="33" spans="1:43" ht="9.75" customHeight="1">
      <c r="A33" s="786" t="s">
        <v>161</v>
      </c>
      <c r="B33" s="787"/>
      <c r="C33" s="787"/>
      <c r="D33" s="787"/>
      <c r="E33" s="788"/>
      <c r="F33" s="789">
        <f>内訳5!I128</f>
        <v>0</v>
      </c>
      <c r="G33" s="789"/>
      <c r="H33" s="789"/>
      <c r="I33" s="789"/>
      <c r="J33" s="789"/>
      <c r="K33" s="805" t="str">
        <f t="shared" si="0"/>
        <v/>
      </c>
      <c r="L33" s="805"/>
      <c r="M33" s="805"/>
      <c r="N33" s="805"/>
      <c r="O33" s="805"/>
      <c r="P33" s="805"/>
      <c r="Q33" s="805"/>
      <c r="R33" s="805"/>
      <c r="S33" s="805"/>
      <c r="T33" s="805"/>
      <c r="U33" s="805"/>
      <c r="V33" s="805"/>
      <c r="W33" s="805"/>
      <c r="X33" s="805"/>
      <c r="Y33" s="805"/>
      <c r="Z33" s="805"/>
      <c r="AA33" s="805"/>
      <c r="AB33" s="805"/>
      <c r="AC33" s="805"/>
      <c r="AD33" s="805"/>
      <c r="AE33" s="805"/>
      <c r="AF33" s="805"/>
      <c r="AG33" s="805"/>
      <c r="AH33" s="805"/>
      <c r="AI33" s="805"/>
      <c r="AJ33" s="805"/>
      <c r="AK33" s="805"/>
      <c r="AL33" s="805"/>
      <c r="AM33" s="805"/>
      <c r="AQ33" s="124"/>
    </row>
    <row r="34" spans="1:43" ht="9.75" customHeight="1">
      <c r="A34" s="786" t="s">
        <v>159</v>
      </c>
      <c r="B34" s="787"/>
      <c r="C34" s="787"/>
      <c r="D34" s="787"/>
      <c r="E34" s="788"/>
      <c r="F34" s="789">
        <f>内訳5!I129</f>
        <v>0</v>
      </c>
      <c r="G34" s="789"/>
      <c r="H34" s="789"/>
      <c r="I34" s="789"/>
      <c r="J34" s="789"/>
      <c r="K34" s="805" t="str">
        <f t="shared" si="0"/>
        <v/>
      </c>
      <c r="L34" s="805"/>
      <c r="M34" s="805"/>
      <c r="N34" s="805"/>
      <c r="O34" s="805"/>
      <c r="P34" s="805"/>
      <c r="Q34" s="805"/>
      <c r="R34" s="805"/>
      <c r="S34" s="805"/>
      <c r="T34" s="805"/>
      <c r="U34" s="805"/>
      <c r="V34" s="805"/>
      <c r="W34" s="805"/>
      <c r="X34" s="805"/>
      <c r="Y34" s="805"/>
      <c r="Z34" s="805"/>
      <c r="AA34" s="805"/>
      <c r="AB34" s="805"/>
      <c r="AC34" s="805"/>
      <c r="AD34" s="805"/>
      <c r="AE34" s="805"/>
      <c r="AF34" s="805"/>
      <c r="AG34" s="805"/>
      <c r="AH34" s="805"/>
      <c r="AI34" s="805"/>
      <c r="AJ34" s="805"/>
      <c r="AK34" s="805"/>
      <c r="AL34" s="805"/>
      <c r="AM34" s="805"/>
      <c r="AQ34" s="124"/>
    </row>
    <row r="35" spans="1:43" ht="9.75" customHeight="1">
      <c r="A35" s="786" t="s">
        <v>162</v>
      </c>
      <c r="B35" s="787"/>
      <c r="C35" s="787"/>
      <c r="D35" s="787"/>
      <c r="E35" s="788"/>
      <c r="F35" s="789">
        <f>内訳5!I130</f>
        <v>0</v>
      </c>
      <c r="G35" s="789"/>
      <c r="H35" s="789"/>
      <c r="I35" s="789"/>
      <c r="J35" s="789"/>
      <c r="K35" s="805" t="str">
        <f t="shared" si="0"/>
        <v/>
      </c>
      <c r="L35" s="805"/>
      <c r="M35" s="805"/>
      <c r="N35" s="805"/>
      <c r="O35" s="805"/>
      <c r="P35" s="805"/>
      <c r="Q35" s="805"/>
      <c r="R35" s="805"/>
      <c r="S35" s="805"/>
      <c r="T35" s="805"/>
      <c r="U35" s="805"/>
      <c r="V35" s="805"/>
      <c r="W35" s="805"/>
      <c r="X35" s="805"/>
      <c r="Y35" s="805"/>
      <c r="Z35" s="805"/>
      <c r="AA35" s="805"/>
      <c r="AB35" s="805"/>
      <c r="AC35" s="805"/>
      <c r="AD35" s="805"/>
      <c r="AE35" s="805"/>
      <c r="AF35" s="805"/>
      <c r="AG35" s="805"/>
      <c r="AH35" s="805"/>
      <c r="AI35" s="805"/>
      <c r="AJ35" s="805"/>
      <c r="AK35" s="805"/>
      <c r="AL35" s="805"/>
      <c r="AM35" s="805"/>
      <c r="AQ35" s="124"/>
    </row>
    <row r="36" spans="1:43" ht="9.75" customHeight="1">
      <c r="A36" s="786" t="s">
        <v>163</v>
      </c>
      <c r="B36" s="787"/>
      <c r="C36" s="787"/>
      <c r="D36" s="787"/>
      <c r="E36" s="788"/>
      <c r="F36" s="789">
        <f>内訳5!I131</f>
        <v>0</v>
      </c>
      <c r="G36" s="789"/>
      <c r="H36" s="789"/>
      <c r="I36" s="789"/>
      <c r="J36" s="789"/>
      <c r="K36" s="805" t="str">
        <f t="shared" si="0"/>
        <v/>
      </c>
      <c r="L36" s="805"/>
      <c r="M36" s="805"/>
      <c r="N36" s="805"/>
      <c r="O36" s="805"/>
      <c r="P36" s="805"/>
      <c r="Q36" s="805"/>
      <c r="R36" s="805"/>
      <c r="S36" s="805"/>
      <c r="T36" s="805"/>
      <c r="U36" s="805"/>
      <c r="V36" s="805"/>
      <c r="W36" s="805"/>
      <c r="X36" s="805"/>
      <c r="Y36" s="805"/>
      <c r="Z36" s="805"/>
      <c r="AA36" s="805"/>
      <c r="AB36" s="805"/>
      <c r="AC36" s="805"/>
      <c r="AD36" s="805"/>
      <c r="AE36" s="805"/>
      <c r="AF36" s="805"/>
      <c r="AG36" s="805"/>
      <c r="AH36" s="805"/>
      <c r="AI36" s="805"/>
      <c r="AJ36" s="805"/>
      <c r="AK36" s="805"/>
      <c r="AL36" s="805"/>
      <c r="AM36" s="805"/>
      <c r="AQ36" s="124"/>
    </row>
    <row r="37" spans="1:43" ht="9.75" customHeight="1" thickBot="1">
      <c r="A37" s="828" t="s">
        <v>156</v>
      </c>
      <c r="B37" s="829"/>
      <c r="C37" s="829"/>
      <c r="D37" s="829"/>
      <c r="E37" s="830"/>
      <c r="F37" s="789">
        <f>内訳5!I132</f>
        <v>0</v>
      </c>
      <c r="G37" s="789"/>
      <c r="H37" s="789"/>
      <c r="I37" s="789"/>
      <c r="J37" s="789"/>
      <c r="K37" s="805" t="str">
        <f t="shared" si="0"/>
        <v/>
      </c>
      <c r="L37" s="805"/>
      <c r="M37" s="805"/>
      <c r="N37" s="805"/>
      <c r="O37" s="805"/>
      <c r="P37" s="805"/>
      <c r="Q37" s="805"/>
      <c r="R37" s="805"/>
      <c r="S37" s="805"/>
      <c r="T37" s="805"/>
      <c r="U37" s="805"/>
      <c r="V37" s="805"/>
      <c r="W37" s="805"/>
      <c r="X37" s="805"/>
      <c r="Y37" s="805"/>
      <c r="Z37" s="805"/>
      <c r="AA37" s="805"/>
      <c r="AB37" s="805"/>
      <c r="AC37" s="805"/>
      <c r="AD37" s="805"/>
      <c r="AE37" s="805"/>
      <c r="AF37" s="805"/>
      <c r="AG37" s="805"/>
      <c r="AH37" s="805"/>
      <c r="AI37" s="805"/>
      <c r="AJ37" s="805"/>
      <c r="AK37" s="805"/>
      <c r="AL37" s="805"/>
      <c r="AM37" s="805"/>
    </row>
    <row r="38" spans="1:43" ht="15" customHeight="1" thickTop="1">
      <c r="A38" s="790" t="s">
        <v>85</v>
      </c>
      <c r="B38" s="791"/>
      <c r="C38" s="791"/>
      <c r="D38" s="791"/>
      <c r="E38" s="791"/>
      <c r="F38" s="825">
        <f>SUM(F22:J37)</f>
        <v>0</v>
      </c>
      <c r="G38" s="826"/>
      <c r="H38" s="826"/>
      <c r="I38" s="826"/>
      <c r="J38" s="827"/>
      <c r="K38" s="873"/>
      <c r="L38" s="873"/>
      <c r="M38" s="873"/>
      <c r="N38" s="873"/>
      <c r="O38" s="873"/>
      <c r="P38" s="873"/>
      <c r="Q38" s="873"/>
      <c r="R38" s="873"/>
      <c r="S38" s="873"/>
      <c r="T38" s="873"/>
      <c r="U38" s="873"/>
      <c r="V38" s="873"/>
      <c r="W38" s="873"/>
      <c r="X38" s="873"/>
      <c r="Y38" s="873"/>
      <c r="Z38" s="873"/>
      <c r="AA38" s="873"/>
      <c r="AB38" s="873"/>
      <c r="AC38" s="873"/>
      <c r="AD38" s="873"/>
      <c r="AE38" s="873"/>
      <c r="AF38" s="873"/>
      <c r="AG38" s="873"/>
      <c r="AH38" s="873"/>
      <c r="AI38" s="873"/>
      <c r="AJ38" s="873"/>
      <c r="AK38" s="873"/>
      <c r="AL38" s="873"/>
      <c r="AM38" s="873"/>
    </row>
    <row r="39" spans="1:43" s="13" customFormat="1" ht="2.25" customHeight="1">
      <c r="A39" s="127"/>
      <c r="B39" s="128"/>
      <c r="C39" s="129"/>
      <c r="D39" s="7"/>
      <c r="E39" s="130"/>
      <c r="F39" s="7"/>
      <c r="G39" s="7"/>
      <c r="H39" s="7"/>
      <c r="I39" s="7"/>
      <c r="J39" s="131"/>
      <c r="K39" s="131"/>
      <c r="L39" s="131"/>
      <c r="M39" s="131"/>
      <c r="N39" s="131"/>
      <c r="O39" s="128"/>
      <c r="P39" s="132"/>
      <c r="Q39" s="127"/>
      <c r="R39" s="127"/>
      <c r="S39" s="131"/>
      <c r="T39" s="1"/>
      <c r="U39" s="131"/>
      <c r="V39" s="131"/>
      <c r="W39" s="131"/>
      <c r="X39" s="131"/>
      <c r="Y39" s="7"/>
      <c r="Z39" s="7"/>
      <c r="AA39" s="7"/>
      <c r="AB39" s="128"/>
      <c r="AC39" s="129"/>
      <c r="AD39" s="131"/>
      <c r="AE39" s="131"/>
      <c r="AF39" s="131"/>
      <c r="AG39" s="131"/>
      <c r="AH39" s="131"/>
      <c r="AI39" s="133"/>
      <c r="AJ39" s="133"/>
      <c r="AK39" s="133"/>
      <c r="AL39" s="133"/>
      <c r="AM39" s="131"/>
    </row>
    <row r="40" spans="1:43" s="13" customFormat="1" ht="2.25" customHeight="1">
      <c r="B40" s="2"/>
      <c r="C40" s="191"/>
      <c r="D40" s="11"/>
      <c r="E40" s="193"/>
      <c r="F40" s="11"/>
      <c r="G40" s="11"/>
      <c r="H40" s="11"/>
      <c r="I40" s="11"/>
      <c r="J40" s="213"/>
      <c r="K40" s="213"/>
      <c r="L40" s="213"/>
      <c r="M40" s="213"/>
      <c r="N40" s="213"/>
      <c r="O40" s="2"/>
      <c r="P40" s="192"/>
      <c r="S40" s="213"/>
      <c r="T40" s="214"/>
      <c r="U40" s="213"/>
      <c r="V40" s="213"/>
      <c r="W40" s="213"/>
      <c r="X40" s="213"/>
      <c r="Y40" s="11"/>
      <c r="Z40" s="11"/>
      <c r="AA40" s="11"/>
      <c r="AB40" s="2"/>
      <c r="AC40" s="191"/>
      <c r="AD40" s="213"/>
      <c r="AE40" s="213"/>
      <c r="AF40" s="213"/>
      <c r="AG40" s="213"/>
      <c r="AH40" s="213"/>
      <c r="AI40" s="215"/>
      <c r="AJ40" s="215"/>
      <c r="AK40" s="215"/>
      <c r="AL40" s="215"/>
      <c r="AM40" s="213"/>
    </row>
    <row r="41" spans="1:43" s="13" customFormat="1" ht="2.25" customHeight="1">
      <c r="B41" s="2"/>
      <c r="C41" s="191"/>
      <c r="D41" s="11"/>
      <c r="E41" s="193"/>
      <c r="F41" s="11"/>
      <c r="G41" s="11"/>
      <c r="H41" s="11"/>
      <c r="I41" s="11"/>
      <c r="J41" s="213"/>
      <c r="K41" s="213"/>
      <c r="L41" s="213"/>
      <c r="M41" s="213"/>
      <c r="N41" s="213"/>
      <c r="O41" s="2"/>
      <c r="P41" s="192"/>
      <c r="S41" s="213"/>
      <c r="T41" s="214"/>
      <c r="U41" s="213"/>
      <c r="V41" s="213"/>
      <c r="W41" s="213"/>
      <c r="X41" s="213"/>
      <c r="Y41" s="11"/>
      <c r="Z41" s="11"/>
      <c r="AA41" s="11"/>
      <c r="AB41" s="2"/>
      <c r="AC41" s="191"/>
      <c r="AD41" s="213"/>
      <c r="AE41" s="213"/>
      <c r="AF41" s="213"/>
      <c r="AG41" s="213"/>
      <c r="AH41" s="213"/>
      <c r="AI41" s="215"/>
      <c r="AJ41" s="215"/>
      <c r="AK41" s="215"/>
      <c r="AL41" s="215"/>
      <c r="AM41" s="213"/>
    </row>
    <row r="42" spans="1:43" s="13" customFormat="1" ht="2.25" customHeight="1">
      <c r="B42" s="2"/>
      <c r="C42" s="191"/>
      <c r="D42" s="11"/>
      <c r="E42" s="193"/>
      <c r="F42" s="11"/>
      <c r="G42" s="11"/>
      <c r="H42" s="11"/>
      <c r="I42" s="11"/>
      <c r="J42" s="213"/>
      <c r="K42" s="213"/>
      <c r="L42" s="213"/>
      <c r="M42" s="213"/>
      <c r="N42" s="213"/>
      <c r="O42" s="2"/>
      <c r="P42" s="192"/>
      <c r="S42" s="213"/>
      <c r="T42" s="214"/>
      <c r="U42" s="213"/>
      <c r="V42" s="213"/>
      <c r="W42" s="213"/>
      <c r="X42" s="213"/>
      <c r="Y42" s="11"/>
      <c r="Z42" s="11"/>
      <c r="AA42" s="11"/>
      <c r="AB42" s="2"/>
      <c r="AC42" s="191"/>
      <c r="AD42" s="213"/>
      <c r="AE42" s="213"/>
      <c r="AF42" s="213"/>
      <c r="AG42" s="213"/>
      <c r="AH42" s="213"/>
      <c r="AI42" s="215"/>
      <c r="AJ42" s="215"/>
      <c r="AK42" s="215"/>
      <c r="AL42" s="215"/>
      <c r="AM42" s="213"/>
    </row>
    <row r="43" spans="1:43" s="13" customFormat="1" ht="2.25" customHeight="1">
      <c r="B43" s="2"/>
      <c r="C43" s="191"/>
      <c r="D43" s="11"/>
      <c r="E43" s="193"/>
      <c r="F43" s="11"/>
      <c r="G43" s="11"/>
      <c r="H43" s="11"/>
      <c r="I43" s="11"/>
      <c r="J43" s="213"/>
      <c r="K43" s="213"/>
      <c r="L43" s="213"/>
      <c r="M43" s="213"/>
      <c r="N43" s="213"/>
      <c r="O43" s="2"/>
      <c r="P43" s="192"/>
      <c r="S43" s="213"/>
      <c r="T43" s="214"/>
      <c r="U43" s="213"/>
      <c r="V43" s="213"/>
      <c r="W43" s="213"/>
      <c r="X43" s="213"/>
      <c r="Y43" s="11"/>
      <c r="Z43" s="11"/>
      <c r="AA43" s="11"/>
      <c r="AB43" s="2"/>
      <c r="AC43" s="191"/>
      <c r="AD43" s="213"/>
      <c r="AE43" s="213"/>
      <c r="AF43" s="213"/>
      <c r="AG43" s="213"/>
      <c r="AH43" s="213"/>
      <c r="AI43" s="215"/>
      <c r="AJ43" s="215"/>
      <c r="AK43" s="215"/>
      <c r="AL43" s="215"/>
      <c r="AM43" s="213"/>
    </row>
    <row r="44" spans="1:43" ht="15" customHeight="1">
      <c r="A44" s="45" t="s">
        <v>90</v>
      </c>
      <c r="B44" s="12"/>
      <c r="C44" s="4"/>
      <c r="D44" s="12"/>
      <c r="E44" s="6"/>
      <c r="F44" s="12"/>
      <c r="G44" s="847" t="s">
        <v>279</v>
      </c>
      <c r="H44" s="848"/>
      <c r="I44" s="864"/>
      <c r="J44" s="871"/>
      <c r="K44" s="872"/>
      <c r="L44" s="872"/>
      <c r="M44" s="798" t="s">
        <v>59</v>
      </c>
      <c r="N44" s="799"/>
      <c r="O44" s="847" t="s">
        <v>281</v>
      </c>
      <c r="P44" s="848"/>
      <c r="Q44" s="864"/>
      <c r="R44" s="796"/>
      <c r="S44" s="797"/>
      <c r="T44" s="797"/>
      <c r="U44" s="798" t="s">
        <v>59</v>
      </c>
      <c r="V44" s="799"/>
      <c r="W44" s="835" t="s">
        <v>76</v>
      </c>
      <c r="X44" s="798"/>
      <c r="Y44" s="798"/>
      <c r="Z44" s="799"/>
      <c r="AA44" s="869" t="str">
        <f>IF(L5="","",VLOOKUP(L5,$A$76:$C$110,3,FALSE))</f>
        <v/>
      </c>
      <c r="AB44" s="870"/>
      <c r="AC44" s="870"/>
      <c r="AD44" s="798" t="s">
        <v>59</v>
      </c>
      <c r="AE44" s="799"/>
      <c r="AF44" s="835" t="s">
        <v>44</v>
      </c>
      <c r="AG44" s="798"/>
      <c r="AH44" s="799"/>
      <c r="AI44" s="796">
        <f>ROUNDDOWN($F$55/1000,0)</f>
        <v>0</v>
      </c>
      <c r="AJ44" s="797"/>
      <c r="AK44" s="797"/>
      <c r="AL44" s="798" t="s">
        <v>59</v>
      </c>
      <c r="AM44" s="799"/>
      <c r="AO44" s="20" t="str">
        <f>IF(L5="","",VLOOKUP(L5,$A$76:$C$110,3,FALSE))</f>
        <v/>
      </c>
      <c r="AP44" s="222" t="e">
        <f>R44+AO44-J44</f>
        <v>#VALUE!</v>
      </c>
    </row>
    <row r="45" spans="1:43" ht="15" customHeight="1">
      <c r="A45" s="38" t="s">
        <v>41</v>
      </c>
      <c r="B45" s="293"/>
      <c r="C45" s="9"/>
      <c r="D45" s="9"/>
      <c r="E45" s="9"/>
      <c r="F45" s="9"/>
      <c r="G45" s="9"/>
      <c r="H45" s="874"/>
      <c r="I45" s="875"/>
      <c r="J45" s="876"/>
      <c r="K45" s="856" t="s">
        <v>100</v>
      </c>
      <c r="L45" s="857"/>
      <c r="M45" s="857"/>
      <c r="N45" s="857"/>
      <c r="O45" s="857"/>
      <c r="P45" s="857"/>
      <c r="Q45" s="857"/>
      <c r="R45" s="857"/>
      <c r="S45" s="857"/>
      <c r="T45" s="857"/>
      <c r="U45" s="857"/>
      <c r="V45" s="857"/>
      <c r="W45" s="857"/>
      <c r="X45" s="857"/>
      <c r="Y45" s="857"/>
      <c r="Z45" s="857"/>
      <c r="AA45" s="857"/>
      <c r="AB45" s="857"/>
      <c r="AC45" s="857"/>
      <c r="AD45" s="857"/>
      <c r="AE45" s="857"/>
      <c r="AF45" s="39" t="s">
        <v>74</v>
      </c>
      <c r="AG45" s="40"/>
      <c r="AH45" s="40"/>
      <c r="AI45" s="10"/>
      <c r="AJ45" s="10"/>
      <c r="AK45" s="294"/>
      <c r="AL45" s="9"/>
      <c r="AM45" s="41"/>
    </row>
    <row r="46" spans="1:43" ht="14" customHeight="1">
      <c r="A46" s="42"/>
      <c r="B46" s="3"/>
      <c r="C46" s="806" t="s">
        <v>451</v>
      </c>
      <c r="D46" s="806"/>
      <c r="E46" s="806"/>
      <c r="F46" s="806"/>
      <c r="G46" s="806"/>
      <c r="H46" s="806"/>
      <c r="I46" s="806"/>
      <c r="J46" s="806"/>
      <c r="K46" s="806"/>
      <c r="L46" s="806"/>
      <c r="M46" s="806"/>
      <c r="N46" s="806"/>
      <c r="O46" s="806"/>
      <c r="P46" s="806"/>
      <c r="Q46" s="806"/>
      <c r="R46" s="806"/>
      <c r="S46" s="806"/>
      <c r="T46" s="806"/>
      <c r="U46" s="806"/>
      <c r="V46" s="806"/>
      <c r="W46" s="806"/>
      <c r="X46" s="806"/>
      <c r="Y46" s="806"/>
      <c r="Z46" s="806"/>
      <c r="AA46" s="806"/>
      <c r="AB46" s="806"/>
      <c r="AC46" s="806"/>
      <c r="AD46" s="806"/>
      <c r="AE46" s="806"/>
      <c r="AF46" s="806"/>
      <c r="AG46" s="806"/>
      <c r="AH46" s="806"/>
      <c r="AI46" s="806"/>
      <c r="AJ46" s="806"/>
      <c r="AK46" s="806"/>
      <c r="AL46" s="806"/>
      <c r="AM46" s="807"/>
    </row>
    <row r="47" spans="1:43" ht="14" customHeight="1">
      <c r="A47" s="44"/>
      <c r="B47" s="5"/>
      <c r="C47" s="808"/>
      <c r="D47" s="808"/>
      <c r="E47" s="808"/>
      <c r="F47" s="808"/>
      <c r="G47" s="808"/>
      <c r="H47" s="808"/>
      <c r="I47" s="808"/>
      <c r="J47" s="808"/>
      <c r="K47" s="808"/>
      <c r="L47" s="808"/>
      <c r="M47" s="808"/>
      <c r="N47" s="808"/>
      <c r="O47" s="808"/>
      <c r="P47" s="808"/>
      <c r="Q47" s="808"/>
      <c r="R47" s="808"/>
      <c r="S47" s="808"/>
      <c r="T47" s="808"/>
      <c r="U47" s="808"/>
      <c r="V47" s="808"/>
      <c r="W47" s="808"/>
      <c r="X47" s="808"/>
      <c r="Y47" s="808"/>
      <c r="Z47" s="808"/>
      <c r="AA47" s="808"/>
      <c r="AB47" s="808"/>
      <c r="AC47" s="808"/>
      <c r="AD47" s="808"/>
      <c r="AE47" s="808"/>
      <c r="AF47" s="808"/>
      <c r="AG47" s="808"/>
      <c r="AH47" s="808"/>
      <c r="AI47" s="808"/>
      <c r="AJ47" s="808"/>
      <c r="AK47" s="808"/>
      <c r="AL47" s="808"/>
      <c r="AM47" s="809"/>
    </row>
    <row r="48" spans="1:43" ht="15" customHeight="1">
      <c r="A48" s="784" t="s">
        <v>137</v>
      </c>
      <c r="B48" s="785"/>
      <c r="C48" s="785"/>
      <c r="D48" s="785"/>
      <c r="E48" s="785"/>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4"/>
    </row>
    <row r="49" spans="1:45" ht="15" customHeight="1">
      <c r="A49" s="784" t="s">
        <v>42</v>
      </c>
      <c r="B49" s="785"/>
      <c r="C49" s="785"/>
      <c r="D49" s="785"/>
      <c r="E49" s="795"/>
      <c r="F49" s="784" t="s">
        <v>45</v>
      </c>
      <c r="G49" s="785"/>
      <c r="H49" s="785"/>
      <c r="I49" s="785"/>
      <c r="J49" s="785"/>
      <c r="K49" s="877" t="s">
        <v>43</v>
      </c>
      <c r="L49" s="877"/>
      <c r="M49" s="877"/>
      <c r="N49" s="877"/>
      <c r="O49" s="877"/>
      <c r="P49" s="877"/>
      <c r="Q49" s="877"/>
      <c r="R49" s="877"/>
      <c r="S49" s="877"/>
      <c r="T49" s="877"/>
      <c r="U49" s="877"/>
      <c r="V49" s="877"/>
      <c r="W49" s="877"/>
      <c r="X49" s="877"/>
      <c r="Y49" s="877"/>
      <c r="Z49" s="877"/>
      <c r="AA49" s="877"/>
      <c r="AB49" s="877"/>
      <c r="AC49" s="877"/>
      <c r="AD49" s="877"/>
      <c r="AE49" s="877"/>
      <c r="AF49" s="877"/>
      <c r="AG49" s="877"/>
      <c r="AH49" s="877"/>
      <c r="AI49" s="877"/>
      <c r="AJ49" s="877"/>
      <c r="AK49" s="877"/>
      <c r="AL49" s="877"/>
      <c r="AM49" s="877"/>
    </row>
    <row r="50" spans="1:45" ht="9.75" customHeight="1">
      <c r="A50" s="786" t="s">
        <v>271</v>
      </c>
      <c r="B50" s="787"/>
      <c r="C50" s="787"/>
      <c r="D50" s="787"/>
      <c r="E50" s="788"/>
      <c r="F50" s="789">
        <f>内訳5!I64</f>
        <v>0</v>
      </c>
      <c r="G50" s="789"/>
      <c r="H50" s="789"/>
      <c r="I50" s="789"/>
      <c r="J50" s="789"/>
      <c r="K50" s="805" t="str">
        <f>IF(F50&gt;0,"人件費内訳のとおり","")</f>
        <v/>
      </c>
      <c r="L50" s="805"/>
      <c r="M50" s="805"/>
      <c r="N50" s="805"/>
      <c r="O50" s="805"/>
      <c r="P50" s="805"/>
      <c r="Q50" s="805"/>
      <c r="R50" s="805"/>
      <c r="S50" s="805"/>
      <c r="T50" s="805"/>
      <c r="U50" s="805"/>
      <c r="V50" s="805"/>
      <c r="W50" s="805"/>
      <c r="X50" s="805"/>
      <c r="Y50" s="805"/>
      <c r="Z50" s="805"/>
      <c r="AA50" s="805"/>
      <c r="AB50" s="805"/>
      <c r="AC50" s="805"/>
      <c r="AD50" s="805"/>
      <c r="AE50" s="805"/>
      <c r="AF50" s="805"/>
      <c r="AG50" s="805"/>
      <c r="AH50" s="805"/>
      <c r="AI50" s="805"/>
      <c r="AJ50" s="805"/>
      <c r="AK50" s="805"/>
      <c r="AL50" s="805"/>
      <c r="AM50" s="805"/>
      <c r="AQ50" s="124"/>
      <c r="AR50" s="124"/>
      <c r="AS50" s="124"/>
    </row>
    <row r="51" spans="1:45" ht="9.75" customHeight="1">
      <c r="A51" s="786" t="s">
        <v>272</v>
      </c>
      <c r="B51" s="787"/>
      <c r="C51" s="787"/>
      <c r="D51" s="787"/>
      <c r="E51" s="788"/>
      <c r="F51" s="789">
        <f>内訳5!I65</f>
        <v>0</v>
      </c>
      <c r="G51" s="789"/>
      <c r="H51" s="789"/>
      <c r="I51" s="789"/>
      <c r="J51" s="789"/>
      <c r="K51" s="805" t="str">
        <f>IF(F51&gt;0,"人件費内訳のとおり","")</f>
        <v/>
      </c>
      <c r="L51" s="805"/>
      <c r="M51" s="805"/>
      <c r="N51" s="805"/>
      <c r="O51" s="805"/>
      <c r="P51" s="805"/>
      <c r="Q51" s="805"/>
      <c r="R51" s="805"/>
      <c r="S51" s="805"/>
      <c r="T51" s="805"/>
      <c r="U51" s="805"/>
      <c r="V51" s="805"/>
      <c r="W51" s="805"/>
      <c r="X51" s="805"/>
      <c r="Y51" s="805"/>
      <c r="Z51" s="805"/>
      <c r="AA51" s="805"/>
      <c r="AB51" s="805"/>
      <c r="AC51" s="805"/>
      <c r="AD51" s="805"/>
      <c r="AE51" s="805"/>
      <c r="AF51" s="805"/>
      <c r="AG51" s="805"/>
      <c r="AH51" s="805"/>
      <c r="AI51" s="805"/>
      <c r="AJ51" s="805"/>
      <c r="AK51" s="805"/>
      <c r="AL51" s="805"/>
      <c r="AM51" s="805"/>
      <c r="AQ51" s="124"/>
      <c r="AR51" s="124"/>
      <c r="AS51" s="124"/>
    </row>
    <row r="52" spans="1:45" ht="9.75" customHeight="1">
      <c r="A52" s="786" t="s">
        <v>139</v>
      </c>
      <c r="B52" s="787"/>
      <c r="C52" s="787"/>
      <c r="D52" s="787"/>
      <c r="E52" s="788"/>
      <c r="F52" s="789">
        <f>内訳5!I133</f>
        <v>0</v>
      </c>
      <c r="G52" s="789"/>
      <c r="H52" s="789"/>
      <c r="I52" s="789"/>
      <c r="J52" s="789"/>
      <c r="K52" s="805" t="str">
        <f>IF(F52&gt;0,"経費内訳のとおり","")</f>
        <v/>
      </c>
      <c r="L52" s="805"/>
      <c r="M52" s="805"/>
      <c r="N52" s="805"/>
      <c r="O52" s="805"/>
      <c r="P52" s="805"/>
      <c r="Q52" s="805"/>
      <c r="R52" s="805"/>
      <c r="S52" s="805"/>
      <c r="T52" s="805"/>
      <c r="U52" s="805"/>
      <c r="V52" s="805"/>
      <c r="W52" s="805"/>
      <c r="X52" s="805"/>
      <c r="Y52" s="805"/>
      <c r="Z52" s="805"/>
      <c r="AA52" s="805"/>
      <c r="AB52" s="805"/>
      <c r="AC52" s="805"/>
      <c r="AD52" s="805"/>
      <c r="AE52" s="805"/>
      <c r="AF52" s="805"/>
      <c r="AG52" s="805"/>
      <c r="AH52" s="805"/>
      <c r="AI52" s="805"/>
      <c r="AJ52" s="805"/>
      <c r="AK52" s="805"/>
      <c r="AL52" s="805"/>
      <c r="AM52" s="805"/>
      <c r="AQ52" s="124"/>
      <c r="AR52" s="124"/>
      <c r="AS52" s="124"/>
    </row>
    <row r="53" spans="1:45" ht="9.75" customHeight="1">
      <c r="A53" s="786" t="s">
        <v>140</v>
      </c>
      <c r="B53" s="787"/>
      <c r="C53" s="787"/>
      <c r="D53" s="787"/>
      <c r="E53" s="788"/>
      <c r="F53" s="789">
        <f>内訳5!I134</f>
        <v>0</v>
      </c>
      <c r="G53" s="789"/>
      <c r="H53" s="789"/>
      <c r="I53" s="789"/>
      <c r="J53" s="789"/>
      <c r="K53" s="805" t="str">
        <f t="shared" ref="K53:K54" si="1">IF(F53&gt;0,"経費内訳のとおり","")</f>
        <v/>
      </c>
      <c r="L53" s="805"/>
      <c r="M53" s="805"/>
      <c r="N53" s="805"/>
      <c r="O53" s="805"/>
      <c r="P53" s="805"/>
      <c r="Q53" s="805"/>
      <c r="R53" s="805"/>
      <c r="S53" s="805"/>
      <c r="T53" s="805"/>
      <c r="U53" s="805"/>
      <c r="V53" s="805"/>
      <c r="W53" s="805"/>
      <c r="X53" s="805"/>
      <c r="Y53" s="805"/>
      <c r="Z53" s="805"/>
      <c r="AA53" s="805"/>
      <c r="AB53" s="805"/>
      <c r="AC53" s="805"/>
      <c r="AD53" s="805"/>
      <c r="AE53" s="805"/>
      <c r="AF53" s="805"/>
      <c r="AG53" s="805"/>
      <c r="AH53" s="805"/>
      <c r="AI53" s="805"/>
      <c r="AJ53" s="805"/>
      <c r="AK53" s="805"/>
      <c r="AL53" s="805"/>
      <c r="AM53" s="805"/>
      <c r="AQ53" s="124"/>
      <c r="AR53" s="124"/>
      <c r="AS53" s="124"/>
    </row>
    <row r="54" spans="1:45" ht="9.75" customHeight="1" thickBot="1">
      <c r="A54" s="821" t="s">
        <v>141</v>
      </c>
      <c r="B54" s="822"/>
      <c r="C54" s="822"/>
      <c r="D54" s="822"/>
      <c r="E54" s="823"/>
      <c r="F54" s="824">
        <f>内訳5!I135</f>
        <v>0</v>
      </c>
      <c r="G54" s="824"/>
      <c r="H54" s="824"/>
      <c r="I54" s="824"/>
      <c r="J54" s="824"/>
      <c r="K54" s="880" t="str">
        <f t="shared" si="1"/>
        <v/>
      </c>
      <c r="L54" s="880"/>
      <c r="M54" s="880"/>
      <c r="N54" s="880"/>
      <c r="O54" s="880"/>
      <c r="P54" s="880"/>
      <c r="Q54" s="880"/>
      <c r="R54" s="880"/>
      <c r="S54" s="880"/>
      <c r="T54" s="880"/>
      <c r="U54" s="880"/>
      <c r="V54" s="880"/>
      <c r="W54" s="880"/>
      <c r="X54" s="880"/>
      <c r="Y54" s="880"/>
      <c r="Z54" s="880"/>
      <c r="AA54" s="880"/>
      <c r="AB54" s="880"/>
      <c r="AC54" s="880"/>
      <c r="AD54" s="880"/>
      <c r="AE54" s="880"/>
      <c r="AF54" s="880"/>
      <c r="AG54" s="880"/>
      <c r="AH54" s="880"/>
      <c r="AI54" s="880"/>
      <c r="AJ54" s="880"/>
      <c r="AK54" s="880"/>
      <c r="AL54" s="880"/>
      <c r="AM54" s="880"/>
      <c r="AN54" s="13"/>
      <c r="AR54" s="124"/>
      <c r="AS54" s="124"/>
    </row>
    <row r="55" spans="1:45" ht="15" customHeight="1" thickTop="1">
      <c r="A55" s="790" t="s">
        <v>98</v>
      </c>
      <c r="B55" s="791"/>
      <c r="C55" s="791"/>
      <c r="D55" s="791"/>
      <c r="E55" s="792"/>
      <c r="F55" s="793">
        <f>SUM(F50:J54)</f>
        <v>0</v>
      </c>
      <c r="G55" s="794"/>
      <c r="H55" s="794"/>
      <c r="I55" s="794"/>
      <c r="J55" s="794"/>
      <c r="K55" s="804"/>
      <c r="L55" s="804"/>
      <c r="M55" s="804"/>
      <c r="N55" s="804"/>
      <c r="O55" s="804"/>
      <c r="P55" s="804"/>
      <c r="Q55" s="804"/>
      <c r="R55" s="804"/>
      <c r="S55" s="804"/>
      <c r="T55" s="804"/>
      <c r="U55" s="804"/>
      <c r="V55" s="804"/>
      <c r="W55" s="804"/>
      <c r="X55" s="804"/>
      <c r="Y55" s="804"/>
      <c r="Z55" s="804"/>
      <c r="AA55" s="804"/>
      <c r="AB55" s="804"/>
      <c r="AC55" s="804"/>
      <c r="AD55" s="804"/>
      <c r="AE55" s="804"/>
      <c r="AF55" s="804"/>
      <c r="AG55" s="804"/>
      <c r="AH55" s="804"/>
      <c r="AI55" s="804"/>
      <c r="AJ55" s="804"/>
      <c r="AK55" s="804"/>
      <c r="AL55" s="804"/>
      <c r="AM55" s="804"/>
      <c r="AR55" s="124"/>
      <c r="AS55" s="124"/>
    </row>
    <row r="56" spans="1:45" ht="4.5" customHeight="1">
      <c r="A56" s="46"/>
      <c r="B56" s="46"/>
      <c r="C56" s="46"/>
      <c r="D56" s="46"/>
      <c r="E56" s="46"/>
      <c r="F56" s="46"/>
      <c r="G56" s="46"/>
      <c r="H56" s="46"/>
      <c r="I56" s="46"/>
      <c r="J56" s="46"/>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13"/>
      <c r="AL56" s="13"/>
      <c r="AM56" s="13"/>
      <c r="AR56" s="124"/>
      <c r="AS56" s="124"/>
    </row>
    <row r="57" spans="1:45" ht="3.75" customHeight="1">
      <c r="A57" s="48"/>
      <c r="B57" s="49"/>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1"/>
      <c r="AL57" s="51"/>
      <c r="AM57" s="52"/>
      <c r="AR57" s="124"/>
      <c r="AS57" s="124"/>
    </row>
    <row r="58" spans="1:45" s="299" customFormat="1" ht="9" customHeight="1">
      <c r="A58" s="777" t="s">
        <v>448</v>
      </c>
      <c r="B58" s="778"/>
      <c r="C58" s="778"/>
      <c r="D58" s="778"/>
      <c r="E58" s="778"/>
      <c r="F58" s="778"/>
      <c r="G58" s="778"/>
      <c r="H58" s="778"/>
      <c r="I58" s="778"/>
      <c r="J58" s="778"/>
      <c r="K58" s="778"/>
      <c r="L58" s="778"/>
      <c r="M58" s="778"/>
      <c r="N58" s="778"/>
      <c r="O58" s="778"/>
      <c r="P58" s="778"/>
      <c r="Q58" s="778"/>
      <c r="R58" s="778"/>
      <c r="S58" s="778"/>
      <c r="T58" s="778"/>
      <c r="U58" s="778"/>
      <c r="V58" s="778"/>
      <c r="W58" s="778"/>
      <c r="X58" s="778"/>
      <c r="Y58" s="778"/>
      <c r="Z58" s="778"/>
      <c r="AA58" s="778"/>
      <c r="AB58" s="778"/>
      <c r="AC58" s="778"/>
      <c r="AD58" s="778"/>
      <c r="AE58" s="778"/>
      <c r="AF58" s="778"/>
      <c r="AG58" s="778"/>
      <c r="AH58" s="778"/>
      <c r="AI58" s="778"/>
      <c r="AJ58" s="778"/>
      <c r="AK58" s="778"/>
      <c r="AL58" s="778"/>
      <c r="AM58" s="779"/>
    </row>
    <row r="59" spans="1:45" s="299" customFormat="1" ht="9" customHeight="1">
      <c r="A59" s="780"/>
      <c r="B59" s="778"/>
      <c r="C59" s="778"/>
      <c r="D59" s="778"/>
      <c r="E59" s="778"/>
      <c r="F59" s="778"/>
      <c r="G59" s="778"/>
      <c r="H59" s="778"/>
      <c r="I59" s="778"/>
      <c r="J59" s="778"/>
      <c r="K59" s="778"/>
      <c r="L59" s="778"/>
      <c r="M59" s="778"/>
      <c r="N59" s="778"/>
      <c r="O59" s="778"/>
      <c r="P59" s="778"/>
      <c r="Q59" s="778"/>
      <c r="R59" s="778"/>
      <c r="S59" s="778"/>
      <c r="T59" s="778"/>
      <c r="U59" s="778"/>
      <c r="V59" s="778"/>
      <c r="W59" s="778"/>
      <c r="X59" s="778"/>
      <c r="Y59" s="778"/>
      <c r="Z59" s="778"/>
      <c r="AA59" s="778"/>
      <c r="AB59" s="778"/>
      <c r="AC59" s="778"/>
      <c r="AD59" s="778"/>
      <c r="AE59" s="778"/>
      <c r="AF59" s="778"/>
      <c r="AG59" s="778"/>
      <c r="AH59" s="778"/>
      <c r="AI59" s="778"/>
      <c r="AJ59" s="778"/>
      <c r="AK59" s="778"/>
      <c r="AL59" s="778"/>
      <c r="AM59" s="779"/>
    </row>
    <row r="60" spans="1:45" s="299" customFormat="1" ht="9" customHeight="1">
      <c r="A60" s="780"/>
      <c r="B60" s="778"/>
      <c r="C60" s="778"/>
      <c r="D60" s="778"/>
      <c r="E60" s="778"/>
      <c r="F60" s="778"/>
      <c r="G60" s="778"/>
      <c r="H60" s="778"/>
      <c r="I60" s="778"/>
      <c r="J60" s="778"/>
      <c r="K60" s="778"/>
      <c r="L60" s="778"/>
      <c r="M60" s="778"/>
      <c r="N60" s="778"/>
      <c r="O60" s="778"/>
      <c r="P60" s="778"/>
      <c r="Q60" s="778"/>
      <c r="R60" s="778"/>
      <c r="S60" s="778"/>
      <c r="T60" s="778"/>
      <c r="U60" s="778"/>
      <c r="V60" s="778"/>
      <c r="W60" s="778"/>
      <c r="X60" s="778"/>
      <c r="Y60" s="778"/>
      <c r="Z60" s="778"/>
      <c r="AA60" s="778"/>
      <c r="AB60" s="778"/>
      <c r="AC60" s="778"/>
      <c r="AD60" s="778"/>
      <c r="AE60" s="778"/>
      <c r="AF60" s="778"/>
      <c r="AG60" s="778"/>
      <c r="AH60" s="778"/>
      <c r="AI60" s="778"/>
      <c r="AJ60" s="778"/>
      <c r="AK60" s="778"/>
      <c r="AL60" s="778"/>
      <c r="AM60" s="779"/>
    </row>
    <row r="61" spans="1:45" s="299" customFormat="1" ht="9" customHeight="1">
      <c r="A61" s="780"/>
      <c r="B61" s="778"/>
      <c r="C61" s="778"/>
      <c r="D61" s="778"/>
      <c r="E61" s="778"/>
      <c r="F61" s="778"/>
      <c r="G61" s="778"/>
      <c r="H61" s="778"/>
      <c r="I61" s="778"/>
      <c r="J61" s="778"/>
      <c r="K61" s="778"/>
      <c r="L61" s="778"/>
      <c r="M61" s="778"/>
      <c r="N61" s="778"/>
      <c r="O61" s="778"/>
      <c r="P61" s="778"/>
      <c r="Q61" s="778"/>
      <c r="R61" s="778"/>
      <c r="S61" s="778"/>
      <c r="T61" s="778"/>
      <c r="U61" s="778"/>
      <c r="V61" s="778"/>
      <c r="W61" s="778"/>
      <c r="X61" s="778"/>
      <c r="Y61" s="778"/>
      <c r="Z61" s="778"/>
      <c r="AA61" s="778"/>
      <c r="AB61" s="778"/>
      <c r="AC61" s="778"/>
      <c r="AD61" s="778"/>
      <c r="AE61" s="778"/>
      <c r="AF61" s="778"/>
      <c r="AG61" s="778"/>
      <c r="AH61" s="778"/>
      <c r="AI61" s="778"/>
      <c r="AJ61" s="778"/>
      <c r="AK61" s="778"/>
      <c r="AL61" s="778"/>
      <c r="AM61" s="779"/>
    </row>
    <row r="62" spans="1:45" s="299" customFormat="1" ht="9" customHeight="1">
      <c r="A62" s="780"/>
      <c r="B62" s="778"/>
      <c r="C62" s="778"/>
      <c r="D62" s="778"/>
      <c r="E62" s="778"/>
      <c r="F62" s="778"/>
      <c r="G62" s="778"/>
      <c r="H62" s="778"/>
      <c r="I62" s="778"/>
      <c r="J62" s="778"/>
      <c r="K62" s="778"/>
      <c r="L62" s="778"/>
      <c r="M62" s="778"/>
      <c r="N62" s="778"/>
      <c r="O62" s="778"/>
      <c r="P62" s="778"/>
      <c r="Q62" s="778"/>
      <c r="R62" s="778"/>
      <c r="S62" s="778"/>
      <c r="T62" s="778"/>
      <c r="U62" s="778"/>
      <c r="V62" s="778"/>
      <c r="W62" s="778"/>
      <c r="X62" s="778"/>
      <c r="Y62" s="778"/>
      <c r="Z62" s="778"/>
      <c r="AA62" s="778"/>
      <c r="AB62" s="778"/>
      <c r="AC62" s="778"/>
      <c r="AD62" s="778"/>
      <c r="AE62" s="778"/>
      <c r="AF62" s="778"/>
      <c r="AG62" s="778"/>
      <c r="AH62" s="778"/>
      <c r="AI62" s="778"/>
      <c r="AJ62" s="778"/>
      <c r="AK62" s="778"/>
      <c r="AL62" s="778"/>
      <c r="AM62" s="779"/>
    </row>
    <row r="63" spans="1:45" s="299" customFormat="1" ht="9" customHeight="1">
      <c r="A63" s="780"/>
      <c r="B63" s="778"/>
      <c r="C63" s="778"/>
      <c r="D63" s="778"/>
      <c r="E63" s="778"/>
      <c r="F63" s="778"/>
      <c r="G63" s="778"/>
      <c r="H63" s="778"/>
      <c r="I63" s="778"/>
      <c r="J63" s="778"/>
      <c r="K63" s="778"/>
      <c r="L63" s="778"/>
      <c r="M63" s="778"/>
      <c r="N63" s="778"/>
      <c r="O63" s="778"/>
      <c r="P63" s="778"/>
      <c r="Q63" s="778"/>
      <c r="R63" s="778"/>
      <c r="S63" s="778"/>
      <c r="T63" s="778"/>
      <c r="U63" s="778"/>
      <c r="V63" s="778"/>
      <c r="W63" s="778"/>
      <c r="X63" s="778"/>
      <c r="Y63" s="778"/>
      <c r="Z63" s="778"/>
      <c r="AA63" s="778"/>
      <c r="AB63" s="778"/>
      <c r="AC63" s="778"/>
      <c r="AD63" s="778"/>
      <c r="AE63" s="778"/>
      <c r="AF63" s="778"/>
      <c r="AG63" s="778"/>
      <c r="AH63" s="778"/>
      <c r="AI63" s="778"/>
      <c r="AJ63" s="778"/>
      <c r="AK63" s="778"/>
      <c r="AL63" s="778"/>
      <c r="AM63" s="779"/>
    </row>
    <row r="64" spans="1:45" s="299" customFormat="1" ht="9" customHeight="1">
      <c r="A64" s="780"/>
      <c r="B64" s="778"/>
      <c r="C64" s="778"/>
      <c r="D64" s="778"/>
      <c r="E64" s="778"/>
      <c r="F64" s="778"/>
      <c r="G64" s="778"/>
      <c r="H64" s="778"/>
      <c r="I64" s="778"/>
      <c r="J64" s="778"/>
      <c r="K64" s="778"/>
      <c r="L64" s="778"/>
      <c r="M64" s="778"/>
      <c r="N64" s="778"/>
      <c r="O64" s="778"/>
      <c r="P64" s="778"/>
      <c r="Q64" s="778"/>
      <c r="R64" s="778"/>
      <c r="S64" s="778"/>
      <c r="T64" s="778"/>
      <c r="U64" s="778"/>
      <c r="V64" s="778"/>
      <c r="W64" s="778"/>
      <c r="X64" s="778"/>
      <c r="Y64" s="778"/>
      <c r="Z64" s="778"/>
      <c r="AA64" s="778"/>
      <c r="AB64" s="778"/>
      <c r="AC64" s="778"/>
      <c r="AD64" s="778"/>
      <c r="AE64" s="778"/>
      <c r="AF64" s="778"/>
      <c r="AG64" s="778"/>
      <c r="AH64" s="778"/>
      <c r="AI64" s="778"/>
      <c r="AJ64" s="778"/>
      <c r="AK64" s="778"/>
      <c r="AL64" s="778"/>
      <c r="AM64" s="779"/>
    </row>
    <row r="65" spans="1:39" s="299" customFormat="1" ht="9" customHeight="1">
      <c r="A65" s="780"/>
      <c r="B65" s="778"/>
      <c r="C65" s="778"/>
      <c r="D65" s="778"/>
      <c r="E65" s="778"/>
      <c r="F65" s="778"/>
      <c r="G65" s="778"/>
      <c r="H65" s="778"/>
      <c r="I65" s="778"/>
      <c r="J65" s="778"/>
      <c r="K65" s="778"/>
      <c r="L65" s="778"/>
      <c r="M65" s="778"/>
      <c r="N65" s="778"/>
      <c r="O65" s="778"/>
      <c r="P65" s="778"/>
      <c r="Q65" s="778"/>
      <c r="R65" s="778"/>
      <c r="S65" s="778"/>
      <c r="T65" s="778"/>
      <c r="U65" s="778"/>
      <c r="V65" s="778"/>
      <c r="W65" s="778"/>
      <c r="X65" s="778"/>
      <c r="Y65" s="778"/>
      <c r="Z65" s="778"/>
      <c r="AA65" s="778"/>
      <c r="AB65" s="778"/>
      <c r="AC65" s="778"/>
      <c r="AD65" s="778"/>
      <c r="AE65" s="778"/>
      <c r="AF65" s="778"/>
      <c r="AG65" s="778"/>
      <c r="AH65" s="778"/>
      <c r="AI65" s="778"/>
      <c r="AJ65" s="778"/>
      <c r="AK65" s="778"/>
      <c r="AL65" s="778"/>
      <c r="AM65" s="779"/>
    </row>
    <row r="66" spans="1:39" s="299" customFormat="1" ht="9" customHeight="1">
      <c r="A66" s="780"/>
      <c r="B66" s="778"/>
      <c r="C66" s="778"/>
      <c r="D66" s="778"/>
      <c r="E66" s="778"/>
      <c r="F66" s="778"/>
      <c r="G66" s="778"/>
      <c r="H66" s="778"/>
      <c r="I66" s="778"/>
      <c r="J66" s="778"/>
      <c r="K66" s="778"/>
      <c r="L66" s="778"/>
      <c r="M66" s="778"/>
      <c r="N66" s="778"/>
      <c r="O66" s="778"/>
      <c r="P66" s="778"/>
      <c r="Q66" s="778"/>
      <c r="R66" s="778"/>
      <c r="S66" s="778"/>
      <c r="T66" s="778"/>
      <c r="U66" s="778"/>
      <c r="V66" s="778"/>
      <c r="W66" s="778"/>
      <c r="X66" s="778"/>
      <c r="Y66" s="778"/>
      <c r="Z66" s="778"/>
      <c r="AA66" s="778"/>
      <c r="AB66" s="778"/>
      <c r="AC66" s="778"/>
      <c r="AD66" s="778"/>
      <c r="AE66" s="778"/>
      <c r="AF66" s="778"/>
      <c r="AG66" s="778"/>
      <c r="AH66" s="778"/>
      <c r="AI66" s="778"/>
      <c r="AJ66" s="778"/>
      <c r="AK66" s="778"/>
      <c r="AL66" s="778"/>
      <c r="AM66" s="779"/>
    </row>
    <row r="67" spans="1:39" s="299" customFormat="1" ht="9" customHeight="1">
      <c r="A67" s="780"/>
      <c r="B67" s="778"/>
      <c r="C67" s="778"/>
      <c r="D67" s="778"/>
      <c r="E67" s="778"/>
      <c r="F67" s="778"/>
      <c r="G67" s="778"/>
      <c r="H67" s="778"/>
      <c r="I67" s="778"/>
      <c r="J67" s="778"/>
      <c r="K67" s="778"/>
      <c r="L67" s="778"/>
      <c r="M67" s="778"/>
      <c r="N67" s="778"/>
      <c r="O67" s="778"/>
      <c r="P67" s="778"/>
      <c r="Q67" s="778"/>
      <c r="R67" s="778"/>
      <c r="S67" s="778"/>
      <c r="T67" s="778"/>
      <c r="U67" s="778"/>
      <c r="V67" s="778"/>
      <c r="W67" s="778"/>
      <c r="X67" s="778"/>
      <c r="Y67" s="778"/>
      <c r="Z67" s="778"/>
      <c r="AA67" s="778"/>
      <c r="AB67" s="778"/>
      <c r="AC67" s="778"/>
      <c r="AD67" s="778"/>
      <c r="AE67" s="778"/>
      <c r="AF67" s="778"/>
      <c r="AG67" s="778"/>
      <c r="AH67" s="778"/>
      <c r="AI67" s="778"/>
      <c r="AJ67" s="778"/>
      <c r="AK67" s="778"/>
      <c r="AL67" s="778"/>
      <c r="AM67" s="779"/>
    </row>
    <row r="68" spans="1:39" s="299" customFormat="1" ht="9" customHeight="1">
      <c r="A68" s="780"/>
      <c r="B68" s="778"/>
      <c r="C68" s="778"/>
      <c r="D68" s="778"/>
      <c r="E68" s="778"/>
      <c r="F68" s="778"/>
      <c r="G68" s="778"/>
      <c r="H68" s="778"/>
      <c r="I68" s="778"/>
      <c r="J68" s="778"/>
      <c r="K68" s="778"/>
      <c r="L68" s="778"/>
      <c r="M68" s="778"/>
      <c r="N68" s="778"/>
      <c r="O68" s="778"/>
      <c r="P68" s="778"/>
      <c r="Q68" s="778"/>
      <c r="R68" s="778"/>
      <c r="S68" s="778"/>
      <c r="T68" s="778"/>
      <c r="U68" s="778"/>
      <c r="V68" s="778"/>
      <c r="W68" s="778"/>
      <c r="X68" s="778"/>
      <c r="Y68" s="778"/>
      <c r="Z68" s="778"/>
      <c r="AA68" s="778"/>
      <c r="AB68" s="778"/>
      <c r="AC68" s="778"/>
      <c r="AD68" s="778"/>
      <c r="AE68" s="778"/>
      <c r="AF68" s="778"/>
      <c r="AG68" s="778"/>
      <c r="AH68" s="778"/>
      <c r="AI68" s="778"/>
      <c r="AJ68" s="778"/>
      <c r="AK68" s="778"/>
      <c r="AL68" s="778"/>
      <c r="AM68" s="779"/>
    </row>
    <row r="69" spans="1:39" s="299" customFormat="1" ht="9" customHeight="1">
      <c r="A69" s="780"/>
      <c r="B69" s="778"/>
      <c r="C69" s="778"/>
      <c r="D69" s="778"/>
      <c r="E69" s="778"/>
      <c r="F69" s="778"/>
      <c r="G69" s="778"/>
      <c r="H69" s="778"/>
      <c r="I69" s="778"/>
      <c r="J69" s="778"/>
      <c r="K69" s="778"/>
      <c r="L69" s="778"/>
      <c r="M69" s="778"/>
      <c r="N69" s="778"/>
      <c r="O69" s="778"/>
      <c r="P69" s="778"/>
      <c r="Q69" s="778"/>
      <c r="R69" s="778"/>
      <c r="S69" s="778"/>
      <c r="T69" s="778"/>
      <c r="U69" s="778"/>
      <c r="V69" s="778"/>
      <c r="W69" s="778"/>
      <c r="X69" s="778"/>
      <c r="Y69" s="778"/>
      <c r="Z69" s="778"/>
      <c r="AA69" s="778"/>
      <c r="AB69" s="778"/>
      <c r="AC69" s="778"/>
      <c r="AD69" s="778"/>
      <c r="AE69" s="778"/>
      <c r="AF69" s="778"/>
      <c r="AG69" s="778"/>
      <c r="AH69" s="778"/>
      <c r="AI69" s="778"/>
      <c r="AJ69" s="778"/>
      <c r="AK69" s="778"/>
      <c r="AL69" s="778"/>
      <c r="AM69" s="779"/>
    </row>
    <row r="70" spans="1:39" s="300" customFormat="1" ht="9" customHeight="1">
      <c r="A70" s="781"/>
      <c r="B70" s="782"/>
      <c r="C70" s="782"/>
      <c r="D70" s="782"/>
      <c r="E70" s="782"/>
      <c r="F70" s="782"/>
      <c r="G70" s="782"/>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c r="AH70" s="782"/>
      <c r="AI70" s="782"/>
      <c r="AJ70" s="782"/>
      <c r="AK70" s="782"/>
      <c r="AL70" s="782"/>
      <c r="AM70" s="783"/>
    </row>
    <row r="75" spans="1:39" s="119" customFormat="1" ht="5">
      <c r="B75" s="119" t="s">
        <v>105</v>
      </c>
      <c r="C75" s="119" t="s">
        <v>106</v>
      </c>
      <c r="D75" s="119" t="s">
        <v>115</v>
      </c>
      <c r="E75" s="119" t="s">
        <v>116</v>
      </c>
    </row>
    <row r="76" spans="1:39" s="119" customFormat="1" ht="5">
      <c r="A76" s="119" t="s">
        <v>117</v>
      </c>
      <c r="B76" s="120">
        <v>537</v>
      </c>
      <c r="C76" s="120">
        <v>268</v>
      </c>
      <c r="D76" s="120">
        <v>537</v>
      </c>
      <c r="E76" s="120">
        <v>268</v>
      </c>
      <c r="F76" s="119" t="s">
        <v>118</v>
      </c>
      <c r="G76" s="120"/>
    </row>
    <row r="77" spans="1:39" s="119" customFormat="1" ht="5">
      <c r="A77" s="119" t="s">
        <v>119</v>
      </c>
      <c r="B77" s="120">
        <v>684</v>
      </c>
      <c r="C77" s="120">
        <v>342</v>
      </c>
      <c r="D77" s="120">
        <v>684</v>
      </c>
      <c r="E77" s="120">
        <v>342</v>
      </c>
      <c r="F77" s="119" t="s">
        <v>118</v>
      </c>
      <c r="G77" s="120"/>
    </row>
    <row r="78" spans="1:39" s="119" customFormat="1" ht="5">
      <c r="A78" s="119" t="s">
        <v>120</v>
      </c>
      <c r="B78" s="120">
        <v>889</v>
      </c>
      <c r="C78" s="120">
        <v>445</v>
      </c>
      <c r="D78" s="120">
        <v>889</v>
      </c>
      <c r="E78" s="120">
        <v>445</v>
      </c>
      <c r="F78" s="119" t="s">
        <v>118</v>
      </c>
      <c r="G78" s="120"/>
    </row>
    <row r="79" spans="1:39" s="119" customFormat="1" ht="5">
      <c r="A79" s="119" t="s">
        <v>121</v>
      </c>
      <c r="B79" s="120">
        <v>231</v>
      </c>
      <c r="C79" s="120">
        <v>115</v>
      </c>
      <c r="D79" s="120">
        <v>231</v>
      </c>
      <c r="E79" s="120">
        <v>115</v>
      </c>
      <c r="F79" s="119" t="s">
        <v>118</v>
      </c>
      <c r="G79" s="120"/>
    </row>
    <row r="80" spans="1:39" s="119" customFormat="1" ht="5">
      <c r="A80" s="119" t="s">
        <v>14</v>
      </c>
      <c r="B80" s="120">
        <v>226</v>
      </c>
      <c r="C80" s="120">
        <v>113</v>
      </c>
      <c r="D80" s="120">
        <v>226</v>
      </c>
      <c r="E80" s="120">
        <v>113</v>
      </c>
      <c r="F80" s="119" t="s">
        <v>118</v>
      </c>
      <c r="G80" s="120"/>
    </row>
    <row r="81" spans="1:7" s="119" customFormat="1" ht="5">
      <c r="A81" s="119" t="s">
        <v>122</v>
      </c>
      <c r="B81" s="120">
        <v>564</v>
      </c>
      <c r="C81" s="120">
        <v>282</v>
      </c>
      <c r="D81" s="120">
        <v>564</v>
      </c>
      <c r="E81" s="120">
        <v>282</v>
      </c>
      <c r="F81" s="119" t="s">
        <v>118</v>
      </c>
      <c r="G81" s="120"/>
    </row>
    <row r="82" spans="1:7" s="119" customFormat="1" ht="5">
      <c r="A82" s="119" t="s">
        <v>123</v>
      </c>
      <c r="B82" s="120">
        <v>710</v>
      </c>
      <c r="C82" s="120">
        <v>355</v>
      </c>
      <c r="D82" s="120">
        <v>710</v>
      </c>
      <c r="E82" s="120">
        <v>355</v>
      </c>
      <c r="F82" s="119" t="s">
        <v>118</v>
      </c>
      <c r="G82" s="120"/>
    </row>
    <row r="83" spans="1:7" s="119" customFormat="1" ht="5">
      <c r="A83" s="119" t="s">
        <v>124</v>
      </c>
      <c r="B83" s="120">
        <v>1133</v>
      </c>
      <c r="C83" s="120">
        <v>567</v>
      </c>
      <c r="D83" s="120">
        <v>1133</v>
      </c>
      <c r="E83" s="120">
        <v>567</v>
      </c>
      <c r="F83" s="119" t="s">
        <v>118</v>
      </c>
      <c r="G83" s="120"/>
    </row>
    <row r="84" spans="1:7" s="119" customFormat="1" ht="5">
      <c r="A84" s="119" t="s">
        <v>47</v>
      </c>
      <c r="B84" s="120">
        <f t="shared" ref="B84:C85" si="2">D84*$AG$5</f>
        <v>0</v>
      </c>
      <c r="C84" s="120">
        <f t="shared" si="2"/>
        <v>0</v>
      </c>
      <c r="D84" s="120">
        <v>27</v>
      </c>
      <c r="E84" s="120">
        <v>13</v>
      </c>
      <c r="F84" s="119" t="s">
        <v>125</v>
      </c>
      <c r="G84" s="120"/>
    </row>
    <row r="85" spans="1:7" s="119" customFormat="1" ht="5">
      <c r="A85" s="119" t="s">
        <v>126</v>
      </c>
      <c r="B85" s="120">
        <f t="shared" si="2"/>
        <v>0</v>
      </c>
      <c r="C85" s="120">
        <f t="shared" si="2"/>
        <v>0</v>
      </c>
      <c r="D85" s="120">
        <v>27</v>
      </c>
      <c r="E85" s="120">
        <v>13</v>
      </c>
      <c r="F85" s="119" t="s">
        <v>125</v>
      </c>
      <c r="G85" s="120"/>
    </row>
    <row r="86" spans="1:7" s="119" customFormat="1" ht="5">
      <c r="A86" s="119" t="s">
        <v>15</v>
      </c>
      <c r="B86" s="120">
        <v>320</v>
      </c>
      <c r="C86" s="120">
        <v>160</v>
      </c>
      <c r="D86" s="120">
        <v>320</v>
      </c>
      <c r="E86" s="120">
        <v>160</v>
      </c>
      <c r="F86" s="119" t="s">
        <v>118</v>
      </c>
      <c r="G86" s="120"/>
    </row>
    <row r="87" spans="1:7" s="119" customFormat="1" ht="5">
      <c r="A87" s="119" t="s">
        <v>16</v>
      </c>
      <c r="B87" s="120">
        <v>339</v>
      </c>
      <c r="C87" s="120">
        <v>169</v>
      </c>
      <c r="D87" s="120">
        <v>339</v>
      </c>
      <c r="E87" s="120">
        <v>169</v>
      </c>
      <c r="F87" s="119" t="s">
        <v>118</v>
      </c>
      <c r="G87" s="120"/>
    </row>
    <row r="88" spans="1:7" s="119" customFormat="1" ht="5">
      <c r="A88" s="119" t="s">
        <v>17</v>
      </c>
      <c r="B88" s="120">
        <v>311</v>
      </c>
      <c r="C88" s="120">
        <v>156</v>
      </c>
      <c r="D88" s="120">
        <v>311</v>
      </c>
      <c r="E88" s="120">
        <v>156</v>
      </c>
      <c r="F88" s="119" t="s">
        <v>118</v>
      </c>
      <c r="G88" s="120"/>
    </row>
    <row r="89" spans="1:7" s="119" customFormat="1" ht="5">
      <c r="A89" s="119" t="s">
        <v>18</v>
      </c>
      <c r="B89" s="120">
        <v>137</v>
      </c>
      <c r="C89" s="120">
        <v>68</v>
      </c>
      <c r="D89" s="120">
        <v>137</v>
      </c>
      <c r="E89" s="120">
        <v>68</v>
      </c>
      <c r="F89" s="119" t="s">
        <v>118</v>
      </c>
      <c r="G89" s="120"/>
    </row>
    <row r="90" spans="1:7" s="119" customFormat="1" ht="5">
      <c r="A90" s="119" t="s">
        <v>19</v>
      </c>
      <c r="B90" s="120">
        <v>508</v>
      </c>
      <c r="C90" s="120">
        <v>254</v>
      </c>
      <c r="D90" s="120">
        <v>508</v>
      </c>
      <c r="E90" s="120">
        <v>254</v>
      </c>
      <c r="F90" s="119" t="s">
        <v>118</v>
      </c>
      <c r="G90" s="120"/>
    </row>
    <row r="91" spans="1:7" s="119" customFormat="1" ht="5">
      <c r="A91" s="119" t="s">
        <v>20</v>
      </c>
      <c r="B91" s="120">
        <v>204</v>
      </c>
      <c r="C91" s="120">
        <v>102</v>
      </c>
      <c r="D91" s="120">
        <v>204</v>
      </c>
      <c r="E91" s="120">
        <v>102</v>
      </c>
      <c r="F91" s="119" t="s">
        <v>118</v>
      </c>
      <c r="G91" s="120"/>
    </row>
    <row r="92" spans="1:7" s="119" customFormat="1" ht="5">
      <c r="A92" s="119" t="s">
        <v>21</v>
      </c>
      <c r="B92" s="120">
        <v>148</v>
      </c>
      <c r="C92" s="120">
        <v>74</v>
      </c>
      <c r="D92" s="120">
        <v>148</v>
      </c>
      <c r="E92" s="120">
        <v>74</v>
      </c>
      <c r="F92" s="119" t="s">
        <v>118</v>
      </c>
      <c r="G92" s="120"/>
    </row>
    <row r="93" spans="1:7" s="119" customFormat="1" ht="5">
      <c r="A93" s="119" t="s">
        <v>22</v>
      </c>
      <c r="B93" s="120"/>
      <c r="C93" s="120">
        <v>282</v>
      </c>
      <c r="D93" s="120"/>
      <c r="E93" s="120">
        <v>282</v>
      </c>
      <c r="F93" s="119" t="s">
        <v>118</v>
      </c>
      <c r="G93" s="120"/>
    </row>
    <row r="94" spans="1:7" s="119" customFormat="1" ht="5">
      <c r="A94" s="119" t="s">
        <v>127</v>
      </c>
      <c r="B94" s="120">
        <v>33</v>
      </c>
      <c r="C94" s="120">
        <v>16</v>
      </c>
      <c r="D94" s="120">
        <v>33</v>
      </c>
      <c r="E94" s="120">
        <v>16</v>
      </c>
      <c r="F94" s="119" t="s">
        <v>118</v>
      </c>
      <c r="G94" s="120"/>
    </row>
    <row r="95" spans="1:7" s="119" customFormat="1" ht="5">
      <c r="A95" s="119" t="s">
        <v>23</v>
      </c>
      <c r="B95" s="120">
        <v>475</v>
      </c>
      <c r="C95" s="120">
        <v>237</v>
      </c>
      <c r="D95" s="120">
        <v>475</v>
      </c>
      <c r="E95" s="120">
        <v>237</v>
      </c>
      <c r="F95" s="119" t="s">
        <v>118</v>
      </c>
      <c r="G95" s="120"/>
    </row>
    <row r="96" spans="1:7" s="119" customFormat="1" ht="5">
      <c r="A96" s="119" t="s">
        <v>24</v>
      </c>
      <c r="B96" s="120">
        <v>638</v>
      </c>
      <c r="C96" s="120">
        <v>319</v>
      </c>
      <c r="D96" s="120">
        <v>638</v>
      </c>
      <c r="E96" s="120">
        <v>319</v>
      </c>
      <c r="F96" s="119" t="s">
        <v>118</v>
      </c>
      <c r="G96" s="120"/>
    </row>
    <row r="97" spans="1:7" s="119" customFormat="1" ht="5">
      <c r="A97" s="119" t="s">
        <v>25</v>
      </c>
      <c r="B97" s="120">
        <f>D97*$AG$5</f>
        <v>0</v>
      </c>
      <c r="C97" s="120">
        <f>E97*$AG$5</f>
        <v>0</v>
      </c>
      <c r="D97" s="120">
        <v>38</v>
      </c>
      <c r="E97" s="120">
        <v>19</v>
      </c>
      <c r="F97" s="119" t="s">
        <v>125</v>
      </c>
      <c r="G97" s="120"/>
    </row>
    <row r="98" spans="1:7" s="119" customFormat="1" ht="5">
      <c r="A98" s="119" t="s">
        <v>26</v>
      </c>
      <c r="B98" s="120">
        <f>D98*$AG$5</f>
        <v>0</v>
      </c>
      <c r="C98" s="120">
        <f t="shared" ref="C98:C110" si="3">E98*$AG$5</f>
        <v>0</v>
      </c>
      <c r="D98" s="120">
        <v>40</v>
      </c>
      <c r="E98" s="120">
        <v>20</v>
      </c>
      <c r="F98" s="119" t="s">
        <v>125</v>
      </c>
      <c r="G98" s="120"/>
    </row>
    <row r="99" spans="1:7" s="119" customFormat="1" ht="5">
      <c r="A99" s="119" t="s">
        <v>27</v>
      </c>
      <c r="B99" s="120">
        <f t="shared" ref="B99:B110" si="4">D99*$AG$5</f>
        <v>0</v>
      </c>
      <c r="C99" s="120">
        <f t="shared" si="3"/>
        <v>0</v>
      </c>
      <c r="D99" s="120">
        <v>38</v>
      </c>
      <c r="E99" s="120">
        <v>19</v>
      </c>
      <c r="F99" s="119" t="s">
        <v>125</v>
      </c>
      <c r="G99" s="120"/>
    </row>
    <row r="100" spans="1:7" s="119" customFormat="1" ht="5">
      <c r="A100" s="119" t="s">
        <v>28</v>
      </c>
      <c r="B100" s="120">
        <f t="shared" si="4"/>
        <v>0</v>
      </c>
      <c r="C100" s="120">
        <f t="shared" si="3"/>
        <v>0</v>
      </c>
      <c r="D100" s="120">
        <v>48</v>
      </c>
      <c r="E100" s="120">
        <v>24</v>
      </c>
      <c r="F100" s="119" t="s">
        <v>125</v>
      </c>
      <c r="G100" s="120"/>
    </row>
    <row r="101" spans="1:7" s="119" customFormat="1" ht="5">
      <c r="A101" s="119" t="s">
        <v>29</v>
      </c>
      <c r="B101" s="120">
        <f t="shared" si="4"/>
        <v>0</v>
      </c>
      <c r="C101" s="120">
        <f t="shared" si="3"/>
        <v>0</v>
      </c>
      <c r="D101" s="120">
        <v>43</v>
      </c>
      <c r="E101" s="120">
        <v>21</v>
      </c>
      <c r="F101" s="119" t="s">
        <v>125</v>
      </c>
      <c r="G101" s="120"/>
    </row>
    <row r="102" spans="1:7" s="119" customFormat="1" ht="5">
      <c r="A102" s="119" t="s">
        <v>30</v>
      </c>
      <c r="B102" s="120">
        <f t="shared" si="4"/>
        <v>0</v>
      </c>
      <c r="C102" s="120">
        <f t="shared" si="3"/>
        <v>0</v>
      </c>
      <c r="D102" s="120">
        <v>36</v>
      </c>
      <c r="E102" s="120">
        <v>18</v>
      </c>
      <c r="F102" s="119" t="s">
        <v>125</v>
      </c>
      <c r="G102" s="120"/>
    </row>
    <row r="103" spans="1:7" s="119" customFormat="1" ht="5">
      <c r="A103" s="119" t="s">
        <v>128</v>
      </c>
      <c r="B103" s="120">
        <f t="shared" si="4"/>
        <v>0</v>
      </c>
      <c r="C103" s="120">
        <f t="shared" si="3"/>
        <v>0</v>
      </c>
      <c r="D103" s="120">
        <v>37</v>
      </c>
      <c r="E103" s="120">
        <v>19</v>
      </c>
      <c r="F103" s="119" t="s">
        <v>125</v>
      </c>
      <c r="G103" s="120"/>
    </row>
    <row r="104" spans="1:7" s="119" customFormat="1" ht="5">
      <c r="A104" s="119" t="s">
        <v>129</v>
      </c>
      <c r="B104" s="120">
        <f t="shared" si="4"/>
        <v>0</v>
      </c>
      <c r="C104" s="120">
        <f t="shared" si="3"/>
        <v>0</v>
      </c>
      <c r="D104" s="120">
        <v>35</v>
      </c>
      <c r="E104" s="120">
        <v>18</v>
      </c>
      <c r="F104" s="119" t="s">
        <v>125</v>
      </c>
      <c r="G104" s="120"/>
    </row>
    <row r="105" spans="1:7" s="119" customFormat="1" ht="5">
      <c r="A105" s="119" t="s">
        <v>130</v>
      </c>
      <c r="B105" s="120">
        <f t="shared" si="4"/>
        <v>0</v>
      </c>
      <c r="C105" s="120">
        <f t="shared" si="3"/>
        <v>0</v>
      </c>
      <c r="D105" s="120">
        <v>37</v>
      </c>
      <c r="E105" s="120">
        <v>19</v>
      </c>
      <c r="F105" s="119" t="s">
        <v>125</v>
      </c>
      <c r="G105" s="120"/>
    </row>
    <row r="106" spans="1:7" s="119" customFormat="1" ht="5">
      <c r="A106" s="119" t="s">
        <v>131</v>
      </c>
      <c r="B106" s="120">
        <f t="shared" si="4"/>
        <v>0</v>
      </c>
      <c r="C106" s="120">
        <f t="shared" si="3"/>
        <v>0</v>
      </c>
      <c r="D106" s="120">
        <v>35</v>
      </c>
      <c r="E106" s="120">
        <v>18</v>
      </c>
      <c r="F106" s="119" t="s">
        <v>125</v>
      </c>
      <c r="G106" s="120"/>
    </row>
    <row r="107" spans="1:7" s="119" customFormat="1" ht="5">
      <c r="A107" s="119" t="s">
        <v>132</v>
      </c>
      <c r="B107" s="120">
        <f t="shared" si="4"/>
        <v>0</v>
      </c>
      <c r="C107" s="120">
        <f t="shared" si="3"/>
        <v>0</v>
      </c>
      <c r="D107" s="120">
        <v>37</v>
      </c>
      <c r="E107" s="120">
        <v>19</v>
      </c>
      <c r="F107" s="119" t="s">
        <v>125</v>
      </c>
      <c r="G107" s="120"/>
    </row>
    <row r="108" spans="1:7" s="119" customFormat="1" ht="5">
      <c r="A108" s="119" t="s">
        <v>133</v>
      </c>
      <c r="B108" s="120">
        <f t="shared" si="4"/>
        <v>0</v>
      </c>
      <c r="C108" s="120">
        <f t="shared" si="3"/>
        <v>0</v>
      </c>
      <c r="D108" s="120">
        <v>35</v>
      </c>
      <c r="E108" s="120">
        <v>18</v>
      </c>
      <c r="F108" s="119" t="s">
        <v>125</v>
      </c>
      <c r="G108" s="120"/>
    </row>
    <row r="109" spans="1:7" s="119" customFormat="1" ht="5">
      <c r="A109" s="119" t="s">
        <v>134</v>
      </c>
      <c r="B109" s="120">
        <f t="shared" si="4"/>
        <v>0</v>
      </c>
      <c r="C109" s="120">
        <f t="shared" si="3"/>
        <v>0</v>
      </c>
      <c r="D109" s="120">
        <v>37</v>
      </c>
      <c r="E109" s="120">
        <v>19</v>
      </c>
      <c r="F109" s="119" t="s">
        <v>125</v>
      </c>
      <c r="G109" s="120"/>
    </row>
    <row r="110" spans="1:7" s="119" customFormat="1" ht="5">
      <c r="A110" s="119" t="s">
        <v>135</v>
      </c>
      <c r="B110" s="120">
        <f t="shared" si="4"/>
        <v>0</v>
      </c>
      <c r="C110" s="120">
        <f t="shared" si="3"/>
        <v>0</v>
      </c>
      <c r="D110" s="120">
        <v>35</v>
      </c>
      <c r="E110" s="120">
        <v>18</v>
      </c>
      <c r="F110" s="119" t="s">
        <v>125</v>
      </c>
      <c r="G110" s="120"/>
    </row>
    <row r="111" spans="1:7" s="119" customFormat="1" ht="5"/>
    <row r="112" spans="1:7" s="119" customFormat="1" ht="5">
      <c r="A112" s="119" t="s">
        <v>107</v>
      </c>
      <c r="B112" s="119" t="s">
        <v>136</v>
      </c>
    </row>
    <row r="113" spans="1:7" s="119" customFormat="1" ht="5">
      <c r="A113" s="119" t="s">
        <v>108</v>
      </c>
      <c r="B113" s="119">
        <v>0</v>
      </c>
      <c r="C113" s="119" t="b">
        <v>0</v>
      </c>
      <c r="D113" s="119" t="b">
        <v>0</v>
      </c>
      <c r="E113" s="119" t="b">
        <v>0</v>
      </c>
      <c r="F113" s="119">
        <v>0</v>
      </c>
      <c r="G113" s="119">
        <v>0</v>
      </c>
    </row>
    <row r="114" spans="1:7" s="119" customFormat="1" ht="5">
      <c r="A114" s="119" t="s">
        <v>109</v>
      </c>
    </row>
    <row r="115" spans="1:7" s="119" customFormat="1" ht="5">
      <c r="A115" s="119" t="s">
        <v>110</v>
      </c>
    </row>
    <row r="116" spans="1:7" s="119" customFormat="1" ht="5">
      <c r="A116" s="119" t="s">
        <v>111</v>
      </c>
    </row>
    <row r="117" spans="1:7" s="119" customFormat="1" ht="5">
      <c r="A117" s="119" t="s">
        <v>112</v>
      </c>
    </row>
    <row r="118" spans="1:7" s="119" customFormat="1" ht="5">
      <c r="A118" s="119" t="s">
        <v>113</v>
      </c>
    </row>
    <row r="119" spans="1:7" s="119" customFormat="1" ht="5">
      <c r="A119" s="119" t="s">
        <v>114</v>
      </c>
    </row>
  </sheetData>
  <sheetProtection formatCells="0" formatColumns="0" formatRows="0" insertColumns="0" insertRows="0" autoFilter="0"/>
  <mergeCells count="131">
    <mergeCell ref="A58:AM70"/>
    <mergeCell ref="A54:E54"/>
    <mergeCell ref="F54:J54"/>
    <mergeCell ref="K54:AM54"/>
    <mergeCell ref="A55:E55"/>
    <mergeCell ref="F55:J55"/>
    <mergeCell ref="K55:AM55"/>
    <mergeCell ref="A52:E52"/>
    <mergeCell ref="F52:J52"/>
    <mergeCell ref="K52:AM52"/>
    <mergeCell ref="A53:E53"/>
    <mergeCell ref="F53:J53"/>
    <mergeCell ref="K53:AM53"/>
    <mergeCell ref="A50:E50"/>
    <mergeCell ref="F50:J50"/>
    <mergeCell ref="K50:AM50"/>
    <mergeCell ref="A51:E51"/>
    <mergeCell ref="F51:J51"/>
    <mergeCell ref="K51:AM51"/>
    <mergeCell ref="H45:J45"/>
    <mergeCell ref="K45:AE45"/>
    <mergeCell ref="C46:AM47"/>
    <mergeCell ref="A48:E48"/>
    <mergeCell ref="A49:E49"/>
    <mergeCell ref="F49:J49"/>
    <mergeCell ref="K49:AM49"/>
    <mergeCell ref="W44:Z44"/>
    <mergeCell ref="AA44:AC44"/>
    <mergeCell ref="AD44:AE44"/>
    <mergeCell ref="AF44:AH44"/>
    <mergeCell ref="AI44:AK44"/>
    <mergeCell ref="AL44:AM44"/>
    <mergeCell ref="G44:I44"/>
    <mergeCell ref="J44:L44"/>
    <mergeCell ref="M44:N44"/>
    <mergeCell ref="O44:Q44"/>
    <mergeCell ref="R44:T44"/>
    <mergeCell ref="U44:V44"/>
    <mergeCell ref="A37:E37"/>
    <mergeCell ref="F37:J37"/>
    <mergeCell ref="K37:AM37"/>
    <mergeCell ref="A38:E38"/>
    <mergeCell ref="F38:J38"/>
    <mergeCell ref="K38:AM38"/>
    <mergeCell ref="A35:E35"/>
    <mergeCell ref="F35:J35"/>
    <mergeCell ref="K35:AM35"/>
    <mergeCell ref="A36:E36"/>
    <mergeCell ref="F36:J36"/>
    <mergeCell ref="K36:AM36"/>
    <mergeCell ref="A33:E33"/>
    <mergeCell ref="F33:J33"/>
    <mergeCell ref="K33:AM33"/>
    <mergeCell ref="A34:E34"/>
    <mergeCell ref="F34:J34"/>
    <mergeCell ref="K34:AM34"/>
    <mergeCell ref="A31:E31"/>
    <mergeCell ref="F31:J31"/>
    <mergeCell ref="K31:AM31"/>
    <mergeCell ref="A32:E32"/>
    <mergeCell ref="F32:J32"/>
    <mergeCell ref="K32:AM32"/>
    <mergeCell ref="A29:E29"/>
    <mergeCell ref="F29:J29"/>
    <mergeCell ref="K29:AM29"/>
    <mergeCell ref="A30:E30"/>
    <mergeCell ref="F30:J30"/>
    <mergeCell ref="K30:AM30"/>
    <mergeCell ref="A27:E27"/>
    <mergeCell ref="F27:J27"/>
    <mergeCell ref="K27:AM27"/>
    <mergeCell ref="A28:E28"/>
    <mergeCell ref="F28:J28"/>
    <mergeCell ref="K28:AM28"/>
    <mergeCell ref="A25:E25"/>
    <mergeCell ref="F25:J25"/>
    <mergeCell ref="K25:AM25"/>
    <mergeCell ref="A26:E26"/>
    <mergeCell ref="F26:J26"/>
    <mergeCell ref="K26:AM26"/>
    <mergeCell ref="A23:E23"/>
    <mergeCell ref="F23:J23"/>
    <mergeCell ref="K23:AM23"/>
    <mergeCell ref="A24:E24"/>
    <mergeCell ref="F24:J24"/>
    <mergeCell ref="K24:AM24"/>
    <mergeCell ref="A22:E22"/>
    <mergeCell ref="F22:J22"/>
    <mergeCell ref="K22:AM22"/>
    <mergeCell ref="AG13:AI13"/>
    <mergeCell ref="AJ13:AK13"/>
    <mergeCell ref="AL13:AM13"/>
    <mergeCell ref="H14:J14"/>
    <mergeCell ref="K14:AE14"/>
    <mergeCell ref="C15:AM19"/>
    <mergeCell ref="S13:U13"/>
    <mergeCell ref="V13:W13"/>
    <mergeCell ref="X13:Y13"/>
    <mergeCell ref="Z13:AB13"/>
    <mergeCell ref="AC13:AD13"/>
    <mergeCell ref="AE13:AF13"/>
    <mergeCell ref="A10:H11"/>
    <mergeCell ref="E13:G13"/>
    <mergeCell ref="H13:I13"/>
    <mergeCell ref="J13:K13"/>
    <mergeCell ref="L13:N13"/>
    <mergeCell ref="O13:P13"/>
    <mergeCell ref="Q13:R13"/>
    <mergeCell ref="A20:E20"/>
    <mergeCell ref="A21:E21"/>
    <mergeCell ref="F21:J21"/>
    <mergeCell ref="K21:AM21"/>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7"/>
  <dataValidations count="5">
    <dataValidation imeMode="halfAlpha" allowBlank="1" showInputMessage="1" showErrorMessage="1" sqref="J39:N43 AD39:AH43 S39:X43 AM39:AM43" xr:uid="{71EE9F33-6E16-465D-859C-F3EFACE24A13}"/>
    <dataValidation type="list" allowBlank="1" showInputMessage="1" showErrorMessage="1" sqref="H14:J14" xr:uid="{2F4E67C0-93BE-4479-9779-41344F5E707B}">
      <formula1>$A$112:$A$117</formula1>
    </dataValidation>
    <dataValidation type="list" allowBlank="1" showInputMessage="1" showErrorMessage="1" sqref="H45:J45" xr:uid="{6BBCBDD1-418A-44E8-8A97-6D86FF7193CF}">
      <formula1>$A$118:$A$119</formula1>
    </dataValidation>
    <dataValidation type="list" allowBlank="1" showInputMessage="1" showErrorMessage="1" sqref="L5:AB5" xr:uid="{20F2823A-B542-41DE-9EF8-F654D0D8DCC4}">
      <formula1>$A$76:$A$110</formula1>
    </dataValidation>
    <dataValidation type="list" allowBlank="1" showInputMessage="1" showErrorMessage="1" sqref="I10:I11 A2" xr:uid="{2BECA3BA-569C-40A9-A550-BA91A070B3A0}">
      <formula1>"□,☑"</formula1>
    </dataValidation>
  </dataValidations>
  <printOptions horizontalCentered="1"/>
  <pageMargins left="0.55118110236220474" right="0.39370078740157483" top="0.59055118110236227" bottom="0.19685039370078741" header="0.51181102362204722" footer="0.35433070866141736"/>
  <pageSetup paperSize="9" orientation="portrait" r:id="rId1"/>
  <headerFooter alignWithMargins="0"/>
  <drawing r:id="rId2"/>
  <legacy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2FD39-B70A-4471-9C11-4F58DE620953}">
  <sheetPr>
    <tabColor theme="4" tint="0.79998168889431442"/>
    <pageSetUpPr fitToPage="1"/>
  </sheetPr>
  <dimension ref="A1:AS139"/>
  <sheetViews>
    <sheetView view="pageBreakPreview" zoomScale="85" zoomScaleNormal="85" zoomScaleSheetLayoutView="85" workbookViewId="0"/>
  </sheetViews>
  <sheetFormatPr defaultColWidth="9" defaultRowHeight="13"/>
  <cols>
    <col min="1" max="3" width="5" style="174" customWidth="1"/>
    <col min="4" max="4" width="11.453125" style="184" customWidth="1"/>
    <col min="5" max="6" width="11.453125" style="186" customWidth="1"/>
    <col min="7" max="7" width="11.453125" style="183" customWidth="1"/>
    <col min="8" max="8" width="11.453125" style="181" customWidth="1"/>
    <col min="9" max="9" width="11.453125" style="189" customWidth="1"/>
    <col min="10" max="10" width="3.453125" style="174" bestFit="1" customWidth="1"/>
    <col min="11" max="11" width="11.453125" style="181" customWidth="1"/>
    <col min="12" max="12" width="11.453125" style="174" customWidth="1"/>
    <col min="13" max="16384" width="9" style="174"/>
  </cols>
  <sheetData>
    <row r="1" spans="1:9">
      <c r="A1" s="174" t="s">
        <v>283</v>
      </c>
    </row>
    <row r="3" spans="1:9">
      <c r="A3" s="194" t="s">
        <v>234</v>
      </c>
      <c r="B3" s="187" t="str">
        <f ca="1">MID(個票5!M1,3,99)</f>
        <v>5</v>
      </c>
      <c r="E3" s="174"/>
    </row>
    <row r="4" spans="1:9">
      <c r="A4" s="194" t="s">
        <v>257</v>
      </c>
      <c r="B4" s="202"/>
      <c r="C4" s="202"/>
      <c r="D4" s="195"/>
      <c r="E4" s="898">
        <f>個票5!L4</f>
        <v>0</v>
      </c>
      <c r="F4" s="899"/>
      <c r="G4" s="899"/>
      <c r="H4" s="900"/>
    </row>
    <row r="5" spans="1:9">
      <c r="A5" s="194" t="s">
        <v>79</v>
      </c>
      <c r="B5" s="202"/>
      <c r="C5" s="202"/>
      <c r="D5" s="195"/>
      <c r="E5" s="898">
        <f>個票5!L5</f>
        <v>0</v>
      </c>
      <c r="F5" s="899"/>
      <c r="G5" s="899"/>
      <c r="H5" s="900"/>
    </row>
    <row r="7" spans="1:9">
      <c r="A7" s="177" t="s">
        <v>258</v>
      </c>
      <c r="B7" s="177"/>
      <c r="C7" s="177"/>
      <c r="D7" s="174"/>
      <c r="E7" s="174"/>
      <c r="F7" s="174"/>
      <c r="G7" s="174"/>
      <c r="H7" s="174"/>
      <c r="I7" s="174"/>
    </row>
    <row r="8" spans="1:9" ht="13.5" thickBot="1">
      <c r="A8" s="174" t="s">
        <v>461</v>
      </c>
      <c r="D8" s="174"/>
      <c r="E8" s="174"/>
      <c r="F8" s="174"/>
      <c r="G8" s="174"/>
      <c r="H8" s="174"/>
      <c r="I8" s="174"/>
    </row>
    <row r="9" spans="1:9">
      <c r="A9" s="885" t="s">
        <v>379</v>
      </c>
      <c r="B9" s="885"/>
      <c r="C9" s="885"/>
      <c r="D9" s="886"/>
      <c r="E9" s="887" t="s">
        <v>380</v>
      </c>
      <c r="F9" s="888"/>
      <c r="G9" s="233" t="s">
        <v>381</v>
      </c>
      <c r="H9" s="234" t="s">
        <v>382</v>
      </c>
      <c r="I9" s="174"/>
    </row>
    <row r="10" spans="1:9">
      <c r="A10" s="889" t="s">
        <v>383</v>
      </c>
      <c r="B10" s="890"/>
      <c r="C10" s="892" t="s">
        <v>325</v>
      </c>
      <c r="D10" s="893"/>
      <c r="E10" s="237"/>
      <c r="F10" s="295" t="s">
        <v>326</v>
      </c>
      <c r="G10" s="239"/>
      <c r="H10" s="240"/>
      <c r="I10" s="174"/>
    </row>
    <row r="11" spans="1:9">
      <c r="A11" s="891"/>
      <c r="B11" s="891"/>
      <c r="C11" s="883" t="s">
        <v>327</v>
      </c>
      <c r="D11" s="884"/>
      <c r="E11" s="237"/>
      <c r="F11" s="295" t="s">
        <v>326</v>
      </c>
      <c r="G11" s="239"/>
      <c r="H11" s="240"/>
      <c r="I11" s="174"/>
    </row>
    <row r="12" spans="1:9">
      <c r="A12" s="894" t="s">
        <v>384</v>
      </c>
      <c r="B12" s="891"/>
      <c r="C12" s="883" t="s">
        <v>325</v>
      </c>
      <c r="D12" s="884"/>
      <c r="E12" s="237"/>
      <c r="F12" s="295" t="s">
        <v>326</v>
      </c>
      <c r="G12" s="239"/>
      <c r="H12" s="240"/>
      <c r="I12" s="174"/>
    </row>
    <row r="13" spans="1:9" ht="13.5" thickBot="1">
      <c r="A13" s="891"/>
      <c r="B13" s="891"/>
      <c r="C13" s="883" t="s">
        <v>327</v>
      </c>
      <c r="D13" s="884"/>
      <c r="E13" s="238"/>
      <c r="F13" s="236" t="s">
        <v>326</v>
      </c>
      <c r="G13" s="241"/>
      <c r="H13" s="242"/>
      <c r="I13" s="174"/>
    </row>
    <row r="14" spans="1:9" ht="13.5" thickBot="1">
      <c r="D14" s="174"/>
      <c r="E14" s="174"/>
      <c r="F14" s="174"/>
      <c r="G14" s="174"/>
      <c r="H14" s="174"/>
      <c r="I14" s="174"/>
    </row>
    <row r="15" spans="1:9">
      <c r="A15" s="885" t="s">
        <v>379</v>
      </c>
      <c r="B15" s="885"/>
      <c r="C15" s="885"/>
      <c r="D15" s="886"/>
      <c r="E15" s="887" t="s">
        <v>385</v>
      </c>
      <c r="F15" s="888"/>
      <c r="G15" s="233" t="s">
        <v>386</v>
      </c>
      <c r="H15" s="234" t="s">
        <v>387</v>
      </c>
      <c r="I15" s="174"/>
    </row>
    <row r="16" spans="1:9">
      <c r="A16" s="889" t="s">
        <v>383</v>
      </c>
      <c r="B16" s="890"/>
      <c r="C16" s="892" t="s">
        <v>325</v>
      </c>
      <c r="D16" s="893"/>
      <c r="E16" s="237"/>
      <c r="F16" s="295" t="s">
        <v>326</v>
      </c>
      <c r="G16" s="239"/>
      <c r="H16" s="240"/>
      <c r="I16" s="174"/>
    </row>
    <row r="17" spans="1:45">
      <c r="A17" s="891"/>
      <c r="B17" s="891"/>
      <c r="C17" s="883" t="s">
        <v>327</v>
      </c>
      <c r="D17" s="884"/>
      <c r="E17" s="237"/>
      <c r="F17" s="295" t="s">
        <v>326</v>
      </c>
      <c r="G17" s="239"/>
      <c r="H17" s="240"/>
      <c r="I17" s="174"/>
    </row>
    <row r="18" spans="1:45">
      <c r="A18" s="894" t="s">
        <v>384</v>
      </c>
      <c r="B18" s="891"/>
      <c r="C18" s="883" t="s">
        <v>325</v>
      </c>
      <c r="D18" s="884"/>
      <c r="E18" s="237"/>
      <c r="F18" s="295" t="s">
        <v>326</v>
      </c>
      <c r="G18" s="239"/>
      <c r="H18" s="240"/>
      <c r="I18" s="174"/>
    </row>
    <row r="19" spans="1:45" ht="13.5" thickBot="1">
      <c r="A19" s="891"/>
      <c r="B19" s="891"/>
      <c r="C19" s="883" t="s">
        <v>327</v>
      </c>
      <c r="D19" s="884"/>
      <c r="E19" s="238"/>
      <c r="F19" s="236" t="s">
        <v>326</v>
      </c>
      <c r="G19" s="241"/>
      <c r="H19" s="242"/>
      <c r="I19" s="174"/>
    </row>
    <row r="20" spans="1:45" ht="13.5" thickBot="1">
      <c r="D20" s="174"/>
      <c r="E20" s="174"/>
      <c r="F20" s="174"/>
      <c r="G20" s="174"/>
      <c r="H20" s="174"/>
      <c r="I20" s="174"/>
    </row>
    <row r="21" spans="1:45">
      <c r="A21" s="885" t="s">
        <v>379</v>
      </c>
      <c r="B21" s="885"/>
      <c r="C21" s="885"/>
      <c r="D21" s="886"/>
      <c r="E21" s="887" t="s">
        <v>388</v>
      </c>
      <c r="F21" s="888"/>
      <c r="G21" s="233" t="s">
        <v>389</v>
      </c>
      <c r="H21" s="234" t="s">
        <v>390</v>
      </c>
      <c r="I21" s="174"/>
    </row>
    <row r="22" spans="1:45">
      <c r="A22" s="889" t="s">
        <v>383</v>
      </c>
      <c r="B22" s="890"/>
      <c r="C22" s="892" t="s">
        <v>325</v>
      </c>
      <c r="D22" s="893"/>
      <c r="E22" s="237"/>
      <c r="F22" s="295" t="s">
        <v>326</v>
      </c>
      <c r="G22" s="239"/>
      <c r="H22" s="240"/>
      <c r="I22" s="174"/>
    </row>
    <row r="23" spans="1:45">
      <c r="A23" s="891"/>
      <c r="B23" s="891"/>
      <c r="C23" s="883" t="s">
        <v>327</v>
      </c>
      <c r="D23" s="884"/>
      <c r="E23" s="237"/>
      <c r="F23" s="295" t="s">
        <v>326</v>
      </c>
      <c r="G23" s="239"/>
      <c r="H23" s="240"/>
      <c r="I23" s="174"/>
    </row>
    <row r="24" spans="1:45">
      <c r="A24" s="894" t="s">
        <v>384</v>
      </c>
      <c r="B24" s="891"/>
      <c r="C24" s="883" t="s">
        <v>325</v>
      </c>
      <c r="D24" s="884"/>
      <c r="E24" s="237"/>
      <c r="F24" s="295" t="s">
        <v>326</v>
      </c>
      <c r="G24" s="239"/>
      <c r="H24" s="240"/>
      <c r="I24" s="174"/>
    </row>
    <row r="25" spans="1:45" ht="13.5" thickBot="1">
      <c r="A25" s="891"/>
      <c r="B25" s="891"/>
      <c r="C25" s="883" t="s">
        <v>327</v>
      </c>
      <c r="D25" s="884"/>
      <c r="E25" s="238"/>
      <c r="F25" s="236" t="s">
        <v>326</v>
      </c>
      <c r="G25" s="241"/>
      <c r="H25" s="242"/>
      <c r="I25" s="174"/>
    </row>
    <row r="27" spans="1:45" ht="15" customHeight="1">
      <c r="A27" s="177" t="s">
        <v>259</v>
      </c>
      <c r="B27" s="177"/>
      <c r="C27" s="177"/>
    </row>
    <row r="28" spans="1:45" ht="15" customHeight="1">
      <c r="A28" s="174" t="s">
        <v>260</v>
      </c>
    </row>
    <row r="29" spans="1:45" ht="15" customHeight="1">
      <c r="A29" s="174" t="s">
        <v>252</v>
      </c>
    </row>
    <row r="30" spans="1:45" ht="15" customHeight="1">
      <c r="A30" s="216" t="s">
        <v>290</v>
      </c>
    </row>
    <row r="31" spans="1:45" ht="15" customHeight="1">
      <c r="A31" s="174" t="s">
        <v>444</v>
      </c>
      <c r="AS31" s="223"/>
    </row>
    <row r="32" spans="1:45" ht="15" customHeight="1">
      <c r="A32" s="903" t="s">
        <v>42</v>
      </c>
      <c r="B32" s="904"/>
      <c r="C32" s="905"/>
      <c r="D32" s="185" t="s">
        <v>237</v>
      </c>
      <c r="E32" s="185" t="s">
        <v>241</v>
      </c>
      <c r="F32" s="187" t="s">
        <v>185</v>
      </c>
      <c r="G32" s="187" t="s">
        <v>242</v>
      </c>
      <c r="H32" s="188" t="s">
        <v>243</v>
      </c>
      <c r="I32" s="188" t="s">
        <v>238</v>
      </c>
      <c r="J32" s="200"/>
      <c r="K32" s="183"/>
      <c r="L32" s="200"/>
    </row>
    <row r="33" spans="1:12" ht="15" customHeight="1">
      <c r="A33" s="906" t="s">
        <v>269</v>
      </c>
      <c r="B33" s="907"/>
      <c r="C33" s="908"/>
      <c r="D33" s="212" t="s">
        <v>266</v>
      </c>
      <c r="E33" s="209">
        <v>44907</v>
      </c>
      <c r="F33" s="210" t="s">
        <v>244</v>
      </c>
      <c r="G33" s="211">
        <v>2.5</v>
      </c>
      <c r="H33" s="208">
        <v>1000</v>
      </c>
      <c r="I33" s="208">
        <f>G33*H33</f>
        <v>2500</v>
      </c>
      <c r="J33" s="200"/>
      <c r="K33" s="183"/>
      <c r="L33" s="200"/>
    </row>
    <row r="34" spans="1:12" ht="15" customHeight="1">
      <c r="A34" s="906" t="s">
        <v>269</v>
      </c>
      <c r="B34" s="907"/>
      <c r="C34" s="908"/>
      <c r="D34" s="212" t="s">
        <v>267</v>
      </c>
      <c r="E34" s="209">
        <v>44907</v>
      </c>
      <c r="F34" s="210" t="s">
        <v>244</v>
      </c>
      <c r="G34" s="211"/>
      <c r="H34" s="208">
        <v>5000</v>
      </c>
      <c r="I34" s="208">
        <v>5000</v>
      </c>
      <c r="J34" s="200"/>
      <c r="K34" s="183"/>
      <c r="L34" s="200"/>
    </row>
    <row r="35" spans="1:12" ht="15" customHeight="1">
      <c r="A35" s="200"/>
      <c r="B35" s="200"/>
      <c r="C35" s="200"/>
      <c r="H35" s="183"/>
      <c r="I35" s="183"/>
      <c r="J35" s="200"/>
      <c r="K35" s="183"/>
      <c r="L35" s="200"/>
    </row>
    <row r="36" spans="1:12" ht="15" customHeight="1">
      <c r="A36" s="909" t="s">
        <v>42</v>
      </c>
      <c r="B36" s="909"/>
      <c r="C36" s="909"/>
      <c r="D36" s="185" t="s">
        <v>237</v>
      </c>
      <c r="E36" s="185" t="s">
        <v>241</v>
      </c>
      <c r="F36" s="187" t="s">
        <v>185</v>
      </c>
      <c r="G36" s="187" t="s">
        <v>242</v>
      </c>
      <c r="H36" s="188" t="s">
        <v>243</v>
      </c>
      <c r="I36" s="188" t="s">
        <v>238</v>
      </c>
      <c r="J36" s="200"/>
      <c r="K36" s="183"/>
      <c r="L36" s="200"/>
    </row>
    <row r="37" spans="1:12" ht="15" customHeight="1">
      <c r="A37" s="897"/>
      <c r="B37" s="897"/>
      <c r="C37" s="897"/>
      <c r="D37" s="197"/>
      <c r="E37" s="196"/>
      <c r="F37" s="197"/>
      <c r="G37" s="198"/>
      <c r="H37" s="199"/>
      <c r="I37" s="199"/>
      <c r="J37" s="200"/>
      <c r="K37" s="183"/>
      <c r="L37" s="200"/>
    </row>
    <row r="38" spans="1:12" ht="15" customHeight="1">
      <c r="A38" s="897"/>
      <c r="B38" s="897"/>
      <c r="C38" s="897"/>
      <c r="D38" s="197"/>
      <c r="E38" s="196"/>
      <c r="F38" s="197"/>
      <c r="G38" s="198"/>
      <c r="H38" s="199"/>
      <c r="I38" s="199"/>
      <c r="J38" s="200"/>
      <c r="K38" s="183"/>
      <c r="L38" s="200"/>
    </row>
    <row r="39" spans="1:12" ht="15" customHeight="1">
      <c r="A39" s="897"/>
      <c r="B39" s="897"/>
      <c r="C39" s="897"/>
      <c r="D39" s="197"/>
      <c r="E39" s="196"/>
      <c r="F39" s="197"/>
      <c r="G39" s="198"/>
      <c r="H39" s="199"/>
      <c r="I39" s="199"/>
      <c r="J39" s="200"/>
      <c r="K39" s="183"/>
      <c r="L39" s="200"/>
    </row>
    <row r="40" spans="1:12" ht="15" customHeight="1">
      <c r="A40" s="897"/>
      <c r="B40" s="897"/>
      <c r="C40" s="897"/>
      <c r="D40" s="197"/>
      <c r="E40" s="196"/>
      <c r="F40" s="197"/>
      <c r="G40" s="198"/>
      <c r="H40" s="199"/>
      <c r="I40" s="199"/>
      <c r="J40" s="200"/>
      <c r="K40" s="183"/>
      <c r="L40" s="200"/>
    </row>
    <row r="41" spans="1:12" ht="15" customHeight="1">
      <c r="A41" s="897"/>
      <c r="B41" s="897"/>
      <c r="C41" s="897"/>
      <c r="D41" s="197"/>
      <c r="E41" s="196"/>
      <c r="F41" s="197"/>
      <c r="G41" s="198"/>
      <c r="H41" s="199"/>
      <c r="I41" s="199"/>
      <c r="J41" s="200"/>
      <c r="K41" s="183"/>
      <c r="L41" s="200"/>
    </row>
    <row r="42" spans="1:12" ht="15" customHeight="1">
      <c r="A42" s="897"/>
      <c r="B42" s="897"/>
      <c r="C42" s="897"/>
      <c r="D42" s="197"/>
      <c r="E42" s="196"/>
      <c r="F42" s="197"/>
      <c r="G42" s="198"/>
      <c r="H42" s="199"/>
      <c r="I42" s="199"/>
      <c r="J42" s="200"/>
      <c r="K42" s="183"/>
      <c r="L42" s="200"/>
    </row>
    <row r="43" spans="1:12" ht="15" customHeight="1">
      <c r="A43" s="897"/>
      <c r="B43" s="897"/>
      <c r="C43" s="897"/>
      <c r="D43" s="197"/>
      <c r="E43" s="196"/>
      <c r="F43" s="197"/>
      <c r="G43" s="198"/>
      <c r="H43" s="199"/>
      <c r="I43" s="199"/>
      <c r="J43" s="200"/>
      <c r="K43" s="183"/>
      <c r="L43" s="200"/>
    </row>
    <row r="44" spans="1:12" ht="15" customHeight="1">
      <c r="A44" s="897"/>
      <c r="B44" s="897"/>
      <c r="C44" s="897"/>
      <c r="D44" s="197"/>
      <c r="E44" s="196"/>
      <c r="F44" s="197"/>
      <c r="G44" s="198"/>
      <c r="H44" s="199"/>
      <c r="I44" s="199"/>
      <c r="J44" s="200"/>
      <c r="K44" s="183"/>
      <c r="L44" s="200"/>
    </row>
    <row r="45" spans="1:12" ht="15" customHeight="1">
      <c r="A45" s="897"/>
      <c r="B45" s="897"/>
      <c r="C45" s="897"/>
      <c r="D45" s="197"/>
      <c r="E45" s="196"/>
      <c r="F45" s="197"/>
      <c r="G45" s="198"/>
      <c r="H45" s="199"/>
      <c r="I45" s="199"/>
      <c r="J45" s="200"/>
      <c r="K45" s="183"/>
      <c r="L45" s="200"/>
    </row>
    <row r="46" spans="1:12" ht="15" customHeight="1">
      <c r="A46" s="897"/>
      <c r="B46" s="897"/>
      <c r="C46" s="897"/>
      <c r="D46" s="197"/>
      <c r="E46" s="196"/>
      <c r="F46" s="197"/>
      <c r="G46" s="198"/>
      <c r="H46" s="199"/>
      <c r="I46" s="199"/>
      <c r="J46" s="200"/>
      <c r="K46" s="183"/>
      <c r="L46" s="200"/>
    </row>
    <row r="47" spans="1:12" ht="15" customHeight="1">
      <c r="A47" s="897"/>
      <c r="B47" s="897"/>
      <c r="C47" s="897"/>
      <c r="D47" s="197"/>
      <c r="E47" s="196"/>
      <c r="F47" s="197"/>
      <c r="G47" s="198"/>
      <c r="H47" s="199"/>
      <c r="I47" s="199"/>
      <c r="J47" s="200"/>
      <c r="K47" s="183"/>
      <c r="L47" s="200"/>
    </row>
    <row r="48" spans="1:12" ht="15" customHeight="1">
      <c r="A48" s="897"/>
      <c r="B48" s="897"/>
      <c r="C48" s="897"/>
      <c r="D48" s="197"/>
      <c r="E48" s="196"/>
      <c r="F48" s="197"/>
      <c r="G48" s="198"/>
      <c r="H48" s="199"/>
      <c r="I48" s="199"/>
      <c r="J48" s="200"/>
      <c r="K48" s="183"/>
      <c r="L48" s="200"/>
    </row>
    <row r="49" spans="1:12" ht="15" customHeight="1">
      <c r="A49" s="897"/>
      <c r="B49" s="897"/>
      <c r="C49" s="897"/>
      <c r="D49" s="197"/>
      <c r="E49" s="196"/>
      <c r="F49" s="197"/>
      <c r="G49" s="198"/>
      <c r="H49" s="199"/>
      <c r="I49" s="199"/>
      <c r="J49" s="200"/>
      <c r="K49" s="183"/>
      <c r="L49" s="200"/>
    </row>
    <row r="50" spans="1:12" ht="15" customHeight="1">
      <c r="A50" s="897"/>
      <c r="B50" s="897"/>
      <c r="C50" s="897"/>
      <c r="D50" s="197"/>
      <c r="E50" s="196"/>
      <c r="F50" s="197"/>
      <c r="G50" s="198"/>
      <c r="H50" s="199"/>
      <c r="I50" s="199"/>
      <c r="J50" s="200"/>
      <c r="K50" s="183"/>
      <c r="L50" s="200"/>
    </row>
    <row r="51" spans="1:12" ht="15" customHeight="1">
      <c r="A51" s="897"/>
      <c r="B51" s="897"/>
      <c r="C51" s="897"/>
      <c r="D51" s="197"/>
      <c r="E51" s="196"/>
      <c r="F51" s="197"/>
      <c r="G51" s="198"/>
      <c r="H51" s="199"/>
      <c r="I51" s="199"/>
      <c r="J51" s="200"/>
      <c r="K51" s="183"/>
      <c r="L51" s="200"/>
    </row>
    <row r="52" spans="1:12" ht="15" customHeight="1">
      <c r="A52" s="897"/>
      <c r="B52" s="897"/>
      <c r="C52" s="897"/>
      <c r="D52" s="197"/>
      <c r="E52" s="196"/>
      <c r="F52" s="197"/>
      <c r="G52" s="198"/>
      <c r="H52" s="199"/>
      <c r="I52" s="199"/>
      <c r="J52" s="200"/>
      <c r="K52" s="183"/>
      <c r="L52" s="200"/>
    </row>
    <row r="53" spans="1:12" ht="15" customHeight="1">
      <c r="A53" s="897"/>
      <c r="B53" s="897"/>
      <c r="C53" s="897"/>
      <c r="D53" s="197"/>
      <c r="E53" s="196"/>
      <c r="F53" s="197"/>
      <c r="G53" s="198"/>
      <c r="H53" s="199"/>
      <c r="I53" s="199"/>
      <c r="J53" s="200"/>
      <c r="K53" s="183"/>
      <c r="L53" s="200"/>
    </row>
    <row r="54" spans="1:12" ht="15" customHeight="1">
      <c r="A54" s="897"/>
      <c r="B54" s="897"/>
      <c r="C54" s="897"/>
      <c r="D54" s="197"/>
      <c r="E54" s="196"/>
      <c r="F54" s="197"/>
      <c r="G54" s="198"/>
      <c r="H54" s="199"/>
      <c r="I54" s="199"/>
      <c r="J54" s="200"/>
      <c r="K54" s="183"/>
      <c r="L54" s="200"/>
    </row>
    <row r="55" spans="1:12" ht="15" customHeight="1">
      <c r="A55" s="897"/>
      <c r="B55" s="897"/>
      <c r="C55" s="897"/>
      <c r="D55" s="197"/>
      <c r="E55" s="196"/>
      <c r="F55" s="197"/>
      <c r="G55" s="198"/>
      <c r="H55" s="199"/>
      <c r="I55" s="199"/>
      <c r="J55" s="200"/>
      <c r="K55" s="183"/>
      <c r="L55" s="200"/>
    </row>
    <row r="56" spans="1:12" ht="15" customHeight="1">
      <c r="A56" s="897"/>
      <c r="B56" s="897"/>
      <c r="C56" s="897"/>
      <c r="D56" s="197"/>
      <c r="E56" s="196"/>
      <c r="F56" s="197"/>
      <c r="G56" s="198"/>
      <c r="H56" s="199"/>
      <c r="I56" s="199"/>
      <c r="J56" s="200"/>
      <c r="K56" s="183"/>
      <c r="L56" s="200"/>
    </row>
    <row r="57" spans="1:12" ht="15" customHeight="1">
      <c r="A57" s="897"/>
      <c r="B57" s="897"/>
      <c r="C57" s="897"/>
      <c r="D57" s="197"/>
      <c r="E57" s="196"/>
      <c r="F57" s="197"/>
      <c r="G57" s="198"/>
      <c r="H57" s="199"/>
      <c r="I57" s="199"/>
      <c r="J57" s="200"/>
      <c r="K57" s="183"/>
      <c r="L57" s="200"/>
    </row>
    <row r="58" spans="1:12" ht="15" customHeight="1">
      <c r="A58" s="897"/>
      <c r="B58" s="897"/>
      <c r="C58" s="897"/>
      <c r="D58" s="197"/>
      <c r="E58" s="196"/>
      <c r="F58" s="197"/>
      <c r="G58" s="198"/>
      <c r="H58" s="199"/>
      <c r="I58" s="199"/>
      <c r="J58" s="200"/>
      <c r="K58" s="183"/>
      <c r="L58" s="200"/>
    </row>
    <row r="59" spans="1:12" ht="15" customHeight="1">
      <c r="A59" s="897"/>
      <c r="B59" s="897"/>
      <c r="C59" s="897"/>
      <c r="D59" s="197"/>
      <c r="E59" s="196"/>
      <c r="F59" s="197"/>
      <c r="G59" s="198"/>
      <c r="H59" s="199"/>
      <c r="I59" s="199"/>
      <c r="J59" s="200"/>
      <c r="K59" s="183"/>
      <c r="L59" s="200"/>
    </row>
    <row r="60" spans="1:12">
      <c r="A60" s="200"/>
      <c r="B60" s="200"/>
      <c r="C60" s="200"/>
      <c r="E60" s="184"/>
      <c r="G60" s="186"/>
      <c r="H60" s="201" t="s">
        <v>240</v>
      </c>
      <c r="I60" s="183">
        <f>SUM(I37:I59)</f>
        <v>0</v>
      </c>
      <c r="J60" s="200"/>
      <c r="K60" s="183"/>
      <c r="L60" s="200"/>
    </row>
    <row r="61" spans="1:12">
      <c r="G61" s="183" t="s">
        <v>264</v>
      </c>
    </row>
    <row r="62" spans="1:12">
      <c r="D62" s="174"/>
      <c r="G62" s="895" t="s">
        <v>269</v>
      </c>
      <c r="H62" s="896"/>
      <c r="I62" s="206">
        <f>SUMIFS(I$37:I$59,A$37:A$59,G62)</f>
        <v>0</v>
      </c>
      <c r="J62" s="200"/>
    </row>
    <row r="63" spans="1:12">
      <c r="G63" s="895" t="s">
        <v>275</v>
      </c>
      <c r="H63" s="896"/>
      <c r="I63" s="206">
        <f>SUMIFS(I$37:I$59,A$37:A$59,G63)</f>
        <v>0</v>
      </c>
    </row>
    <row r="64" spans="1:12">
      <c r="G64" s="895" t="s">
        <v>274</v>
      </c>
      <c r="H64" s="896"/>
      <c r="I64" s="206">
        <f>SUMIFS(I$37:I$59,A$37:A$59,G64)</f>
        <v>0</v>
      </c>
    </row>
    <row r="65" spans="1:12">
      <c r="G65" s="895" t="s">
        <v>272</v>
      </c>
      <c r="H65" s="896"/>
      <c r="I65" s="206">
        <f>SUMIFS(I$37:I$59,A$37:A$59,G65)</f>
        <v>0</v>
      </c>
    </row>
    <row r="66" spans="1:12">
      <c r="A66" s="200"/>
      <c r="B66" s="200"/>
      <c r="C66" s="200"/>
      <c r="E66" s="184"/>
      <c r="G66" s="186"/>
      <c r="H66" s="201" t="s">
        <v>240</v>
      </c>
      <c r="I66" s="183">
        <f>SUM(I62:I65)</f>
        <v>0</v>
      </c>
      <c r="J66" s="200"/>
      <c r="K66" s="183"/>
      <c r="L66" s="200"/>
    </row>
    <row r="67" spans="1:12">
      <c r="A67" s="200"/>
      <c r="B67" s="200"/>
      <c r="C67" s="200"/>
      <c r="E67" s="184"/>
      <c r="G67" s="186"/>
      <c r="H67" s="201"/>
      <c r="I67" s="183"/>
      <c r="J67" s="200"/>
      <c r="K67" s="183"/>
      <c r="L67" s="200"/>
    </row>
    <row r="68" spans="1:12" ht="15" customHeight="1">
      <c r="A68" s="177" t="s">
        <v>261</v>
      </c>
      <c r="B68" s="177"/>
      <c r="C68" s="177"/>
      <c r="D68" s="177"/>
      <c r="E68" s="177"/>
      <c r="F68" s="174"/>
      <c r="G68" s="174"/>
      <c r="I68" s="174"/>
      <c r="J68" s="181"/>
      <c r="K68" s="174"/>
    </row>
    <row r="69" spans="1:12" ht="15" customHeight="1">
      <c r="A69" s="174" t="s">
        <v>295</v>
      </c>
      <c r="D69" s="174"/>
      <c r="E69" s="174"/>
      <c r="F69" s="174"/>
      <c r="G69" s="174"/>
      <c r="I69" s="174"/>
      <c r="J69" s="181"/>
      <c r="K69" s="174"/>
    </row>
    <row r="70" spans="1:12" ht="15" customHeight="1">
      <c r="A70" s="174" t="s">
        <v>440</v>
      </c>
      <c r="D70" s="174"/>
      <c r="E70" s="174"/>
      <c r="F70" s="174"/>
      <c r="G70" s="174"/>
      <c r="I70" s="174"/>
      <c r="J70" s="181"/>
      <c r="K70" s="174"/>
    </row>
    <row r="71" spans="1:12" ht="15" customHeight="1">
      <c r="A71" s="289" t="s">
        <v>441</v>
      </c>
      <c r="D71" s="174"/>
      <c r="E71" s="174"/>
      <c r="F71" s="174"/>
      <c r="G71" s="174"/>
      <c r="I71" s="174"/>
      <c r="J71" s="181"/>
      <c r="K71" s="174"/>
    </row>
    <row r="72" spans="1:12" ht="15" customHeight="1">
      <c r="A72" s="289"/>
      <c r="D72" s="174"/>
      <c r="E72" s="174"/>
      <c r="F72" s="174"/>
      <c r="G72" s="174"/>
      <c r="I72" s="174"/>
      <c r="J72" s="181"/>
      <c r="K72" s="174"/>
    </row>
    <row r="73" spans="1:12" ht="15" customHeight="1">
      <c r="A73" s="216" t="s">
        <v>462</v>
      </c>
      <c r="D73" s="174"/>
      <c r="E73" s="174"/>
      <c r="F73" s="174"/>
      <c r="G73" s="174"/>
      <c r="I73" s="174"/>
      <c r="J73" s="181"/>
      <c r="K73" s="174"/>
    </row>
    <row r="74" spans="1:12" ht="15" customHeight="1">
      <c r="A74" s="290" t="s">
        <v>447</v>
      </c>
      <c r="D74" s="174"/>
      <c r="E74" s="174"/>
      <c r="F74" s="174"/>
      <c r="G74" s="174"/>
      <c r="I74" s="174"/>
      <c r="J74" s="181"/>
      <c r="K74" s="174"/>
    </row>
    <row r="75" spans="1:12" ht="15" customHeight="1">
      <c r="A75" s="290" t="s">
        <v>443</v>
      </c>
      <c r="D75" s="174"/>
      <c r="E75" s="174"/>
      <c r="F75" s="174"/>
      <c r="G75" s="174"/>
      <c r="I75" s="174"/>
      <c r="J75" s="181"/>
      <c r="K75" s="174"/>
    </row>
    <row r="76" spans="1:12" ht="15" customHeight="1">
      <c r="A76" s="290" t="s">
        <v>446</v>
      </c>
      <c r="D76" s="174"/>
      <c r="E76" s="174"/>
      <c r="F76" s="174"/>
      <c r="G76" s="174"/>
      <c r="I76" s="174"/>
      <c r="J76" s="181"/>
      <c r="K76" s="174"/>
    </row>
    <row r="77" spans="1:12" ht="15" customHeight="1">
      <c r="A77" s="290" t="s">
        <v>442</v>
      </c>
      <c r="D77" s="174"/>
      <c r="E77" s="174"/>
      <c r="F77" s="174"/>
      <c r="G77" s="174"/>
      <c r="I77" s="174"/>
      <c r="J77" s="181"/>
      <c r="K77" s="174"/>
    </row>
    <row r="78" spans="1:12" ht="15" customHeight="1">
      <c r="A78" s="290" t="s">
        <v>490</v>
      </c>
      <c r="B78" s="344" t="s">
        <v>491</v>
      </c>
      <c r="D78" s="174" t="s">
        <v>492</v>
      </c>
      <c r="E78" s="174"/>
      <c r="F78" s="174"/>
      <c r="G78" s="174"/>
      <c r="I78" s="174"/>
      <c r="J78" s="181"/>
      <c r="K78" s="174"/>
    </row>
    <row r="79" spans="1:12" ht="15" customHeight="1">
      <c r="A79" s="290"/>
      <c r="D79" s="174"/>
      <c r="E79" s="174"/>
      <c r="F79" s="174"/>
      <c r="G79" s="174"/>
      <c r="I79" s="174"/>
      <c r="J79" s="181"/>
      <c r="K79" s="174"/>
    </row>
    <row r="80" spans="1:12" ht="15" customHeight="1">
      <c r="A80" s="289"/>
      <c r="D80" s="174"/>
      <c r="E80" s="174"/>
      <c r="F80" s="174"/>
      <c r="G80" s="174"/>
      <c r="I80" s="174"/>
      <c r="J80" s="181"/>
      <c r="K80" s="174"/>
    </row>
    <row r="81" spans="1:11" ht="15" customHeight="1">
      <c r="A81" s="174" t="s">
        <v>444</v>
      </c>
      <c r="D81" s="174"/>
      <c r="E81" s="174"/>
      <c r="F81" s="174"/>
      <c r="G81" s="174"/>
      <c r="I81" s="174"/>
      <c r="J81" s="181"/>
      <c r="K81" s="174"/>
    </row>
    <row r="82" spans="1:11" ht="15" customHeight="1">
      <c r="A82" s="178" t="s">
        <v>234</v>
      </c>
      <c r="B82" s="180"/>
      <c r="C82" s="179" t="s">
        <v>235</v>
      </c>
      <c r="D82" s="902" t="s">
        <v>42</v>
      </c>
      <c r="E82" s="902"/>
      <c r="F82" s="902" t="s">
        <v>237</v>
      </c>
      <c r="G82" s="902"/>
      <c r="H82" s="902"/>
      <c r="I82" s="182" t="s">
        <v>238</v>
      </c>
    </row>
    <row r="83" spans="1:11" ht="15" customHeight="1">
      <c r="A83" s="203" t="s">
        <v>263</v>
      </c>
      <c r="B83" s="204" t="s">
        <v>236</v>
      </c>
      <c r="C83" s="207">
        <v>1</v>
      </c>
      <c r="D83" s="910" t="s">
        <v>262</v>
      </c>
      <c r="E83" s="910"/>
      <c r="F83" s="911" t="s">
        <v>246</v>
      </c>
      <c r="G83" s="911"/>
      <c r="H83" s="911"/>
      <c r="I83" s="208"/>
    </row>
    <row r="84" spans="1:11" ht="15" customHeight="1">
      <c r="A84" s="203" t="s">
        <v>263</v>
      </c>
      <c r="B84" s="204" t="s">
        <v>236</v>
      </c>
      <c r="C84" s="207">
        <v>2</v>
      </c>
      <c r="D84" s="910" t="s">
        <v>262</v>
      </c>
      <c r="E84" s="910"/>
      <c r="F84" s="911" t="s">
        <v>247</v>
      </c>
      <c r="G84" s="911"/>
      <c r="H84" s="911"/>
      <c r="I84" s="208"/>
    </row>
    <row r="85" spans="1:11" ht="15" customHeight="1">
      <c r="A85" s="203" t="s">
        <v>263</v>
      </c>
      <c r="B85" s="204" t="s">
        <v>236</v>
      </c>
      <c r="C85" s="207">
        <v>3</v>
      </c>
      <c r="D85" s="910" t="s">
        <v>158</v>
      </c>
      <c r="E85" s="910"/>
      <c r="F85" s="911" t="s">
        <v>445</v>
      </c>
      <c r="G85" s="911"/>
      <c r="H85" s="911"/>
      <c r="I85" s="208"/>
    </row>
    <row r="87" spans="1:11">
      <c r="A87" s="178" t="s">
        <v>234</v>
      </c>
      <c r="B87" s="180"/>
      <c r="C87" s="179" t="s">
        <v>235</v>
      </c>
      <c r="D87" s="902" t="s">
        <v>42</v>
      </c>
      <c r="E87" s="902"/>
      <c r="F87" s="902" t="s">
        <v>237</v>
      </c>
      <c r="G87" s="902"/>
      <c r="H87" s="902"/>
      <c r="I87" s="182" t="s">
        <v>238</v>
      </c>
    </row>
    <row r="88" spans="1:11">
      <c r="A88" s="203" t="str">
        <f ca="1">$B$3</f>
        <v>5</v>
      </c>
      <c r="B88" s="204" t="s">
        <v>236</v>
      </c>
      <c r="C88" s="205">
        <v>1</v>
      </c>
      <c r="D88" s="897"/>
      <c r="E88" s="897"/>
      <c r="F88" s="901"/>
      <c r="G88" s="901"/>
      <c r="H88" s="901"/>
      <c r="I88" s="199"/>
    </row>
    <row r="89" spans="1:11">
      <c r="A89" s="203" t="str">
        <f ca="1">$B$3</f>
        <v>5</v>
      </c>
      <c r="B89" s="204" t="s">
        <v>236</v>
      </c>
      <c r="C89" s="205">
        <f>C88+1</f>
        <v>2</v>
      </c>
      <c r="D89" s="897"/>
      <c r="E89" s="897"/>
      <c r="F89" s="901"/>
      <c r="G89" s="901"/>
      <c r="H89" s="901"/>
      <c r="I89" s="199"/>
    </row>
    <row r="90" spans="1:11">
      <c r="A90" s="203" t="str">
        <f ca="1">$B$3</f>
        <v>5</v>
      </c>
      <c r="B90" s="204" t="s">
        <v>236</v>
      </c>
      <c r="C90" s="205">
        <f t="shared" ref="C90:C117" si="0">C89+1</f>
        <v>3</v>
      </c>
      <c r="D90" s="897"/>
      <c r="E90" s="897"/>
      <c r="F90" s="901"/>
      <c r="G90" s="901"/>
      <c r="H90" s="901"/>
      <c r="I90" s="199"/>
    </row>
    <row r="91" spans="1:11">
      <c r="A91" s="203" t="str">
        <f t="shared" ref="A91:A117" ca="1" si="1">$B$3</f>
        <v>5</v>
      </c>
      <c r="B91" s="204" t="s">
        <v>236</v>
      </c>
      <c r="C91" s="205">
        <f t="shared" si="0"/>
        <v>4</v>
      </c>
      <c r="D91" s="897"/>
      <c r="E91" s="897"/>
      <c r="F91" s="901"/>
      <c r="G91" s="901"/>
      <c r="H91" s="901"/>
      <c r="I91" s="199"/>
    </row>
    <row r="92" spans="1:11">
      <c r="A92" s="203" t="str">
        <f t="shared" ca="1" si="1"/>
        <v>5</v>
      </c>
      <c r="B92" s="204" t="s">
        <v>236</v>
      </c>
      <c r="C92" s="205">
        <f t="shared" si="0"/>
        <v>5</v>
      </c>
      <c r="D92" s="897"/>
      <c r="E92" s="897"/>
      <c r="F92" s="901"/>
      <c r="G92" s="901"/>
      <c r="H92" s="901"/>
      <c r="I92" s="199"/>
    </row>
    <row r="93" spans="1:11">
      <c r="A93" s="203" t="str">
        <f t="shared" ca="1" si="1"/>
        <v>5</v>
      </c>
      <c r="B93" s="204" t="s">
        <v>236</v>
      </c>
      <c r="C93" s="205">
        <f t="shared" si="0"/>
        <v>6</v>
      </c>
      <c r="D93" s="897"/>
      <c r="E93" s="897"/>
      <c r="F93" s="901"/>
      <c r="G93" s="901"/>
      <c r="H93" s="901"/>
      <c r="I93" s="199"/>
    </row>
    <row r="94" spans="1:11">
      <c r="A94" s="203" t="str">
        <f t="shared" ca="1" si="1"/>
        <v>5</v>
      </c>
      <c r="B94" s="204" t="s">
        <v>236</v>
      </c>
      <c r="C94" s="205">
        <f t="shared" si="0"/>
        <v>7</v>
      </c>
      <c r="D94" s="897"/>
      <c r="E94" s="897"/>
      <c r="F94" s="901"/>
      <c r="G94" s="901"/>
      <c r="H94" s="901"/>
      <c r="I94" s="199"/>
    </row>
    <row r="95" spans="1:11">
      <c r="A95" s="203" t="str">
        <f t="shared" ca="1" si="1"/>
        <v>5</v>
      </c>
      <c r="B95" s="204" t="s">
        <v>236</v>
      </c>
      <c r="C95" s="205">
        <f t="shared" si="0"/>
        <v>8</v>
      </c>
      <c r="D95" s="897"/>
      <c r="E95" s="897"/>
      <c r="F95" s="901"/>
      <c r="G95" s="901"/>
      <c r="H95" s="901"/>
      <c r="I95" s="199"/>
    </row>
    <row r="96" spans="1:11">
      <c r="A96" s="203" t="str">
        <f t="shared" ca="1" si="1"/>
        <v>5</v>
      </c>
      <c r="B96" s="204" t="s">
        <v>236</v>
      </c>
      <c r="C96" s="205">
        <f t="shared" si="0"/>
        <v>9</v>
      </c>
      <c r="D96" s="897"/>
      <c r="E96" s="897"/>
      <c r="F96" s="901"/>
      <c r="G96" s="901"/>
      <c r="H96" s="901"/>
      <c r="I96" s="199"/>
    </row>
    <row r="97" spans="1:9">
      <c r="A97" s="203" t="str">
        <f t="shared" ca="1" si="1"/>
        <v>5</v>
      </c>
      <c r="B97" s="204" t="s">
        <v>236</v>
      </c>
      <c r="C97" s="205">
        <f t="shared" si="0"/>
        <v>10</v>
      </c>
      <c r="D97" s="897"/>
      <c r="E97" s="897"/>
      <c r="F97" s="901"/>
      <c r="G97" s="901"/>
      <c r="H97" s="901"/>
      <c r="I97" s="199"/>
    </row>
    <row r="98" spans="1:9">
      <c r="A98" s="203" t="str">
        <f t="shared" ca="1" si="1"/>
        <v>5</v>
      </c>
      <c r="B98" s="204" t="s">
        <v>236</v>
      </c>
      <c r="C98" s="205">
        <f t="shared" si="0"/>
        <v>11</v>
      </c>
      <c r="D98" s="897"/>
      <c r="E98" s="897"/>
      <c r="F98" s="901"/>
      <c r="G98" s="901"/>
      <c r="H98" s="901"/>
      <c r="I98" s="199"/>
    </row>
    <row r="99" spans="1:9">
      <c r="A99" s="203" t="str">
        <f t="shared" ca="1" si="1"/>
        <v>5</v>
      </c>
      <c r="B99" s="204" t="s">
        <v>236</v>
      </c>
      <c r="C99" s="205">
        <f t="shared" si="0"/>
        <v>12</v>
      </c>
      <c r="D99" s="897"/>
      <c r="E99" s="897"/>
      <c r="F99" s="901"/>
      <c r="G99" s="901"/>
      <c r="H99" s="901"/>
      <c r="I99" s="199"/>
    </row>
    <row r="100" spans="1:9">
      <c r="A100" s="203" t="str">
        <f t="shared" ca="1" si="1"/>
        <v>5</v>
      </c>
      <c r="B100" s="204" t="s">
        <v>236</v>
      </c>
      <c r="C100" s="205">
        <f t="shared" si="0"/>
        <v>13</v>
      </c>
      <c r="D100" s="897"/>
      <c r="E100" s="897"/>
      <c r="F100" s="901"/>
      <c r="G100" s="901"/>
      <c r="H100" s="901"/>
      <c r="I100" s="199"/>
    </row>
    <row r="101" spans="1:9">
      <c r="A101" s="203" t="str">
        <f t="shared" ca="1" si="1"/>
        <v>5</v>
      </c>
      <c r="B101" s="204" t="s">
        <v>236</v>
      </c>
      <c r="C101" s="205">
        <f t="shared" si="0"/>
        <v>14</v>
      </c>
      <c r="D101" s="897"/>
      <c r="E101" s="897"/>
      <c r="F101" s="901"/>
      <c r="G101" s="901"/>
      <c r="H101" s="901"/>
      <c r="I101" s="199"/>
    </row>
    <row r="102" spans="1:9">
      <c r="A102" s="203" t="str">
        <f t="shared" ca="1" si="1"/>
        <v>5</v>
      </c>
      <c r="B102" s="204" t="s">
        <v>236</v>
      </c>
      <c r="C102" s="205">
        <f t="shared" si="0"/>
        <v>15</v>
      </c>
      <c r="D102" s="897"/>
      <c r="E102" s="897"/>
      <c r="F102" s="901"/>
      <c r="G102" s="901"/>
      <c r="H102" s="901"/>
      <c r="I102" s="199"/>
    </row>
    <row r="103" spans="1:9">
      <c r="A103" s="203" t="str">
        <f t="shared" ca="1" si="1"/>
        <v>5</v>
      </c>
      <c r="B103" s="204" t="s">
        <v>236</v>
      </c>
      <c r="C103" s="205">
        <f t="shared" si="0"/>
        <v>16</v>
      </c>
      <c r="D103" s="897"/>
      <c r="E103" s="897"/>
      <c r="F103" s="901"/>
      <c r="G103" s="901"/>
      <c r="H103" s="901"/>
      <c r="I103" s="199"/>
    </row>
    <row r="104" spans="1:9">
      <c r="A104" s="203" t="str">
        <f t="shared" ca="1" si="1"/>
        <v>5</v>
      </c>
      <c r="B104" s="204" t="s">
        <v>236</v>
      </c>
      <c r="C104" s="205">
        <f t="shared" si="0"/>
        <v>17</v>
      </c>
      <c r="D104" s="897"/>
      <c r="E104" s="897"/>
      <c r="F104" s="901"/>
      <c r="G104" s="901"/>
      <c r="H104" s="901"/>
      <c r="I104" s="199"/>
    </row>
    <row r="105" spans="1:9">
      <c r="A105" s="203" t="str">
        <f t="shared" ca="1" si="1"/>
        <v>5</v>
      </c>
      <c r="B105" s="204" t="s">
        <v>236</v>
      </c>
      <c r="C105" s="205">
        <f t="shared" si="0"/>
        <v>18</v>
      </c>
      <c r="D105" s="897"/>
      <c r="E105" s="897"/>
      <c r="F105" s="901"/>
      <c r="G105" s="901"/>
      <c r="H105" s="901"/>
      <c r="I105" s="199"/>
    </row>
    <row r="106" spans="1:9">
      <c r="A106" s="203" t="str">
        <f t="shared" ca="1" si="1"/>
        <v>5</v>
      </c>
      <c r="B106" s="204" t="s">
        <v>236</v>
      </c>
      <c r="C106" s="205">
        <f t="shared" si="0"/>
        <v>19</v>
      </c>
      <c r="D106" s="897"/>
      <c r="E106" s="897"/>
      <c r="F106" s="901"/>
      <c r="G106" s="901"/>
      <c r="H106" s="901"/>
      <c r="I106" s="199"/>
    </row>
    <row r="107" spans="1:9">
      <c r="A107" s="203" t="str">
        <f t="shared" ca="1" si="1"/>
        <v>5</v>
      </c>
      <c r="B107" s="204" t="s">
        <v>236</v>
      </c>
      <c r="C107" s="205">
        <f t="shared" si="0"/>
        <v>20</v>
      </c>
      <c r="D107" s="897"/>
      <c r="E107" s="897"/>
      <c r="F107" s="901"/>
      <c r="G107" s="901"/>
      <c r="H107" s="901"/>
      <c r="I107" s="199"/>
    </row>
    <row r="108" spans="1:9">
      <c r="A108" s="203" t="str">
        <f t="shared" ca="1" si="1"/>
        <v>5</v>
      </c>
      <c r="B108" s="204" t="s">
        <v>236</v>
      </c>
      <c r="C108" s="205">
        <f t="shared" si="0"/>
        <v>21</v>
      </c>
      <c r="D108" s="897"/>
      <c r="E108" s="897"/>
      <c r="F108" s="901"/>
      <c r="G108" s="901"/>
      <c r="H108" s="901"/>
      <c r="I108" s="199"/>
    </row>
    <row r="109" spans="1:9">
      <c r="A109" s="203" t="str">
        <f t="shared" ca="1" si="1"/>
        <v>5</v>
      </c>
      <c r="B109" s="204" t="s">
        <v>236</v>
      </c>
      <c r="C109" s="205">
        <f t="shared" si="0"/>
        <v>22</v>
      </c>
      <c r="D109" s="897"/>
      <c r="E109" s="897"/>
      <c r="F109" s="901"/>
      <c r="G109" s="901"/>
      <c r="H109" s="901"/>
      <c r="I109" s="199"/>
    </row>
    <row r="110" spans="1:9">
      <c r="A110" s="203" t="str">
        <f t="shared" ca="1" si="1"/>
        <v>5</v>
      </c>
      <c r="B110" s="204" t="s">
        <v>236</v>
      </c>
      <c r="C110" s="205">
        <f t="shared" si="0"/>
        <v>23</v>
      </c>
      <c r="D110" s="897"/>
      <c r="E110" s="897"/>
      <c r="F110" s="901"/>
      <c r="G110" s="901"/>
      <c r="H110" s="901"/>
      <c r="I110" s="199"/>
    </row>
    <row r="111" spans="1:9">
      <c r="A111" s="203" t="str">
        <f t="shared" ca="1" si="1"/>
        <v>5</v>
      </c>
      <c r="B111" s="204" t="s">
        <v>236</v>
      </c>
      <c r="C111" s="205">
        <f t="shared" si="0"/>
        <v>24</v>
      </c>
      <c r="D111" s="897"/>
      <c r="E111" s="897"/>
      <c r="F111" s="901"/>
      <c r="G111" s="901"/>
      <c r="H111" s="901"/>
      <c r="I111" s="199"/>
    </row>
    <row r="112" spans="1:9">
      <c r="A112" s="203" t="str">
        <f t="shared" ca="1" si="1"/>
        <v>5</v>
      </c>
      <c r="B112" s="204" t="s">
        <v>236</v>
      </c>
      <c r="C112" s="205">
        <f t="shared" si="0"/>
        <v>25</v>
      </c>
      <c r="D112" s="897"/>
      <c r="E112" s="897"/>
      <c r="F112" s="901"/>
      <c r="G112" s="901"/>
      <c r="H112" s="901"/>
      <c r="I112" s="199"/>
    </row>
    <row r="113" spans="1:10">
      <c r="A113" s="203" t="str">
        <f t="shared" ca="1" si="1"/>
        <v>5</v>
      </c>
      <c r="B113" s="204" t="s">
        <v>236</v>
      </c>
      <c r="C113" s="205">
        <f t="shared" si="0"/>
        <v>26</v>
      </c>
      <c r="D113" s="897"/>
      <c r="E113" s="897"/>
      <c r="F113" s="901"/>
      <c r="G113" s="901"/>
      <c r="H113" s="901"/>
      <c r="I113" s="199"/>
    </row>
    <row r="114" spans="1:10">
      <c r="A114" s="203" t="str">
        <f t="shared" ca="1" si="1"/>
        <v>5</v>
      </c>
      <c r="B114" s="204" t="s">
        <v>236</v>
      </c>
      <c r="C114" s="205">
        <f t="shared" si="0"/>
        <v>27</v>
      </c>
      <c r="D114" s="897"/>
      <c r="E114" s="897"/>
      <c r="F114" s="901"/>
      <c r="G114" s="901"/>
      <c r="H114" s="901"/>
      <c r="I114" s="199"/>
    </row>
    <row r="115" spans="1:10">
      <c r="A115" s="203" t="str">
        <f t="shared" ca="1" si="1"/>
        <v>5</v>
      </c>
      <c r="B115" s="204" t="s">
        <v>236</v>
      </c>
      <c r="C115" s="205">
        <f t="shared" si="0"/>
        <v>28</v>
      </c>
      <c r="D115" s="897"/>
      <c r="E115" s="897"/>
      <c r="F115" s="901"/>
      <c r="G115" s="901"/>
      <c r="H115" s="901"/>
      <c r="I115" s="199"/>
    </row>
    <row r="116" spans="1:10">
      <c r="A116" s="203" t="str">
        <f t="shared" ca="1" si="1"/>
        <v>5</v>
      </c>
      <c r="B116" s="204" t="s">
        <v>236</v>
      </c>
      <c r="C116" s="205">
        <f t="shared" si="0"/>
        <v>29</v>
      </c>
      <c r="D116" s="897"/>
      <c r="E116" s="897"/>
      <c r="F116" s="901"/>
      <c r="G116" s="901"/>
      <c r="H116" s="901"/>
      <c r="I116" s="199"/>
    </row>
    <row r="117" spans="1:10">
      <c r="A117" s="203" t="str">
        <f t="shared" ca="1" si="1"/>
        <v>5</v>
      </c>
      <c r="B117" s="204" t="s">
        <v>236</v>
      </c>
      <c r="C117" s="205">
        <f t="shared" si="0"/>
        <v>30</v>
      </c>
      <c r="D117" s="897"/>
      <c r="E117" s="897"/>
      <c r="F117" s="901"/>
      <c r="G117" s="901"/>
      <c r="H117" s="901"/>
      <c r="I117" s="199"/>
    </row>
    <row r="118" spans="1:10">
      <c r="H118" s="201" t="s">
        <v>240</v>
      </c>
      <c r="I118" s="183">
        <f>SUM(I88:I117)</f>
        <v>0</v>
      </c>
      <c r="J118" s="200"/>
    </row>
    <row r="119" spans="1:10">
      <c r="G119" s="183" t="s">
        <v>264</v>
      </c>
    </row>
    <row r="120" spans="1:10">
      <c r="D120" s="174"/>
      <c r="G120" s="895" t="s">
        <v>262</v>
      </c>
      <c r="H120" s="896"/>
      <c r="I120" s="206">
        <f t="shared" ref="I120:I135" si="2">SUMIFS(I$88:I$117,D$88:D$117,G120)</f>
        <v>0</v>
      </c>
      <c r="J120" s="200"/>
    </row>
    <row r="121" spans="1:10">
      <c r="G121" s="895" t="s">
        <v>158</v>
      </c>
      <c r="H121" s="896"/>
      <c r="I121" s="206">
        <f t="shared" si="2"/>
        <v>0</v>
      </c>
    </row>
    <row r="122" spans="1:10">
      <c r="G122" s="895" t="s">
        <v>157</v>
      </c>
      <c r="H122" s="896"/>
      <c r="I122" s="206">
        <f t="shared" si="2"/>
        <v>0</v>
      </c>
    </row>
    <row r="123" spans="1:10">
      <c r="G123" s="895" t="s">
        <v>154</v>
      </c>
      <c r="H123" s="896"/>
      <c r="I123" s="206">
        <f t="shared" si="2"/>
        <v>0</v>
      </c>
    </row>
    <row r="124" spans="1:10">
      <c r="D124" s="174"/>
      <c r="G124" s="895" t="s">
        <v>152</v>
      </c>
      <c r="H124" s="896"/>
      <c r="I124" s="206">
        <f t="shared" si="2"/>
        <v>0</v>
      </c>
    </row>
    <row r="125" spans="1:10">
      <c r="D125" s="174"/>
      <c r="G125" s="895" t="s">
        <v>153</v>
      </c>
      <c r="H125" s="896"/>
      <c r="I125" s="206">
        <f t="shared" si="2"/>
        <v>0</v>
      </c>
    </row>
    <row r="126" spans="1:10">
      <c r="D126" s="174"/>
      <c r="G126" s="895" t="s">
        <v>155</v>
      </c>
      <c r="H126" s="896"/>
      <c r="I126" s="206">
        <f t="shared" si="2"/>
        <v>0</v>
      </c>
    </row>
    <row r="127" spans="1:10">
      <c r="D127" s="174"/>
      <c r="G127" s="895" t="s">
        <v>160</v>
      </c>
      <c r="H127" s="896"/>
      <c r="I127" s="206">
        <f t="shared" si="2"/>
        <v>0</v>
      </c>
    </row>
    <row r="128" spans="1:10">
      <c r="D128" s="174"/>
      <c r="G128" s="895" t="s">
        <v>161</v>
      </c>
      <c r="H128" s="896"/>
      <c r="I128" s="206">
        <f t="shared" si="2"/>
        <v>0</v>
      </c>
    </row>
    <row r="129" spans="4:9">
      <c r="D129" s="174"/>
      <c r="G129" s="895" t="s">
        <v>159</v>
      </c>
      <c r="H129" s="896"/>
      <c r="I129" s="206">
        <f t="shared" si="2"/>
        <v>0</v>
      </c>
    </row>
    <row r="130" spans="4:9">
      <c r="D130" s="174"/>
      <c r="G130" s="895" t="s">
        <v>162</v>
      </c>
      <c r="H130" s="896"/>
      <c r="I130" s="206">
        <f t="shared" si="2"/>
        <v>0</v>
      </c>
    </row>
    <row r="131" spans="4:9">
      <c r="D131" s="174"/>
      <c r="G131" s="895" t="s">
        <v>163</v>
      </c>
      <c r="H131" s="896"/>
      <c r="I131" s="206">
        <f t="shared" si="2"/>
        <v>0</v>
      </c>
    </row>
    <row r="132" spans="4:9">
      <c r="D132" s="174"/>
      <c r="G132" s="895" t="s">
        <v>156</v>
      </c>
      <c r="H132" s="896"/>
      <c r="I132" s="206">
        <f t="shared" si="2"/>
        <v>0</v>
      </c>
    </row>
    <row r="133" spans="4:9">
      <c r="D133" s="174"/>
      <c r="G133" s="895" t="s">
        <v>276</v>
      </c>
      <c r="H133" s="896"/>
      <c r="I133" s="206">
        <f t="shared" si="2"/>
        <v>0</v>
      </c>
    </row>
    <row r="134" spans="4:9">
      <c r="D134" s="174"/>
      <c r="G134" s="895" t="s">
        <v>277</v>
      </c>
      <c r="H134" s="896"/>
      <c r="I134" s="206">
        <f t="shared" si="2"/>
        <v>0</v>
      </c>
    </row>
    <row r="135" spans="4:9">
      <c r="D135" s="174"/>
      <c r="G135" s="895" t="s">
        <v>278</v>
      </c>
      <c r="H135" s="896"/>
      <c r="I135" s="206">
        <f t="shared" si="2"/>
        <v>0</v>
      </c>
    </row>
    <row r="136" spans="4:9">
      <c r="D136" s="174"/>
      <c r="H136" s="201" t="s">
        <v>240</v>
      </c>
      <c r="I136" s="183">
        <f>SUM(I120:I135)</f>
        <v>0</v>
      </c>
    </row>
    <row r="137" spans="4:9">
      <c r="D137" s="174"/>
    </row>
    <row r="138" spans="4:9">
      <c r="D138" s="174"/>
    </row>
    <row r="139" spans="4:9">
      <c r="D139" s="174"/>
    </row>
  </sheetData>
  <protectedRanges>
    <protectedRange sqref="A9:D13 A15:D19 A21:D25" name="範囲1"/>
    <protectedRange sqref="E21:H25 E15:H19 E9:H13" name="範囲1_1"/>
  </protectedRanges>
  <mergeCells count="143">
    <mergeCell ref="G130:H130"/>
    <mergeCell ref="G131:H131"/>
    <mergeCell ref="G132:H132"/>
    <mergeCell ref="G133:H133"/>
    <mergeCell ref="G134:H134"/>
    <mergeCell ref="G135:H135"/>
    <mergeCell ref="G124:H124"/>
    <mergeCell ref="G125:H125"/>
    <mergeCell ref="G126:H126"/>
    <mergeCell ref="G127:H127"/>
    <mergeCell ref="G128:H128"/>
    <mergeCell ref="G129:H129"/>
    <mergeCell ref="D117:E117"/>
    <mergeCell ref="F117:H117"/>
    <mergeCell ref="G120:H120"/>
    <mergeCell ref="G121:H121"/>
    <mergeCell ref="G122:H122"/>
    <mergeCell ref="G123:H123"/>
    <mergeCell ref="D114:E114"/>
    <mergeCell ref="F114:H114"/>
    <mergeCell ref="D115:E115"/>
    <mergeCell ref="F115:H115"/>
    <mergeCell ref="D116:E116"/>
    <mergeCell ref="F116:H116"/>
    <mergeCell ref="D111:E111"/>
    <mergeCell ref="F111:H111"/>
    <mergeCell ref="D112:E112"/>
    <mergeCell ref="F112:H112"/>
    <mergeCell ref="D113:E113"/>
    <mergeCell ref="F113:H113"/>
    <mergeCell ref="D108:E108"/>
    <mergeCell ref="F108:H108"/>
    <mergeCell ref="D109:E109"/>
    <mergeCell ref="F109:H109"/>
    <mergeCell ref="D110:E110"/>
    <mergeCell ref="F110:H110"/>
    <mergeCell ref="D105:E105"/>
    <mergeCell ref="F105:H105"/>
    <mergeCell ref="D106:E106"/>
    <mergeCell ref="F106:H106"/>
    <mergeCell ref="D107:E107"/>
    <mergeCell ref="F107:H107"/>
    <mergeCell ref="D102:E102"/>
    <mergeCell ref="F102:H102"/>
    <mergeCell ref="D103:E103"/>
    <mergeCell ref="F103:H103"/>
    <mergeCell ref="D104:E104"/>
    <mergeCell ref="F104:H104"/>
    <mergeCell ref="D99:E99"/>
    <mergeCell ref="F99:H99"/>
    <mergeCell ref="D100:E100"/>
    <mergeCell ref="F100:H100"/>
    <mergeCell ref="D101:E101"/>
    <mergeCell ref="F101:H101"/>
    <mergeCell ref="D96:E96"/>
    <mergeCell ref="F96:H96"/>
    <mergeCell ref="D97:E97"/>
    <mergeCell ref="F97:H97"/>
    <mergeCell ref="D98:E98"/>
    <mergeCell ref="F98:H98"/>
    <mergeCell ref="D93:E93"/>
    <mergeCell ref="F93:H93"/>
    <mergeCell ref="D94:E94"/>
    <mergeCell ref="F94:H94"/>
    <mergeCell ref="D95:E95"/>
    <mergeCell ref="F95:H95"/>
    <mergeCell ref="D90:E90"/>
    <mergeCell ref="F90:H90"/>
    <mergeCell ref="D91:E91"/>
    <mergeCell ref="F91:H91"/>
    <mergeCell ref="D92:E92"/>
    <mergeCell ref="F92:H92"/>
    <mergeCell ref="D87:E87"/>
    <mergeCell ref="F87:H87"/>
    <mergeCell ref="D88:E88"/>
    <mergeCell ref="F88:H88"/>
    <mergeCell ref="D89:E89"/>
    <mergeCell ref="F89:H89"/>
    <mergeCell ref="D83:E83"/>
    <mergeCell ref="F83:H83"/>
    <mergeCell ref="D84:E84"/>
    <mergeCell ref="F84:H84"/>
    <mergeCell ref="D85:E85"/>
    <mergeCell ref="F85:H85"/>
    <mergeCell ref="G62:H62"/>
    <mergeCell ref="G63:H63"/>
    <mergeCell ref="G64:H64"/>
    <mergeCell ref="G65:H65"/>
    <mergeCell ref="D82:E82"/>
    <mergeCell ref="F82:H82"/>
    <mergeCell ref="A54:C54"/>
    <mergeCell ref="A55:C55"/>
    <mergeCell ref="A56:C56"/>
    <mergeCell ref="A57:C57"/>
    <mergeCell ref="A58:C58"/>
    <mergeCell ref="A59:C59"/>
    <mergeCell ref="A48:C48"/>
    <mergeCell ref="A49:C49"/>
    <mergeCell ref="A50:C50"/>
    <mergeCell ref="A51:C51"/>
    <mergeCell ref="A52:C52"/>
    <mergeCell ref="A53:C53"/>
    <mergeCell ref="A42:C42"/>
    <mergeCell ref="A43:C43"/>
    <mergeCell ref="A44:C44"/>
    <mergeCell ref="A45:C45"/>
    <mergeCell ref="A46:C46"/>
    <mergeCell ref="A47:C47"/>
    <mergeCell ref="A36:C36"/>
    <mergeCell ref="A37:C37"/>
    <mergeCell ref="A38:C38"/>
    <mergeCell ref="A39:C39"/>
    <mergeCell ref="A40:C40"/>
    <mergeCell ref="A41:C41"/>
    <mergeCell ref="A24:B25"/>
    <mergeCell ref="C24:D24"/>
    <mergeCell ref="C25:D25"/>
    <mergeCell ref="A32:C32"/>
    <mergeCell ref="A33:C33"/>
    <mergeCell ref="A34:C34"/>
    <mergeCell ref="A21:D21"/>
    <mergeCell ref="E21:F21"/>
    <mergeCell ref="A22:B23"/>
    <mergeCell ref="C22:D22"/>
    <mergeCell ref="C23:D23"/>
    <mergeCell ref="A12:B13"/>
    <mergeCell ref="C12:D12"/>
    <mergeCell ref="C13:D13"/>
    <mergeCell ref="A15:D15"/>
    <mergeCell ref="E15:F15"/>
    <mergeCell ref="A16:B17"/>
    <mergeCell ref="C16:D16"/>
    <mergeCell ref="C17:D17"/>
    <mergeCell ref="E4:H4"/>
    <mergeCell ref="E5:H5"/>
    <mergeCell ref="A9:D9"/>
    <mergeCell ref="E9:F9"/>
    <mergeCell ref="A10:B11"/>
    <mergeCell ref="C10:D10"/>
    <mergeCell ref="C11:D11"/>
    <mergeCell ref="A18:B19"/>
    <mergeCell ref="C18:D18"/>
    <mergeCell ref="C19:D19"/>
  </mergeCells>
  <phoneticPr fontId="7"/>
  <conditionalFormatting sqref="D32:D34">
    <cfRule type="duplicateValues" dxfId="11" priority="2"/>
  </conditionalFormatting>
  <conditionalFormatting sqref="D36">
    <cfRule type="duplicateValues" dxfId="10" priority="1"/>
  </conditionalFormatting>
  <dataValidations count="2">
    <dataValidation type="list" allowBlank="1" showInputMessage="1" showErrorMessage="1" sqref="D83:E85 D88:E117" xr:uid="{0A23466E-B0CD-4A83-B867-12D6859F6603}">
      <formula1>$G$120:$G$135</formula1>
    </dataValidation>
    <dataValidation type="list" allowBlank="1" showInputMessage="1" showErrorMessage="1" sqref="A33:C34 A37:C59" xr:uid="{277EA3F1-228B-4C09-9712-738B530724A1}">
      <formula1>$G$62:$G$65</formula1>
    </dataValidation>
  </dataValidations>
  <hyperlinks>
    <hyperlink ref="B78" location="自費検査1!A1" display="理由書" xr:uid="{3F469A0B-93A3-4D4D-A845-BF1186F9DFA9}"/>
  </hyperlinks>
  <pageMargins left="0.70866141732283472" right="0.70866141732283472" top="0.59055118110236227" bottom="0.39370078740157483" header="0.31496062992125984" footer="0.31496062992125984"/>
  <pageSetup paperSize="9" fitToHeight="0" orientation="portrait" r:id="rId1"/>
  <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9EF38-7F4E-463E-9A41-5AC296030B99}">
  <sheetPr>
    <tabColor theme="4" tint="0.79998168889431442"/>
    <pageSetUpPr fitToPage="1"/>
  </sheetPr>
  <dimension ref="A1:AQ82"/>
  <sheetViews>
    <sheetView showZeros="0" view="pageBreakPreview" zoomScale="55" zoomScaleNormal="85" zoomScaleSheetLayoutView="55" workbookViewId="0"/>
  </sheetViews>
  <sheetFormatPr defaultColWidth="9" defaultRowHeight="17.5"/>
  <cols>
    <col min="1" max="1" width="4.08984375" style="257" customWidth="1"/>
    <col min="2" max="4" width="11.90625" style="257" customWidth="1"/>
    <col min="5" max="6" width="10.6328125" style="257" customWidth="1"/>
    <col min="7" max="7" width="5.6328125" style="257" customWidth="1"/>
    <col min="8" max="9" width="10.6328125" style="257" customWidth="1"/>
    <col min="10" max="10" width="7.08984375" style="257" customWidth="1"/>
    <col min="11" max="11" width="10.6328125" style="257" customWidth="1"/>
    <col min="12" max="12" width="5.6328125" style="257" customWidth="1"/>
    <col min="13" max="14" width="10.6328125" style="257" customWidth="1"/>
    <col min="15" max="15" width="7.08984375" style="257" customWidth="1"/>
    <col min="16" max="16" width="14.08984375" style="257" customWidth="1"/>
    <col min="17" max="19" width="10.6328125" style="257" customWidth="1"/>
    <col min="20" max="20" width="10.6328125" style="256" customWidth="1"/>
    <col min="21" max="36" width="9.6328125" style="257" customWidth="1"/>
    <col min="37" max="41" width="8.26953125" style="257" customWidth="1"/>
    <col min="42" max="42" width="6.6328125" style="257" customWidth="1"/>
    <col min="43" max="45" width="6.36328125" style="257" customWidth="1"/>
    <col min="46" max="54" width="9" style="257"/>
    <col min="55" max="55" width="9" style="257" customWidth="1"/>
    <col min="56" max="16384" width="9" style="257"/>
  </cols>
  <sheetData>
    <row r="1" spans="1:43" s="244" customFormat="1" ht="42" customHeight="1">
      <c r="A1" s="243" t="s">
        <v>391</v>
      </c>
      <c r="B1" s="243"/>
      <c r="C1" s="243"/>
      <c r="D1" s="243"/>
      <c r="E1" s="243"/>
      <c r="F1" s="243"/>
      <c r="G1" s="243"/>
      <c r="H1" s="243"/>
      <c r="I1" s="243"/>
      <c r="J1" s="243"/>
      <c r="K1" s="243"/>
      <c r="L1" s="243"/>
      <c r="M1" s="243"/>
      <c r="N1" s="243"/>
      <c r="O1" s="243"/>
      <c r="P1" s="243"/>
      <c r="Q1" s="243"/>
      <c r="R1" s="243"/>
      <c r="S1" s="243"/>
      <c r="T1" s="243"/>
      <c r="U1" s="243"/>
    </row>
    <row r="2" spans="1:43" s="244" customFormat="1" ht="18" customHeight="1">
      <c r="A2" s="243"/>
      <c r="B2" s="243"/>
      <c r="C2" s="243"/>
      <c r="D2" s="243"/>
      <c r="E2" s="243"/>
      <c r="F2" s="243"/>
      <c r="G2" s="243"/>
      <c r="H2" s="243"/>
      <c r="I2" s="243"/>
      <c r="J2" s="243"/>
      <c r="K2" s="243"/>
      <c r="L2" s="243"/>
      <c r="M2" s="243"/>
      <c r="N2" s="243"/>
      <c r="O2" s="243"/>
      <c r="P2" s="243"/>
      <c r="Q2" s="243"/>
      <c r="R2" s="243"/>
      <c r="S2" s="243"/>
      <c r="T2" s="243"/>
      <c r="U2" s="243"/>
    </row>
    <row r="3" spans="1:43" s="247" customFormat="1" ht="27.75" customHeight="1">
      <c r="A3" s="243"/>
      <c r="B3" s="243"/>
      <c r="C3" s="243"/>
      <c r="D3" s="243"/>
      <c r="E3" s="243"/>
      <c r="F3" s="243"/>
      <c r="G3" s="243"/>
      <c r="H3" s="243"/>
      <c r="I3" s="243"/>
      <c r="J3" s="243"/>
      <c r="K3" s="243"/>
      <c r="L3" s="243"/>
      <c r="M3" s="243"/>
      <c r="N3" s="243"/>
      <c r="O3" s="243"/>
      <c r="P3" s="243"/>
      <c r="Q3" s="243"/>
      <c r="T3" s="244"/>
      <c r="U3" s="244"/>
      <c r="V3" s="244"/>
      <c r="W3" s="244"/>
      <c r="X3" s="244"/>
      <c r="Y3" s="244"/>
      <c r="Z3" s="244"/>
      <c r="AA3" s="244"/>
      <c r="AB3" s="244"/>
      <c r="AC3" s="244"/>
      <c r="AD3" s="244"/>
      <c r="AE3" s="244"/>
      <c r="AF3" s="244"/>
      <c r="AG3" s="244"/>
      <c r="AH3" s="244"/>
      <c r="AI3" s="244"/>
      <c r="AJ3" s="244"/>
    </row>
    <row r="4" spans="1:43" s="247" customFormat="1" ht="27.75" customHeight="1">
      <c r="A4" s="245" t="s">
        <v>296</v>
      </c>
      <c r="B4" s="245"/>
      <c r="C4" s="245"/>
      <c r="D4" s="245"/>
      <c r="E4" s="245"/>
      <c r="F4" s="245"/>
      <c r="G4" s="245"/>
      <c r="H4" s="245"/>
      <c r="I4" s="245"/>
      <c r="T4" s="244"/>
      <c r="U4" s="244"/>
      <c r="V4" s="244"/>
      <c r="W4" s="244"/>
      <c r="X4" s="244"/>
      <c r="Y4" s="244"/>
      <c r="Z4" s="244"/>
      <c r="AA4" s="244"/>
      <c r="AB4" s="244"/>
      <c r="AC4" s="244"/>
      <c r="AD4" s="244"/>
      <c r="AE4" s="244"/>
      <c r="AF4" s="244"/>
      <c r="AG4" s="244"/>
      <c r="AH4" s="244"/>
      <c r="AI4" s="244"/>
      <c r="AJ4" s="244"/>
    </row>
    <row r="5" spans="1:43" s="247" customFormat="1" ht="27.75" customHeight="1">
      <c r="A5" s="245"/>
      <c r="B5" s="1013" t="s">
        <v>489</v>
      </c>
      <c r="C5" s="1014"/>
      <c r="D5" s="1014"/>
      <c r="E5" s="1014"/>
      <c r="F5" s="1014"/>
      <c r="G5" s="1014"/>
      <c r="H5" s="1014"/>
      <c r="I5" s="1015"/>
      <c r="J5" s="267" t="str">
        <f>IF(個票5!$A$2="☑","○","")</f>
        <v>○</v>
      </c>
      <c r="L5" s="1032" t="s">
        <v>392</v>
      </c>
      <c r="M5" s="1033"/>
      <c r="N5" s="1018" t="s">
        <v>409</v>
      </c>
      <c r="O5" s="1019"/>
      <c r="P5" s="1019"/>
      <c r="Q5" s="1020"/>
      <c r="R5" s="247" t="s">
        <v>393</v>
      </c>
      <c r="T5" s="244"/>
      <c r="U5" s="244"/>
      <c r="V5" s="244"/>
      <c r="W5" s="244"/>
      <c r="X5" s="244"/>
      <c r="Y5" s="244"/>
      <c r="Z5" s="244"/>
      <c r="AA5" s="244"/>
      <c r="AB5" s="244"/>
      <c r="AC5" s="244"/>
      <c r="AD5" s="244"/>
      <c r="AE5" s="244"/>
      <c r="AF5" s="244"/>
      <c r="AG5" s="244"/>
      <c r="AH5" s="244"/>
      <c r="AI5" s="244"/>
      <c r="AJ5" s="244"/>
    </row>
    <row r="6" spans="1:43" s="247" customFormat="1" ht="27.75" customHeight="1">
      <c r="A6" s="245"/>
      <c r="L6" s="1032" t="s">
        <v>297</v>
      </c>
      <c r="M6" s="1033"/>
      <c r="N6" s="1021">
        <f>総括表!$L$12</f>
        <v>0</v>
      </c>
      <c r="O6" s="1022"/>
      <c r="P6" s="1022"/>
      <c r="Q6" s="1023"/>
      <c r="T6" s="244"/>
      <c r="U6" s="244"/>
      <c r="V6" s="244"/>
      <c r="W6" s="244"/>
      <c r="X6" s="244"/>
      <c r="Y6" s="244"/>
      <c r="Z6" s="244"/>
      <c r="AA6" s="244"/>
      <c r="AB6" s="244"/>
      <c r="AC6" s="244"/>
      <c r="AD6" s="244"/>
      <c r="AE6" s="244"/>
      <c r="AF6" s="244"/>
      <c r="AG6" s="244"/>
      <c r="AH6" s="244"/>
      <c r="AI6" s="244"/>
      <c r="AJ6" s="244"/>
    </row>
    <row r="7" spans="1:43" s="247" customFormat="1" ht="18" customHeight="1"/>
    <row r="8" spans="1:43" s="247" customFormat="1" ht="32.25" customHeight="1" thickBot="1">
      <c r="A8" s="245" t="s">
        <v>298</v>
      </c>
      <c r="Q8" s="248"/>
      <c r="S8" s="249"/>
      <c r="T8" s="250"/>
      <c r="AI8" s="251"/>
      <c r="AJ8" s="251"/>
      <c r="AK8" s="251"/>
    </row>
    <row r="9" spans="1:43" s="247" customFormat="1" ht="20.25" customHeight="1" thickBot="1">
      <c r="E9" s="992" t="s">
        <v>299</v>
      </c>
      <c r="F9" s="993"/>
      <c r="G9" s="993"/>
      <c r="H9" s="993"/>
      <c r="I9" s="993"/>
      <c r="J9" s="993"/>
      <c r="K9" s="993"/>
      <c r="L9" s="993"/>
      <c r="M9" s="993"/>
      <c r="N9" s="993"/>
      <c r="O9" s="993"/>
      <c r="P9" s="993"/>
      <c r="Q9" s="993"/>
      <c r="R9" s="993"/>
      <c r="S9" s="993"/>
      <c r="T9" s="993"/>
      <c r="U9" s="1034" t="s">
        <v>300</v>
      </c>
      <c r="V9" s="1035"/>
      <c r="W9" s="1035"/>
      <c r="X9" s="1035"/>
      <c r="Y9" s="1035"/>
      <c r="Z9" s="1035"/>
      <c r="AA9" s="1035"/>
      <c r="AB9" s="1035"/>
      <c r="AC9" s="1035"/>
      <c r="AD9" s="1035"/>
      <c r="AE9" s="1035"/>
      <c r="AF9" s="1035"/>
      <c r="AG9" s="1035"/>
      <c r="AH9" s="1035"/>
      <c r="AI9" s="1036"/>
      <c r="AJ9" s="251"/>
      <c r="AK9" s="251"/>
      <c r="AL9" s="251"/>
      <c r="AM9" s="252"/>
      <c r="AN9" s="252"/>
      <c r="AO9" s="252"/>
      <c r="AP9" s="252"/>
      <c r="AQ9" s="252"/>
    </row>
    <row r="10" spans="1:43" s="247" customFormat="1" ht="24" customHeight="1" thickBot="1">
      <c r="D10" s="253"/>
      <c r="E10" s="995"/>
      <c r="F10" s="996"/>
      <c r="G10" s="996"/>
      <c r="H10" s="996"/>
      <c r="I10" s="996"/>
      <c r="J10" s="996"/>
      <c r="K10" s="996"/>
      <c r="L10" s="996"/>
      <c r="M10" s="996"/>
      <c r="N10" s="996"/>
      <c r="O10" s="996"/>
      <c r="P10" s="996"/>
      <c r="Q10" s="996"/>
      <c r="R10" s="996"/>
      <c r="S10" s="996"/>
      <c r="T10" s="996"/>
      <c r="U10" s="1034" t="s">
        <v>301</v>
      </c>
      <c r="V10" s="1035"/>
      <c r="W10" s="1035"/>
      <c r="X10" s="1035"/>
      <c r="Y10" s="1035"/>
      <c r="Z10" s="1035"/>
      <c r="AA10" s="1035"/>
      <c r="AB10" s="1035"/>
      <c r="AC10" s="1035"/>
      <c r="AD10" s="1035"/>
      <c r="AE10" s="1035"/>
      <c r="AF10" s="1035"/>
      <c r="AG10" s="1035"/>
      <c r="AH10" s="1035"/>
      <c r="AI10" s="1036"/>
      <c r="AJ10" s="251"/>
      <c r="AK10" s="251"/>
      <c r="AL10" s="251"/>
    </row>
    <row r="11" spans="1:43" s="247" customFormat="1" ht="105.75" customHeight="1">
      <c r="E11" s="1004" t="s">
        <v>302</v>
      </c>
      <c r="F11" s="1005"/>
      <c r="G11" s="1005"/>
      <c r="H11" s="1006" t="s">
        <v>303</v>
      </c>
      <c r="I11" s="1006"/>
      <c r="J11" s="1006"/>
      <c r="K11" s="1007" t="s">
        <v>394</v>
      </c>
      <c r="L11" s="1008"/>
      <c r="M11" s="1007" t="s">
        <v>304</v>
      </c>
      <c r="N11" s="1008"/>
      <c r="O11" s="1007" t="s">
        <v>305</v>
      </c>
      <c r="P11" s="1008"/>
      <c r="Q11" s="1009" t="s">
        <v>306</v>
      </c>
      <c r="R11" s="1010"/>
      <c r="S11" s="1011" t="s">
        <v>307</v>
      </c>
      <c r="T11" s="1037"/>
      <c r="U11" s="338" t="s">
        <v>308</v>
      </c>
      <c r="V11" s="278" t="s">
        <v>309</v>
      </c>
      <c r="W11" s="278" t="s">
        <v>310</v>
      </c>
      <c r="X11" s="278" t="s">
        <v>311</v>
      </c>
      <c r="Y11" s="278" t="s">
        <v>312</v>
      </c>
      <c r="Z11" s="278" t="s">
        <v>313</v>
      </c>
      <c r="AA11" s="278" t="s">
        <v>395</v>
      </c>
      <c r="AB11" s="278" t="s">
        <v>314</v>
      </c>
      <c r="AC11" s="278" t="s">
        <v>315</v>
      </c>
      <c r="AD11" s="279" t="s">
        <v>316</v>
      </c>
      <c r="AE11" s="279" t="s">
        <v>317</v>
      </c>
      <c r="AF11" s="279" t="s">
        <v>396</v>
      </c>
      <c r="AG11" s="279" t="s">
        <v>319</v>
      </c>
      <c r="AH11" s="279" t="s">
        <v>397</v>
      </c>
      <c r="AI11" s="280" t="s">
        <v>397</v>
      </c>
      <c r="AJ11" s="251"/>
      <c r="AK11" s="251"/>
      <c r="AL11" s="251"/>
    </row>
    <row r="12" spans="1:43" s="247" customFormat="1" ht="37.5" customHeight="1">
      <c r="B12" s="968" t="s">
        <v>322</v>
      </c>
      <c r="C12" s="968"/>
      <c r="D12" s="969"/>
      <c r="E12" s="983">
        <f>個票5!$L$4</f>
        <v>0</v>
      </c>
      <c r="F12" s="984"/>
      <c r="G12" s="984"/>
      <c r="H12" s="985">
        <f>個票5!$L$5</f>
        <v>0</v>
      </c>
      <c r="I12" s="985"/>
      <c r="J12" s="985"/>
      <c r="K12" s="986" t="e">
        <f>IF(VLOOKUP(H12,個票5!$A$76:$F$110,6,0)="/事業所",1,個票5!$AG$5)</f>
        <v>#N/A</v>
      </c>
      <c r="L12" s="987"/>
      <c r="M12" s="988" t="e">
        <f>個票5!V13*1000</f>
        <v>#VALUE!</v>
      </c>
      <c r="N12" s="989"/>
      <c r="O12" s="990"/>
      <c r="P12" s="991"/>
      <c r="Q12" s="964">
        <f>SUM(U12:AI12)</f>
        <v>0</v>
      </c>
      <c r="R12" s="965"/>
      <c r="S12" s="1030" t="e">
        <f>Q12-MAX(M12:P12)</f>
        <v>#VALUE!</v>
      </c>
      <c r="T12" s="1031"/>
      <c r="U12" s="225">
        <f>個票5!F24</f>
        <v>0</v>
      </c>
      <c r="V12" s="226">
        <f>個票5!F23</f>
        <v>0</v>
      </c>
      <c r="W12" s="226">
        <f>個票5!F29</f>
        <v>0</v>
      </c>
      <c r="X12" s="226">
        <f>個票5!F30</f>
        <v>0</v>
      </c>
      <c r="Y12" s="226">
        <f>個票5!F28</f>
        <v>0</v>
      </c>
      <c r="Z12" s="226">
        <f>個票5!F31</f>
        <v>0</v>
      </c>
      <c r="AA12" s="226">
        <f>個票5!F37</f>
        <v>0</v>
      </c>
      <c r="AB12" s="226">
        <f>個票5!F27</f>
        <v>0</v>
      </c>
      <c r="AC12" s="226">
        <f>個票5!F26</f>
        <v>0</v>
      </c>
      <c r="AD12" s="226">
        <f>個票5!F25</f>
        <v>0</v>
      </c>
      <c r="AE12" s="226">
        <f>個票5!F34</f>
        <v>0</v>
      </c>
      <c r="AF12" s="226">
        <f>個票5!F32</f>
        <v>0</v>
      </c>
      <c r="AG12" s="226">
        <f>個票5!F33</f>
        <v>0</v>
      </c>
      <c r="AH12" s="226">
        <f>個票5!F35</f>
        <v>0</v>
      </c>
      <c r="AI12" s="227">
        <f>個票5!F36</f>
        <v>0</v>
      </c>
      <c r="AJ12" s="251"/>
      <c r="AL12" s="251"/>
    </row>
    <row r="13" spans="1:43" s="247" customFormat="1" ht="37.5" customHeight="1" thickBot="1">
      <c r="B13" s="968" t="s">
        <v>323</v>
      </c>
      <c r="C13" s="968"/>
      <c r="D13" s="969"/>
      <c r="E13" s="970"/>
      <c r="F13" s="971"/>
      <c r="G13" s="971"/>
      <c r="H13" s="972"/>
      <c r="I13" s="972"/>
      <c r="J13" s="972"/>
      <c r="K13" s="973"/>
      <c r="L13" s="974"/>
      <c r="M13" s="1028"/>
      <c r="N13" s="1029"/>
      <c r="O13" s="977"/>
      <c r="P13" s="978"/>
      <c r="Q13" s="1025">
        <f>O13+S13</f>
        <v>0</v>
      </c>
      <c r="R13" s="1026"/>
      <c r="S13" s="981">
        <f>SUM(U13:AJ13)</f>
        <v>0</v>
      </c>
      <c r="T13" s="1027"/>
      <c r="U13" s="284"/>
      <c r="V13" s="269"/>
      <c r="W13" s="269"/>
      <c r="X13" s="269"/>
      <c r="Y13" s="269"/>
      <c r="Z13" s="269"/>
      <c r="AA13" s="269"/>
      <c r="AB13" s="269"/>
      <c r="AC13" s="269"/>
      <c r="AD13" s="269"/>
      <c r="AE13" s="269"/>
      <c r="AF13" s="269"/>
      <c r="AG13" s="269"/>
      <c r="AH13" s="269"/>
      <c r="AI13" s="285"/>
      <c r="AJ13" s="251"/>
      <c r="AL13" s="251"/>
    </row>
    <row r="14" spans="1:43" ht="21" customHeight="1">
      <c r="A14" s="247"/>
      <c r="B14" s="254"/>
      <c r="C14" s="254"/>
      <c r="D14" s="254"/>
      <c r="E14" s="246"/>
      <c r="F14" s="246"/>
      <c r="G14" s="246"/>
      <c r="H14" s="246"/>
      <c r="I14" s="246"/>
      <c r="J14" s="255"/>
      <c r="K14" s="255"/>
      <c r="L14" s="255"/>
      <c r="M14" s="255"/>
      <c r="N14" s="255"/>
      <c r="O14" s="255"/>
      <c r="P14" s="255"/>
      <c r="Q14" s="255"/>
      <c r="R14" s="246"/>
      <c r="S14" s="246"/>
      <c r="AI14" s="251"/>
      <c r="AJ14" s="251"/>
      <c r="AK14" s="251"/>
    </row>
    <row r="15" spans="1:43" ht="32.25" customHeight="1" thickBot="1">
      <c r="A15" s="245" t="s">
        <v>324</v>
      </c>
      <c r="N15" s="258"/>
      <c r="O15" s="258"/>
      <c r="V15" s="251"/>
      <c r="W15" s="251"/>
      <c r="X15" s="251"/>
      <c r="Y15" s="251"/>
      <c r="Z15" s="251"/>
      <c r="AA15" s="251"/>
      <c r="AB15" s="251"/>
      <c r="AC15" s="251"/>
      <c r="AD15" s="251"/>
      <c r="AE15" s="251"/>
      <c r="AF15" s="251"/>
      <c r="AG15" s="251"/>
      <c r="AH15" s="251"/>
      <c r="AK15" s="251"/>
      <c r="AL15" s="251"/>
      <c r="AM15" s="251"/>
      <c r="AN15" s="251"/>
      <c r="AO15" s="251"/>
      <c r="AP15" s="251"/>
    </row>
    <row r="16" spans="1:43" ht="24" customHeight="1">
      <c r="A16" s="245"/>
      <c r="B16" s="937" t="s">
        <v>379</v>
      </c>
      <c r="C16" s="937"/>
      <c r="D16" s="937"/>
      <c r="E16" s="938"/>
      <c r="F16" s="939" t="s">
        <v>380</v>
      </c>
      <c r="G16" s="940"/>
      <c r="H16" s="296" t="s">
        <v>381</v>
      </c>
      <c r="I16" s="260" t="s">
        <v>382</v>
      </c>
      <c r="J16" s="261"/>
      <c r="K16" s="941" t="s">
        <v>385</v>
      </c>
      <c r="L16" s="942"/>
      <c r="M16" s="296" t="s">
        <v>386</v>
      </c>
      <c r="N16" s="260" t="s">
        <v>387</v>
      </c>
      <c r="O16" s="253"/>
      <c r="P16" s="943" t="s">
        <v>398</v>
      </c>
      <c r="Q16" s="944"/>
      <c r="R16" s="944"/>
      <c r="S16" s="944"/>
      <c r="T16" s="944"/>
      <c r="U16" s="944"/>
      <c r="V16" s="944"/>
      <c r="W16" s="944"/>
      <c r="X16" s="945"/>
      <c r="AD16" s="251"/>
      <c r="AE16" s="251"/>
      <c r="AF16" s="251"/>
      <c r="AG16" s="251"/>
      <c r="AH16" s="251"/>
      <c r="AK16" s="251"/>
      <c r="AL16" s="251"/>
      <c r="AM16" s="251"/>
      <c r="AN16" s="251"/>
      <c r="AO16" s="251"/>
      <c r="AP16" s="251"/>
    </row>
    <row r="17" spans="1:39" ht="24" customHeight="1">
      <c r="A17" s="262"/>
      <c r="B17" s="946" t="s">
        <v>383</v>
      </c>
      <c r="C17" s="947"/>
      <c r="D17" s="948" t="s">
        <v>325</v>
      </c>
      <c r="E17" s="949"/>
      <c r="F17" s="270">
        <f>内訳5!E10</f>
        <v>0</v>
      </c>
      <c r="G17" s="297" t="s">
        <v>326</v>
      </c>
      <c r="H17" s="272">
        <f>内訳5!G10</f>
        <v>0</v>
      </c>
      <c r="I17" s="273">
        <f>内訳5!H10</f>
        <v>0</v>
      </c>
      <c r="J17" s="263"/>
      <c r="K17" s="270">
        <f>内訳5!E16</f>
        <v>0</v>
      </c>
      <c r="L17" s="297" t="s">
        <v>326</v>
      </c>
      <c r="M17" s="272">
        <f>内訳5!G16</f>
        <v>0</v>
      </c>
      <c r="N17" s="273">
        <f>内訳5!H16</f>
        <v>0</v>
      </c>
      <c r="P17" s="927"/>
      <c r="Q17" s="928"/>
      <c r="R17" s="928"/>
      <c r="S17" s="928"/>
      <c r="T17" s="928"/>
      <c r="U17" s="928"/>
      <c r="V17" s="928"/>
      <c r="W17" s="928"/>
      <c r="X17" s="929"/>
      <c r="AD17" s="251"/>
      <c r="AE17" s="251"/>
      <c r="AF17" s="251"/>
      <c r="AG17" s="251"/>
      <c r="AH17" s="251"/>
      <c r="AK17" s="251"/>
      <c r="AL17" s="251"/>
      <c r="AM17" s="251"/>
    </row>
    <row r="18" spans="1:39" ht="24" customHeight="1">
      <c r="A18" s="262"/>
      <c r="B18" s="924"/>
      <c r="C18" s="924"/>
      <c r="D18" s="925" t="s">
        <v>327</v>
      </c>
      <c r="E18" s="926"/>
      <c r="F18" s="270">
        <f>内訳5!E11</f>
        <v>0</v>
      </c>
      <c r="G18" s="297" t="s">
        <v>326</v>
      </c>
      <c r="H18" s="272">
        <f>内訳5!G11</f>
        <v>0</v>
      </c>
      <c r="I18" s="273">
        <f>内訳5!H11</f>
        <v>0</v>
      </c>
      <c r="J18" s="263"/>
      <c r="K18" s="270">
        <f>内訳5!E17</f>
        <v>0</v>
      </c>
      <c r="L18" s="297" t="s">
        <v>326</v>
      </c>
      <c r="M18" s="272">
        <f>内訳5!G17</f>
        <v>0</v>
      </c>
      <c r="N18" s="273">
        <f>内訳5!H17</f>
        <v>0</v>
      </c>
      <c r="P18" s="927"/>
      <c r="Q18" s="928"/>
      <c r="R18" s="928"/>
      <c r="S18" s="928"/>
      <c r="T18" s="928"/>
      <c r="U18" s="928"/>
      <c r="V18" s="928"/>
      <c r="W18" s="928"/>
      <c r="X18" s="929"/>
      <c r="AD18" s="251"/>
      <c r="AE18" s="251"/>
      <c r="AF18" s="251"/>
      <c r="AG18" s="251"/>
      <c r="AH18" s="251"/>
      <c r="AK18" s="251"/>
      <c r="AL18" s="251"/>
      <c r="AM18" s="251"/>
    </row>
    <row r="19" spans="1:39" ht="24" customHeight="1">
      <c r="A19" s="262"/>
      <c r="B19" s="923" t="s">
        <v>384</v>
      </c>
      <c r="C19" s="924"/>
      <c r="D19" s="925" t="s">
        <v>325</v>
      </c>
      <c r="E19" s="926"/>
      <c r="F19" s="270">
        <f>内訳5!E12</f>
        <v>0</v>
      </c>
      <c r="G19" s="297" t="s">
        <v>326</v>
      </c>
      <c r="H19" s="272">
        <f>内訳5!G12</f>
        <v>0</v>
      </c>
      <c r="I19" s="273">
        <f>内訳5!H12</f>
        <v>0</v>
      </c>
      <c r="J19" s="263"/>
      <c r="K19" s="270">
        <f>内訳5!E18</f>
        <v>0</v>
      </c>
      <c r="L19" s="297" t="s">
        <v>326</v>
      </c>
      <c r="M19" s="272">
        <f>内訳5!G18</f>
        <v>0</v>
      </c>
      <c r="N19" s="273">
        <f>内訳5!H18</f>
        <v>0</v>
      </c>
      <c r="P19" s="927"/>
      <c r="Q19" s="928"/>
      <c r="R19" s="928"/>
      <c r="S19" s="928"/>
      <c r="T19" s="928"/>
      <c r="U19" s="928"/>
      <c r="V19" s="928"/>
      <c r="W19" s="928"/>
      <c r="X19" s="929"/>
      <c r="AD19" s="251"/>
      <c r="AE19" s="251"/>
      <c r="AF19" s="251"/>
      <c r="AG19" s="251"/>
      <c r="AH19" s="251"/>
      <c r="AI19" s="251"/>
      <c r="AJ19" s="251"/>
      <c r="AK19" s="251"/>
      <c r="AL19" s="251"/>
      <c r="AM19" s="251"/>
    </row>
    <row r="20" spans="1:39" ht="24" customHeight="1" thickBot="1">
      <c r="A20" s="262"/>
      <c r="B20" s="924"/>
      <c r="C20" s="924"/>
      <c r="D20" s="925" t="s">
        <v>327</v>
      </c>
      <c r="E20" s="926"/>
      <c r="F20" s="274">
        <f>内訳5!E13</f>
        <v>0</v>
      </c>
      <c r="G20" s="275" t="s">
        <v>326</v>
      </c>
      <c r="H20" s="276">
        <f>内訳5!G13</f>
        <v>0</v>
      </c>
      <c r="I20" s="277">
        <f>内訳5!H13</f>
        <v>0</v>
      </c>
      <c r="J20" s="263"/>
      <c r="K20" s="274">
        <f>内訳5!E19</f>
        <v>0</v>
      </c>
      <c r="L20" s="275" t="s">
        <v>326</v>
      </c>
      <c r="M20" s="276">
        <f>内訳5!G19</f>
        <v>0</v>
      </c>
      <c r="N20" s="277">
        <f>内訳5!H19</f>
        <v>0</v>
      </c>
      <c r="P20" s="930"/>
      <c r="Q20" s="931"/>
      <c r="R20" s="931"/>
      <c r="S20" s="931"/>
      <c r="T20" s="931"/>
      <c r="U20" s="931"/>
      <c r="V20" s="931"/>
      <c r="W20" s="931"/>
      <c r="X20" s="932"/>
    </row>
    <row r="21" spans="1:39" ht="21" customHeight="1">
      <c r="B21" s="261" t="s">
        <v>399</v>
      </c>
      <c r="C21" s="263"/>
      <c r="D21" s="263"/>
      <c r="E21" s="263"/>
      <c r="F21" s="263"/>
      <c r="G21" s="263"/>
      <c r="H21" s="263"/>
      <c r="I21" s="263"/>
      <c r="J21" s="263"/>
      <c r="K21" s="263"/>
      <c r="L21" s="263"/>
      <c r="M21" s="263"/>
      <c r="N21" s="263"/>
      <c r="O21" s="263"/>
      <c r="T21" s="257"/>
    </row>
    <row r="22" spans="1:39" ht="21" customHeight="1">
      <c r="B22" s="261"/>
      <c r="C22" s="263"/>
      <c r="D22" s="263"/>
      <c r="E22" s="263"/>
      <c r="F22" s="263"/>
      <c r="G22" s="263"/>
      <c r="H22" s="263"/>
      <c r="I22" s="263"/>
      <c r="J22" s="263"/>
      <c r="K22" s="263"/>
      <c r="L22" s="263"/>
      <c r="M22" s="263"/>
      <c r="N22" s="263"/>
      <c r="O22" s="263"/>
      <c r="T22" s="257"/>
    </row>
    <row r="23" spans="1:39" ht="32.25" customHeight="1">
      <c r="A23" s="245" t="s">
        <v>400</v>
      </c>
      <c r="B23" s="263"/>
      <c r="C23" s="263"/>
      <c r="D23" s="263"/>
      <c r="E23" s="263"/>
      <c r="F23" s="263"/>
      <c r="G23" s="263"/>
      <c r="H23" s="263"/>
      <c r="I23" s="263"/>
      <c r="J23" s="263"/>
      <c r="K23" s="263"/>
      <c r="L23" s="263"/>
      <c r="M23" s="263"/>
      <c r="N23" s="263"/>
      <c r="O23" s="263"/>
    </row>
    <row r="24" spans="1:39" ht="32.25" customHeight="1">
      <c r="A24" s="245" t="s">
        <v>401</v>
      </c>
      <c r="B24" s="263"/>
      <c r="C24" s="263"/>
      <c r="D24" s="263"/>
      <c r="E24" s="263"/>
      <c r="F24" s="263"/>
      <c r="G24" s="263"/>
      <c r="H24" s="263"/>
      <c r="I24" s="263"/>
      <c r="J24" s="263"/>
      <c r="K24" s="263"/>
      <c r="L24" s="263"/>
      <c r="M24" s="263"/>
      <c r="N24" s="263"/>
      <c r="O24" s="263"/>
    </row>
    <row r="25" spans="1:39" ht="35.25" customHeight="1">
      <c r="B25" s="1024" t="s">
        <v>328</v>
      </c>
      <c r="C25" s="1024"/>
      <c r="D25" s="1024"/>
      <c r="E25" s="1024" t="s">
        <v>329</v>
      </c>
      <c r="F25" s="1024"/>
      <c r="G25" s="1024"/>
      <c r="H25" s="1024"/>
      <c r="I25" s="1024"/>
      <c r="J25" s="1024"/>
      <c r="K25" s="1024"/>
      <c r="L25" s="1024"/>
      <c r="M25" s="1024"/>
      <c r="N25" s="1024"/>
      <c r="O25" s="1024"/>
      <c r="P25" s="1024"/>
      <c r="Q25" s="1024"/>
      <c r="R25" s="1024"/>
      <c r="S25" s="1024" t="s">
        <v>330</v>
      </c>
      <c r="T25" s="1024"/>
      <c r="U25" s="1024"/>
      <c r="V25" s="1024"/>
      <c r="W25" s="1024"/>
      <c r="X25" s="1024"/>
      <c r="Y25" s="1024"/>
      <c r="Z25" s="1024"/>
      <c r="AA25" s="1024"/>
      <c r="AB25" s="1024"/>
      <c r="AC25" s="1024"/>
      <c r="AD25" s="1024"/>
      <c r="AE25" s="1024"/>
      <c r="AF25" s="1024"/>
      <c r="AG25" s="1024"/>
      <c r="AH25" s="1024"/>
      <c r="AI25" s="1024"/>
      <c r="AJ25" s="1024"/>
    </row>
    <row r="26" spans="1:39" ht="60" customHeight="1">
      <c r="B26" s="912" t="s">
        <v>308</v>
      </c>
      <c r="C26" s="912"/>
      <c r="D26" s="912"/>
      <c r="E26" s="913" t="s">
        <v>331</v>
      </c>
      <c r="F26" s="913"/>
      <c r="G26" s="913"/>
      <c r="H26" s="913"/>
      <c r="I26" s="913"/>
      <c r="J26" s="913"/>
      <c r="K26" s="913"/>
      <c r="L26" s="913"/>
      <c r="M26" s="913"/>
      <c r="N26" s="913"/>
      <c r="O26" s="913"/>
      <c r="P26" s="913"/>
      <c r="Q26" s="913"/>
      <c r="R26" s="913"/>
      <c r="S26" s="913" t="s">
        <v>410</v>
      </c>
      <c r="T26" s="913"/>
      <c r="U26" s="913"/>
      <c r="V26" s="913"/>
      <c r="W26" s="913"/>
      <c r="X26" s="913"/>
      <c r="Y26" s="913"/>
      <c r="Z26" s="913"/>
      <c r="AA26" s="913"/>
      <c r="AB26" s="913"/>
      <c r="AC26" s="913"/>
      <c r="AD26" s="913"/>
      <c r="AE26" s="913"/>
      <c r="AF26" s="913"/>
      <c r="AG26" s="913"/>
      <c r="AH26" s="913"/>
      <c r="AI26" s="913"/>
      <c r="AJ26" s="913"/>
    </row>
    <row r="27" spans="1:39" ht="93" customHeight="1">
      <c r="B27" s="912" t="s">
        <v>309</v>
      </c>
      <c r="C27" s="912"/>
      <c r="D27" s="912"/>
      <c r="E27" s="913" t="s">
        <v>332</v>
      </c>
      <c r="F27" s="913"/>
      <c r="G27" s="913"/>
      <c r="H27" s="913"/>
      <c r="I27" s="913"/>
      <c r="J27" s="913"/>
      <c r="K27" s="913"/>
      <c r="L27" s="913"/>
      <c r="M27" s="913"/>
      <c r="N27" s="913"/>
      <c r="O27" s="913"/>
      <c r="P27" s="913"/>
      <c r="Q27" s="913"/>
      <c r="R27" s="913"/>
      <c r="S27" s="913" t="s">
        <v>411</v>
      </c>
      <c r="T27" s="913"/>
      <c r="U27" s="913"/>
      <c r="V27" s="913"/>
      <c r="W27" s="913"/>
      <c r="X27" s="913"/>
      <c r="Y27" s="913"/>
      <c r="Z27" s="913"/>
      <c r="AA27" s="913"/>
      <c r="AB27" s="913"/>
      <c r="AC27" s="913"/>
      <c r="AD27" s="913"/>
      <c r="AE27" s="913"/>
      <c r="AF27" s="913"/>
      <c r="AG27" s="913"/>
      <c r="AH27" s="913"/>
      <c r="AI27" s="913"/>
      <c r="AJ27" s="913"/>
    </row>
    <row r="28" spans="1:39" ht="60" customHeight="1">
      <c r="B28" s="912" t="s">
        <v>310</v>
      </c>
      <c r="C28" s="912"/>
      <c r="D28" s="912"/>
      <c r="E28" s="913" t="s">
        <v>333</v>
      </c>
      <c r="F28" s="913"/>
      <c r="G28" s="913"/>
      <c r="H28" s="913"/>
      <c r="I28" s="913"/>
      <c r="J28" s="913"/>
      <c r="K28" s="913"/>
      <c r="L28" s="913"/>
      <c r="M28" s="913"/>
      <c r="N28" s="913"/>
      <c r="O28" s="913"/>
      <c r="P28" s="913"/>
      <c r="Q28" s="913"/>
      <c r="R28" s="913"/>
      <c r="S28" s="913" t="s">
        <v>412</v>
      </c>
      <c r="T28" s="913"/>
      <c r="U28" s="913"/>
      <c r="V28" s="913"/>
      <c r="W28" s="913"/>
      <c r="X28" s="913"/>
      <c r="Y28" s="913"/>
      <c r="Z28" s="913"/>
      <c r="AA28" s="913"/>
      <c r="AB28" s="913"/>
      <c r="AC28" s="913"/>
      <c r="AD28" s="913"/>
      <c r="AE28" s="913"/>
      <c r="AF28" s="913"/>
      <c r="AG28" s="913"/>
      <c r="AH28" s="913"/>
      <c r="AI28" s="913"/>
      <c r="AJ28" s="913"/>
    </row>
    <row r="29" spans="1:39" ht="60" customHeight="1">
      <c r="B29" s="912" t="s">
        <v>311</v>
      </c>
      <c r="C29" s="912"/>
      <c r="D29" s="912"/>
      <c r="E29" s="913" t="s">
        <v>334</v>
      </c>
      <c r="F29" s="913"/>
      <c r="G29" s="913"/>
      <c r="H29" s="913"/>
      <c r="I29" s="913"/>
      <c r="J29" s="913"/>
      <c r="K29" s="913"/>
      <c r="L29" s="913"/>
      <c r="M29" s="913"/>
      <c r="N29" s="913"/>
      <c r="O29" s="913"/>
      <c r="P29" s="913"/>
      <c r="Q29" s="913"/>
      <c r="R29" s="913"/>
      <c r="S29" s="913" t="s">
        <v>413</v>
      </c>
      <c r="T29" s="913"/>
      <c r="U29" s="913"/>
      <c r="V29" s="913"/>
      <c r="W29" s="913"/>
      <c r="X29" s="913"/>
      <c r="Y29" s="913"/>
      <c r="Z29" s="913"/>
      <c r="AA29" s="913"/>
      <c r="AB29" s="913"/>
      <c r="AC29" s="913"/>
      <c r="AD29" s="913"/>
      <c r="AE29" s="913"/>
      <c r="AF29" s="913"/>
      <c r="AG29" s="913"/>
      <c r="AH29" s="913"/>
      <c r="AI29" s="913"/>
      <c r="AJ29" s="913"/>
    </row>
    <row r="30" spans="1:39" ht="60" customHeight="1">
      <c r="B30" s="912" t="s">
        <v>312</v>
      </c>
      <c r="C30" s="912"/>
      <c r="D30" s="912"/>
      <c r="E30" s="913" t="s">
        <v>335</v>
      </c>
      <c r="F30" s="913"/>
      <c r="G30" s="913"/>
      <c r="H30" s="913"/>
      <c r="I30" s="913"/>
      <c r="J30" s="913"/>
      <c r="K30" s="913"/>
      <c r="L30" s="913"/>
      <c r="M30" s="913"/>
      <c r="N30" s="913"/>
      <c r="O30" s="913"/>
      <c r="P30" s="913"/>
      <c r="Q30" s="913"/>
      <c r="R30" s="913"/>
      <c r="S30" s="913" t="s">
        <v>414</v>
      </c>
      <c r="T30" s="913"/>
      <c r="U30" s="913"/>
      <c r="V30" s="913"/>
      <c r="W30" s="913"/>
      <c r="X30" s="913"/>
      <c r="Y30" s="913"/>
      <c r="Z30" s="913"/>
      <c r="AA30" s="913"/>
      <c r="AB30" s="913"/>
      <c r="AC30" s="913"/>
      <c r="AD30" s="913"/>
      <c r="AE30" s="913"/>
      <c r="AF30" s="913"/>
      <c r="AG30" s="913"/>
      <c r="AH30" s="913"/>
      <c r="AI30" s="913"/>
      <c r="AJ30" s="913"/>
    </row>
    <row r="31" spans="1:39" ht="60" customHeight="1">
      <c r="B31" s="912" t="s">
        <v>313</v>
      </c>
      <c r="C31" s="912"/>
      <c r="D31" s="912"/>
      <c r="E31" s="913" t="s">
        <v>336</v>
      </c>
      <c r="F31" s="913"/>
      <c r="G31" s="913"/>
      <c r="H31" s="913"/>
      <c r="I31" s="913"/>
      <c r="J31" s="913"/>
      <c r="K31" s="913"/>
      <c r="L31" s="913"/>
      <c r="M31" s="913"/>
      <c r="N31" s="913"/>
      <c r="O31" s="913"/>
      <c r="P31" s="913"/>
      <c r="Q31" s="913"/>
      <c r="R31" s="913"/>
      <c r="S31" s="913" t="s">
        <v>415</v>
      </c>
      <c r="T31" s="913"/>
      <c r="U31" s="913"/>
      <c r="V31" s="913"/>
      <c r="W31" s="913"/>
      <c r="X31" s="913"/>
      <c r="Y31" s="913"/>
      <c r="Z31" s="913"/>
      <c r="AA31" s="913"/>
      <c r="AB31" s="913"/>
      <c r="AC31" s="913"/>
      <c r="AD31" s="913"/>
      <c r="AE31" s="913"/>
      <c r="AF31" s="913"/>
      <c r="AG31" s="913"/>
      <c r="AH31" s="913"/>
      <c r="AI31" s="913"/>
      <c r="AJ31" s="913"/>
    </row>
    <row r="32" spans="1:39" ht="60" customHeight="1">
      <c r="B32" s="912" t="s">
        <v>337</v>
      </c>
      <c r="C32" s="912"/>
      <c r="D32" s="912"/>
      <c r="E32" s="913" t="s">
        <v>338</v>
      </c>
      <c r="F32" s="913"/>
      <c r="G32" s="913"/>
      <c r="H32" s="913"/>
      <c r="I32" s="913"/>
      <c r="J32" s="913"/>
      <c r="K32" s="913"/>
      <c r="L32" s="913"/>
      <c r="M32" s="913"/>
      <c r="N32" s="913"/>
      <c r="O32" s="913"/>
      <c r="P32" s="913"/>
      <c r="Q32" s="913"/>
      <c r="R32" s="913"/>
      <c r="S32" s="913" t="s">
        <v>416</v>
      </c>
      <c r="T32" s="913"/>
      <c r="U32" s="913"/>
      <c r="V32" s="913"/>
      <c r="W32" s="913"/>
      <c r="X32" s="913"/>
      <c r="Y32" s="913"/>
      <c r="Z32" s="913"/>
      <c r="AA32" s="913"/>
      <c r="AB32" s="913"/>
      <c r="AC32" s="913"/>
      <c r="AD32" s="913"/>
      <c r="AE32" s="913"/>
      <c r="AF32" s="913"/>
      <c r="AG32" s="913"/>
      <c r="AH32" s="913"/>
      <c r="AI32" s="913"/>
      <c r="AJ32" s="913"/>
    </row>
    <row r="33" spans="1:36" ht="60" customHeight="1">
      <c r="B33" s="912" t="s">
        <v>314</v>
      </c>
      <c r="C33" s="912"/>
      <c r="D33" s="912"/>
      <c r="E33" s="913" t="s">
        <v>339</v>
      </c>
      <c r="F33" s="913"/>
      <c r="G33" s="913"/>
      <c r="H33" s="913"/>
      <c r="I33" s="913"/>
      <c r="J33" s="913"/>
      <c r="K33" s="913"/>
      <c r="L33" s="913"/>
      <c r="M33" s="913"/>
      <c r="N33" s="913"/>
      <c r="O33" s="913"/>
      <c r="P33" s="913"/>
      <c r="Q33" s="913"/>
      <c r="R33" s="913"/>
      <c r="S33" s="913" t="s">
        <v>417</v>
      </c>
      <c r="T33" s="913"/>
      <c r="U33" s="913"/>
      <c r="V33" s="913"/>
      <c r="W33" s="913"/>
      <c r="X33" s="913"/>
      <c r="Y33" s="913"/>
      <c r="Z33" s="913"/>
      <c r="AA33" s="913"/>
      <c r="AB33" s="913"/>
      <c r="AC33" s="913"/>
      <c r="AD33" s="913"/>
      <c r="AE33" s="913"/>
      <c r="AF33" s="913"/>
      <c r="AG33" s="913"/>
      <c r="AH33" s="913"/>
      <c r="AI33" s="913"/>
      <c r="AJ33" s="913"/>
    </row>
    <row r="34" spans="1:36" ht="60" customHeight="1">
      <c r="B34" s="912" t="s">
        <v>315</v>
      </c>
      <c r="C34" s="912"/>
      <c r="D34" s="912"/>
      <c r="E34" s="913" t="s">
        <v>340</v>
      </c>
      <c r="F34" s="913"/>
      <c r="G34" s="913"/>
      <c r="H34" s="913"/>
      <c r="I34" s="913"/>
      <c r="J34" s="913"/>
      <c r="K34" s="913"/>
      <c r="L34" s="913"/>
      <c r="M34" s="913"/>
      <c r="N34" s="913"/>
      <c r="O34" s="913"/>
      <c r="P34" s="913"/>
      <c r="Q34" s="913"/>
      <c r="R34" s="913"/>
      <c r="S34" s="913" t="s">
        <v>418</v>
      </c>
      <c r="T34" s="913"/>
      <c r="U34" s="913"/>
      <c r="V34" s="913"/>
      <c r="W34" s="913"/>
      <c r="X34" s="913"/>
      <c r="Y34" s="913"/>
      <c r="Z34" s="913"/>
      <c r="AA34" s="913"/>
      <c r="AB34" s="913"/>
      <c r="AC34" s="913"/>
      <c r="AD34" s="913"/>
      <c r="AE34" s="913"/>
      <c r="AF34" s="913"/>
      <c r="AG34" s="913"/>
      <c r="AH34" s="913"/>
      <c r="AI34" s="913"/>
      <c r="AJ34" s="913"/>
    </row>
    <row r="35" spans="1:36" ht="102" customHeight="1">
      <c r="B35" s="912" t="s">
        <v>316</v>
      </c>
      <c r="C35" s="912"/>
      <c r="D35" s="912"/>
      <c r="E35" s="913" t="s">
        <v>341</v>
      </c>
      <c r="F35" s="913"/>
      <c r="G35" s="913"/>
      <c r="H35" s="913"/>
      <c r="I35" s="913"/>
      <c r="J35" s="913"/>
      <c r="K35" s="913"/>
      <c r="L35" s="913"/>
      <c r="M35" s="913"/>
      <c r="N35" s="913"/>
      <c r="O35" s="913"/>
      <c r="P35" s="913"/>
      <c r="Q35" s="913"/>
      <c r="R35" s="913"/>
      <c r="S35" s="913" t="s">
        <v>424</v>
      </c>
      <c r="T35" s="913"/>
      <c r="U35" s="913"/>
      <c r="V35" s="913"/>
      <c r="W35" s="913"/>
      <c r="X35" s="913"/>
      <c r="Y35" s="913"/>
      <c r="Z35" s="913"/>
      <c r="AA35" s="913"/>
      <c r="AB35" s="913"/>
      <c r="AC35" s="913"/>
      <c r="AD35" s="913"/>
      <c r="AE35" s="913"/>
      <c r="AF35" s="913"/>
      <c r="AG35" s="913"/>
      <c r="AH35" s="913"/>
      <c r="AI35" s="913"/>
      <c r="AJ35" s="913"/>
    </row>
    <row r="36" spans="1:36" ht="60" customHeight="1">
      <c r="B36" s="912" t="s">
        <v>317</v>
      </c>
      <c r="C36" s="912"/>
      <c r="D36" s="912"/>
      <c r="E36" s="913" t="s">
        <v>342</v>
      </c>
      <c r="F36" s="913"/>
      <c r="G36" s="913"/>
      <c r="H36" s="913"/>
      <c r="I36" s="913"/>
      <c r="J36" s="913"/>
      <c r="K36" s="913"/>
      <c r="L36" s="913"/>
      <c r="M36" s="913"/>
      <c r="N36" s="913"/>
      <c r="O36" s="913"/>
      <c r="P36" s="913"/>
      <c r="Q36" s="913"/>
      <c r="R36" s="913"/>
      <c r="S36" s="913" t="s">
        <v>419</v>
      </c>
      <c r="T36" s="913"/>
      <c r="U36" s="913"/>
      <c r="V36" s="913"/>
      <c r="W36" s="913"/>
      <c r="X36" s="913"/>
      <c r="Y36" s="913"/>
      <c r="Z36" s="913"/>
      <c r="AA36" s="913"/>
      <c r="AB36" s="913"/>
      <c r="AC36" s="913"/>
      <c r="AD36" s="913"/>
      <c r="AE36" s="913"/>
      <c r="AF36" s="913"/>
      <c r="AG36" s="913"/>
      <c r="AH36" s="913"/>
      <c r="AI36" s="913"/>
      <c r="AJ36" s="913"/>
    </row>
    <row r="37" spans="1:36" ht="60" customHeight="1">
      <c r="B37" s="912" t="s">
        <v>318</v>
      </c>
      <c r="C37" s="912"/>
      <c r="D37" s="912"/>
      <c r="E37" s="913" t="s">
        <v>343</v>
      </c>
      <c r="F37" s="913"/>
      <c r="G37" s="913"/>
      <c r="H37" s="913"/>
      <c r="I37" s="913"/>
      <c r="J37" s="913"/>
      <c r="K37" s="913"/>
      <c r="L37" s="913"/>
      <c r="M37" s="913"/>
      <c r="N37" s="913"/>
      <c r="O37" s="913"/>
      <c r="P37" s="913"/>
      <c r="Q37" s="913"/>
      <c r="R37" s="913"/>
      <c r="S37" s="913" t="s">
        <v>420</v>
      </c>
      <c r="T37" s="913"/>
      <c r="U37" s="913"/>
      <c r="V37" s="913"/>
      <c r="W37" s="913"/>
      <c r="X37" s="913"/>
      <c r="Y37" s="913"/>
      <c r="Z37" s="913"/>
      <c r="AA37" s="913"/>
      <c r="AB37" s="913"/>
      <c r="AC37" s="913"/>
      <c r="AD37" s="913"/>
      <c r="AE37" s="913"/>
      <c r="AF37" s="913"/>
      <c r="AG37" s="913"/>
      <c r="AH37" s="913"/>
      <c r="AI37" s="913"/>
      <c r="AJ37" s="913"/>
    </row>
    <row r="38" spans="1:36" ht="60" customHeight="1">
      <c r="B38" s="912" t="s">
        <v>319</v>
      </c>
      <c r="C38" s="912"/>
      <c r="D38" s="912"/>
      <c r="E38" s="913" t="s">
        <v>344</v>
      </c>
      <c r="F38" s="913"/>
      <c r="G38" s="913"/>
      <c r="H38" s="913"/>
      <c r="I38" s="913"/>
      <c r="J38" s="913"/>
      <c r="K38" s="913"/>
      <c r="L38" s="913"/>
      <c r="M38" s="913"/>
      <c r="N38" s="913"/>
      <c r="O38" s="913"/>
      <c r="P38" s="913"/>
      <c r="Q38" s="913"/>
      <c r="R38" s="913"/>
      <c r="S38" s="913" t="s">
        <v>421</v>
      </c>
      <c r="T38" s="913"/>
      <c r="U38" s="913"/>
      <c r="V38" s="913"/>
      <c r="W38" s="913"/>
      <c r="X38" s="913"/>
      <c r="Y38" s="913"/>
      <c r="Z38" s="913"/>
      <c r="AA38" s="913"/>
      <c r="AB38" s="913"/>
      <c r="AC38" s="913"/>
      <c r="AD38" s="913"/>
      <c r="AE38" s="913"/>
      <c r="AF38" s="913"/>
      <c r="AG38" s="913"/>
      <c r="AH38" s="913"/>
      <c r="AI38" s="913"/>
      <c r="AJ38" s="913"/>
    </row>
    <row r="39" spans="1:36" ht="60" customHeight="1">
      <c r="B39" s="912" t="s">
        <v>320</v>
      </c>
      <c r="C39" s="912"/>
      <c r="D39" s="912"/>
      <c r="E39" s="913" t="s">
        <v>345</v>
      </c>
      <c r="F39" s="913"/>
      <c r="G39" s="913"/>
      <c r="H39" s="913"/>
      <c r="I39" s="913"/>
      <c r="J39" s="913"/>
      <c r="K39" s="913"/>
      <c r="L39" s="913"/>
      <c r="M39" s="913"/>
      <c r="N39" s="913"/>
      <c r="O39" s="913"/>
      <c r="P39" s="913"/>
      <c r="Q39" s="913"/>
      <c r="R39" s="913"/>
      <c r="S39" s="913" t="s">
        <v>422</v>
      </c>
      <c r="T39" s="913"/>
      <c r="U39" s="913"/>
      <c r="V39" s="913"/>
      <c r="W39" s="913"/>
      <c r="X39" s="913"/>
      <c r="Y39" s="913"/>
      <c r="Z39" s="913"/>
      <c r="AA39" s="913"/>
      <c r="AB39" s="913"/>
      <c r="AC39" s="913"/>
      <c r="AD39" s="913"/>
      <c r="AE39" s="913"/>
      <c r="AF39" s="913"/>
      <c r="AG39" s="913"/>
      <c r="AH39" s="913"/>
      <c r="AI39" s="913"/>
      <c r="AJ39" s="913"/>
    </row>
    <row r="40" spans="1:36" ht="60" customHeight="1">
      <c r="B40" s="912" t="s">
        <v>321</v>
      </c>
      <c r="C40" s="912"/>
      <c r="D40" s="912"/>
      <c r="E40" s="913" t="s">
        <v>346</v>
      </c>
      <c r="F40" s="913"/>
      <c r="G40" s="913"/>
      <c r="H40" s="913"/>
      <c r="I40" s="913"/>
      <c r="J40" s="913"/>
      <c r="K40" s="913"/>
      <c r="L40" s="913"/>
      <c r="M40" s="913"/>
      <c r="N40" s="913"/>
      <c r="O40" s="913"/>
      <c r="P40" s="913"/>
      <c r="Q40" s="913"/>
      <c r="R40" s="913"/>
      <c r="S40" s="913" t="s">
        <v>423</v>
      </c>
      <c r="T40" s="913"/>
      <c r="U40" s="913"/>
      <c r="V40" s="913"/>
      <c r="W40" s="913"/>
      <c r="X40" s="913"/>
      <c r="Y40" s="913"/>
      <c r="Z40" s="913"/>
      <c r="AA40" s="913"/>
      <c r="AB40" s="913"/>
      <c r="AC40" s="913"/>
      <c r="AD40" s="913"/>
      <c r="AE40" s="913"/>
      <c r="AF40" s="913"/>
      <c r="AG40" s="913"/>
      <c r="AH40" s="913"/>
      <c r="AI40" s="913"/>
      <c r="AJ40" s="913"/>
    </row>
    <row r="41" spans="1:36" ht="24.75" customHeight="1"/>
    <row r="42" spans="1:36" ht="28.5" customHeight="1">
      <c r="A42" s="264" t="s">
        <v>402</v>
      </c>
      <c r="B42" s="263"/>
      <c r="C42" s="263"/>
      <c r="D42" s="263"/>
      <c r="E42" s="263"/>
      <c r="F42" s="263"/>
      <c r="G42" s="263"/>
      <c r="H42" s="263"/>
      <c r="I42" s="263"/>
      <c r="J42" s="263"/>
      <c r="K42" s="263"/>
      <c r="L42" s="263"/>
      <c r="R42" s="265" t="s">
        <v>347</v>
      </c>
      <c r="T42" s="257"/>
    </row>
    <row r="43" spans="1:36" ht="28.5" customHeight="1">
      <c r="A43" s="266">
        <v>1</v>
      </c>
      <c r="B43" s="914" t="s">
        <v>348</v>
      </c>
      <c r="C43" s="914"/>
      <c r="D43" s="914"/>
      <c r="E43" s="914"/>
      <c r="F43" s="914"/>
      <c r="G43" s="914"/>
      <c r="H43" s="914"/>
      <c r="I43" s="914"/>
      <c r="J43" s="914"/>
      <c r="K43" s="914"/>
      <c r="L43" s="914"/>
      <c r="M43" s="914"/>
      <c r="N43" s="914"/>
      <c r="O43" s="914"/>
      <c r="P43" s="914"/>
      <c r="Q43" s="915"/>
      <c r="R43" s="281"/>
      <c r="T43" s="257"/>
    </row>
    <row r="44" spans="1:36" ht="28.5" customHeight="1">
      <c r="A44" s="266">
        <v>2</v>
      </c>
      <c r="B44" s="914" t="s">
        <v>349</v>
      </c>
      <c r="C44" s="914"/>
      <c r="D44" s="914"/>
      <c r="E44" s="914"/>
      <c r="F44" s="914"/>
      <c r="G44" s="914"/>
      <c r="H44" s="914"/>
      <c r="I44" s="914"/>
      <c r="J44" s="914"/>
      <c r="K44" s="914"/>
      <c r="L44" s="914"/>
      <c r="M44" s="914"/>
      <c r="N44" s="914"/>
      <c r="O44" s="914"/>
      <c r="P44" s="914"/>
      <c r="Q44" s="915"/>
      <c r="R44" s="281"/>
      <c r="T44" s="257"/>
    </row>
    <row r="45" spans="1:36" ht="28.5" customHeight="1">
      <c r="A45" s="266">
        <v>3</v>
      </c>
      <c r="B45" s="914" t="s">
        <v>350</v>
      </c>
      <c r="C45" s="914"/>
      <c r="D45" s="914"/>
      <c r="E45" s="914"/>
      <c r="F45" s="914"/>
      <c r="G45" s="914"/>
      <c r="H45" s="914"/>
      <c r="I45" s="914"/>
      <c r="J45" s="914"/>
      <c r="K45" s="914"/>
      <c r="L45" s="914"/>
      <c r="M45" s="914"/>
      <c r="N45" s="914"/>
      <c r="O45" s="914"/>
      <c r="P45" s="914"/>
      <c r="Q45" s="915"/>
      <c r="R45" s="281"/>
      <c r="T45" s="257"/>
    </row>
    <row r="46" spans="1:36" ht="24.75" customHeight="1"/>
    <row r="47" spans="1:36" s="244" customFormat="1" ht="42" customHeight="1">
      <c r="A47" s="243" t="s">
        <v>403</v>
      </c>
      <c r="B47" s="243"/>
      <c r="C47" s="243"/>
      <c r="D47" s="243"/>
      <c r="E47" s="243"/>
      <c r="F47" s="243"/>
      <c r="G47" s="243"/>
      <c r="H47" s="243"/>
      <c r="I47" s="243"/>
      <c r="J47" s="243"/>
      <c r="K47" s="243"/>
      <c r="L47" s="243"/>
      <c r="M47" s="243"/>
      <c r="N47" s="243"/>
      <c r="O47" s="243"/>
      <c r="P47" s="243"/>
      <c r="Q47" s="243"/>
      <c r="R47" s="243"/>
      <c r="S47" s="243"/>
      <c r="T47" s="243"/>
      <c r="U47" s="243"/>
    </row>
    <row r="48" spans="1:36" s="244" customFormat="1" ht="18" customHeight="1">
      <c r="A48" s="243"/>
      <c r="B48" s="243"/>
      <c r="C48" s="243"/>
      <c r="D48" s="243"/>
      <c r="E48" s="243"/>
      <c r="F48" s="243"/>
      <c r="G48" s="243"/>
      <c r="H48" s="243"/>
      <c r="I48" s="243"/>
      <c r="J48" s="243"/>
      <c r="K48" s="243"/>
      <c r="L48" s="243"/>
      <c r="M48" s="243"/>
      <c r="N48" s="243"/>
      <c r="O48" s="243"/>
      <c r="P48" s="243"/>
      <c r="Q48" s="243"/>
      <c r="R48" s="243"/>
      <c r="S48" s="243"/>
      <c r="T48" s="243"/>
      <c r="U48" s="243"/>
    </row>
    <row r="49" spans="1:43" s="247" customFormat="1" ht="27.75" customHeight="1">
      <c r="A49" s="243"/>
      <c r="B49" s="243"/>
      <c r="C49" s="243"/>
      <c r="D49" s="243"/>
      <c r="E49" s="243"/>
      <c r="F49" s="243"/>
      <c r="G49" s="243"/>
      <c r="H49" s="243"/>
      <c r="I49" s="243"/>
      <c r="J49" s="243"/>
      <c r="K49" s="243"/>
      <c r="L49" s="243"/>
      <c r="M49" s="243"/>
      <c r="N49" s="243"/>
      <c r="O49" s="243"/>
      <c r="P49" s="243"/>
      <c r="Q49" s="243"/>
      <c r="T49" s="244"/>
      <c r="U49" s="244"/>
      <c r="V49" s="244"/>
      <c r="W49" s="244"/>
      <c r="X49" s="244"/>
      <c r="Y49" s="244"/>
      <c r="Z49" s="244"/>
      <c r="AA49" s="244"/>
      <c r="AB49" s="244"/>
      <c r="AC49" s="244"/>
      <c r="AD49" s="244"/>
      <c r="AE49" s="244"/>
      <c r="AF49" s="244"/>
      <c r="AG49" s="244"/>
      <c r="AH49" s="244"/>
      <c r="AI49" s="244"/>
      <c r="AJ49" s="244"/>
    </row>
    <row r="50" spans="1:43" s="247" customFormat="1" ht="27.75" customHeight="1">
      <c r="A50" s="245" t="s">
        <v>296</v>
      </c>
      <c r="B50" s="245"/>
      <c r="C50" s="245"/>
      <c r="D50" s="245"/>
      <c r="E50" s="245"/>
      <c r="F50" s="245"/>
      <c r="G50" s="245"/>
      <c r="H50" s="245"/>
      <c r="I50" s="245"/>
      <c r="T50" s="244"/>
      <c r="U50" s="244"/>
      <c r="V50" s="244"/>
      <c r="W50" s="244"/>
      <c r="X50" s="244"/>
      <c r="Y50" s="244"/>
      <c r="Z50" s="244"/>
      <c r="AA50" s="244"/>
      <c r="AB50" s="244"/>
      <c r="AC50" s="244"/>
      <c r="AD50" s="244"/>
      <c r="AE50" s="244"/>
      <c r="AF50" s="244"/>
      <c r="AG50" s="244"/>
      <c r="AH50" s="244"/>
      <c r="AI50" s="244"/>
      <c r="AJ50" s="244"/>
    </row>
    <row r="51" spans="1:43" s="247" customFormat="1" ht="27.75" customHeight="1">
      <c r="A51" s="245"/>
      <c r="B51" s="1013" t="s">
        <v>489</v>
      </c>
      <c r="C51" s="1014"/>
      <c r="D51" s="1014"/>
      <c r="E51" s="1014"/>
      <c r="F51" s="1014"/>
      <c r="G51" s="1014"/>
      <c r="H51" s="1014"/>
      <c r="I51" s="1015"/>
      <c r="J51" s="267" t="str">
        <f>IF(個票5!$A$2="☑","○","")</f>
        <v>○</v>
      </c>
      <c r="K51" s="246"/>
      <c r="L51" s="1016" t="s">
        <v>392</v>
      </c>
      <c r="M51" s="1017"/>
      <c r="N51" s="1018" t="s">
        <v>409</v>
      </c>
      <c r="O51" s="1019"/>
      <c r="P51" s="1019"/>
      <c r="Q51" s="1020"/>
      <c r="R51" s="247" t="s">
        <v>393</v>
      </c>
      <c r="T51" s="244"/>
      <c r="U51" s="244"/>
      <c r="V51" s="244"/>
      <c r="W51" s="244"/>
      <c r="X51" s="244"/>
      <c r="Y51" s="244"/>
      <c r="Z51" s="244"/>
      <c r="AA51" s="244"/>
      <c r="AB51" s="244"/>
      <c r="AC51" s="244"/>
      <c r="AD51" s="244"/>
      <c r="AE51" s="244"/>
      <c r="AF51" s="244"/>
      <c r="AG51" s="244"/>
      <c r="AH51" s="244"/>
      <c r="AI51" s="244"/>
      <c r="AJ51" s="244"/>
    </row>
    <row r="52" spans="1:43" s="247" customFormat="1" ht="27.75" customHeight="1">
      <c r="A52" s="245"/>
      <c r="K52" s="246"/>
      <c r="L52" s="1016" t="s">
        <v>297</v>
      </c>
      <c r="M52" s="1017"/>
      <c r="N52" s="1021">
        <f>総括表!$L$12</f>
        <v>0</v>
      </c>
      <c r="O52" s="1022"/>
      <c r="P52" s="1022"/>
      <c r="Q52" s="1023"/>
      <c r="T52" s="244"/>
      <c r="U52" s="244"/>
      <c r="V52" s="244"/>
      <c r="W52" s="244"/>
      <c r="X52" s="244"/>
      <c r="Y52" s="244"/>
      <c r="Z52" s="244"/>
      <c r="AA52" s="244"/>
      <c r="AB52" s="244"/>
      <c r="AC52" s="244"/>
      <c r="AD52" s="244"/>
      <c r="AE52" s="244"/>
      <c r="AF52" s="244"/>
      <c r="AG52" s="244"/>
      <c r="AH52" s="244"/>
      <c r="AI52" s="244"/>
      <c r="AJ52" s="244"/>
    </row>
    <row r="53" spans="1:43" s="247" customFormat="1" ht="18" customHeight="1"/>
    <row r="54" spans="1:43" s="247" customFormat="1" ht="18" customHeight="1"/>
    <row r="55" spans="1:43" s="247" customFormat="1" ht="32.25" customHeight="1" thickBot="1">
      <c r="A55" s="245" t="s">
        <v>298</v>
      </c>
      <c r="Q55" s="248"/>
      <c r="S55" s="249"/>
      <c r="T55" s="250"/>
      <c r="AI55" s="251"/>
      <c r="AJ55" s="251"/>
      <c r="AK55" s="251"/>
    </row>
    <row r="56" spans="1:43" s="247" customFormat="1" ht="69.75" customHeight="1" thickBot="1">
      <c r="E56" s="992" t="s">
        <v>299</v>
      </c>
      <c r="F56" s="993"/>
      <c r="G56" s="993"/>
      <c r="H56" s="993"/>
      <c r="I56" s="993"/>
      <c r="J56" s="993"/>
      <c r="K56" s="993"/>
      <c r="L56" s="993"/>
      <c r="M56" s="993"/>
      <c r="N56" s="993"/>
      <c r="O56" s="993"/>
      <c r="P56" s="993"/>
      <c r="Q56" s="993"/>
      <c r="R56" s="993"/>
      <c r="S56" s="993"/>
      <c r="T56" s="994"/>
      <c r="U56" s="998" t="s">
        <v>300</v>
      </c>
      <c r="V56" s="999"/>
      <c r="W56" s="999"/>
      <c r="X56" s="999"/>
      <c r="Y56" s="1000"/>
      <c r="Z56" s="244"/>
      <c r="AA56" s="244"/>
      <c r="AB56" s="244"/>
      <c r="AC56" s="244"/>
      <c r="AD56" s="244"/>
      <c r="AE56" s="244"/>
      <c r="AF56" s="244"/>
      <c r="AG56" s="244"/>
      <c r="AH56" s="244"/>
      <c r="AI56" s="244"/>
      <c r="AJ56" s="244"/>
      <c r="AK56" s="251"/>
      <c r="AL56" s="251"/>
      <c r="AM56" s="252"/>
      <c r="AN56" s="252"/>
      <c r="AO56" s="252"/>
      <c r="AP56" s="252"/>
      <c r="AQ56" s="252"/>
    </row>
    <row r="57" spans="1:43" s="247" customFormat="1" ht="24" customHeight="1" thickBot="1">
      <c r="D57" s="253"/>
      <c r="E57" s="995"/>
      <c r="F57" s="996"/>
      <c r="G57" s="996"/>
      <c r="H57" s="996"/>
      <c r="I57" s="996"/>
      <c r="J57" s="996"/>
      <c r="K57" s="996"/>
      <c r="L57" s="996"/>
      <c r="M57" s="996"/>
      <c r="N57" s="996"/>
      <c r="O57" s="996"/>
      <c r="P57" s="996"/>
      <c r="Q57" s="996"/>
      <c r="R57" s="996"/>
      <c r="S57" s="996"/>
      <c r="T57" s="997"/>
      <c r="U57" s="1001" t="s">
        <v>352</v>
      </c>
      <c r="V57" s="1002"/>
      <c r="W57" s="1002"/>
      <c r="X57" s="1002"/>
      <c r="Y57" s="1003"/>
      <c r="Z57" s="244"/>
      <c r="AA57" s="244"/>
      <c r="AB57" s="244"/>
      <c r="AC57" s="244"/>
      <c r="AD57" s="244"/>
      <c r="AE57" s="244"/>
      <c r="AF57" s="244"/>
      <c r="AG57" s="244"/>
      <c r="AH57" s="244"/>
      <c r="AI57" s="244"/>
      <c r="AJ57" s="244"/>
      <c r="AK57" s="251"/>
      <c r="AL57" s="251"/>
    </row>
    <row r="58" spans="1:43" s="247" customFormat="1" ht="105.75" customHeight="1">
      <c r="E58" s="1004" t="s">
        <v>302</v>
      </c>
      <c r="F58" s="1005"/>
      <c r="G58" s="1005"/>
      <c r="H58" s="1006" t="s">
        <v>303</v>
      </c>
      <c r="I58" s="1006"/>
      <c r="J58" s="1006"/>
      <c r="K58" s="1007" t="s">
        <v>394</v>
      </c>
      <c r="L58" s="1008"/>
      <c r="M58" s="1007" t="s">
        <v>304</v>
      </c>
      <c r="N58" s="1008"/>
      <c r="O58" s="1007" t="s">
        <v>305</v>
      </c>
      <c r="P58" s="1008"/>
      <c r="Q58" s="1009" t="s">
        <v>306</v>
      </c>
      <c r="R58" s="1010"/>
      <c r="S58" s="1011" t="s">
        <v>307</v>
      </c>
      <c r="T58" s="1012"/>
      <c r="U58" s="286" t="s">
        <v>404</v>
      </c>
      <c r="V58" s="287" t="s">
        <v>405</v>
      </c>
      <c r="W58" s="287" t="s">
        <v>406</v>
      </c>
      <c r="X58" s="287" t="s">
        <v>407</v>
      </c>
      <c r="Y58" s="288" t="s">
        <v>353</v>
      </c>
      <c r="Z58" s="244"/>
      <c r="AA58" s="244"/>
      <c r="AB58" s="244"/>
      <c r="AC58" s="244"/>
      <c r="AD58" s="244"/>
      <c r="AE58" s="244"/>
      <c r="AF58" s="244"/>
      <c r="AG58" s="244"/>
      <c r="AH58" s="244"/>
      <c r="AI58" s="244"/>
      <c r="AJ58" s="244"/>
      <c r="AK58" s="251"/>
      <c r="AL58" s="251"/>
    </row>
    <row r="59" spans="1:43" s="247" customFormat="1" ht="37.5" customHeight="1">
      <c r="B59" s="968" t="s">
        <v>322</v>
      </c>
      <c r="C59" s="968"/>
      <c r="D59" s="969"/>
      <c r="E59" s="983">
        <f>個票5!$L$4</f>
        <v>0</v>
      </c>
      <c r="F59" s="984"/>
      <c r="G59" s="984"/>
      <c r="H59" s="985">
        <f>個票5!$L$5</f>
        <v>0</v>
      </c>
      <c r="I59" s="985"/>
      <c r="J59" s="985"/>
      <c r="K59" s="986" t="e">
        <f>IF(VLOOKUP(H59,個票5!$A$76:$F$110,6,0)="/事業所",1,個票5!$AG$5)</f>
        <v>#N/A</v>
      </c>
      <c r="L59" s="987"/>
      <c r="M59" s="988" t="str">
        <f>個票5!AA44</f>
        <v/>
      </c>
      <c r="N59" s="989"/>
      <c r="O59" s="990"/>
      <c r="P59" s="991"/>
      <c r="Q59" s="964">
        <f>SUM(U59:AJ59)</f>
        <v>0</v>
      </c>
      <c r="R59" s="965"/>
      <c r="S59" s="966">
        <f>Q59-MAX(M59:P59)</f>
        <v>0</v>
      </c>
      <c r="T59" s="967"/>
      <c r="U59" s="282">
        <f>個票5!F50</f>
        <v>0</v>
      </c>
      <c r="V59" s="268">
        <f>個票5!F51</f>
        <v>0</v>
      </c>
      <c r="W59" s="268">
        <f>個票5!F52</f>
        <v>0</v>
      </c>
      <c r="X59" s="268">
        <f>個票5!F53</f>
        <v>0</v>
      </c>
      <c r="Y59" s="283">
        <f>個票5!F54</f>
        <v>0</v>
      </c>
      <c r="Z59" s="244"/>
      <c r="AA59" s="244"/>
      <c r="AB59" s="244"/>
      <c r="AC59" s="244"/>
      <c r="AD59" s="244"/>
      <c r="AE59" s="244"/>
      <c r="AF59" s="244"/>
      <c r="AG59" s="244"/>
      <c r="AH59" s="244"/>
      <c r="AI59" s="244"/>
      <c r="AJ59" s="244"/>
      <c r="AK59" s="251"/>
      <c r="AL59" s="251"/>
    </row>
    <row r="60" spans="1:43" s="247" customFormat="1" ht="37.5" customHeight="1" thickBot="1">
      <c r="B60" s="968" t="s">
        <v>323</v>
      </c>
      <c r="C60" s="968"/>
      <c r="D60" s="969"/>
      <c r="E60" s="970"/>
      <c r="F60" s="971"/>
      <c r="G60" s="971"/>
      <c r="H60" s="972"/>
      <c r="I60" s="972"/>
      <c r="J60" s="972"/>
      <c r="K60" s="973"/>
      <c r="L60" s="974"/>
      <c r="M60" s="975" t="e">
        <f>VLOOKUP(H60,[2]【非表示】基準額!L42:M76,2,FALSE)*K60</f>
        <v>#N/A</v>
      </c>
      <c r="N60" s="976"/>
      <c r="O60" s="977"/>
      <c r="P60" s="978"/>
      <c r="Q60" s="979">
        <f>O60+S60</f>
        <v>0</v>
      </c>
      <c r="R60" s="980"/>
      <c r="S60" s="981">
        <f>SUM(U60:AJ60)</f>
        <v>0</v>
      </c>
      <c r="T60" s="982"/>
      <c r="U60" s="284"/>
      <c r="V60" s="269"/>
      <c r="W60" s="269"/>
      <c r="X60" s="269"/>
      <c r="Y60" s="285"/>
      <c r="Z60" s="244"/>
      <c r="AA60" s="244"/>
      <c r="AB60" s="244"/>
      <c r="AC60" s="244"/>
      <c r="AD60" s="244"/>
      <c r="AE60" s="244"/>
      <c r="AF60" s="244"/>
      <c r="AG60" s="244"/>
      <c r="AH60" s="244"/>
      <c r="AI60" s="244"/>
      <c r="AJ60" s="244"/>
      <c r="AK60" s="251"/>
      <c r="AL60" s="251"/>
    </row>
    <row r="61" spans="1:43" ht="21" customHeight="1">
      <c r="A61" s="247"/>
      <c r="B61" s="254"/>
      <c r="C61" s="254"/>
      <c r="D61" s="254"/>
      <c r="E61" s="246"/>
      <c r="F61" s="246"/>
      <c r="G61" s="246"/>
      <c r="H61" s="246"/>
      <c r="I61" s="246"/>
      <c r="J61" s="255"/>
      <c r="K61" s="255"/>
      <c r="L61" s="255"/>
      <c r="M61" s="255"/>
      <c r="N61" s="255"/>
      <c r="O61" s="255"/>
      <c r="P61" s="255"/>
      <c r="Q61" s="255"/>
      <c r="R61" s="246"/>
      <c r="S61" s="246"/>
      <c r="Z61" s="244"/>
      <c r="AA61" s="244"/>
      <c r="AB61" s="244"/>
      <c r="AC61" s="244"/>
      <c r="AD61" s="244"/>
      <c r="AE61" s="244"/>
      <c r="AF61" s="244"/>
      <c r="AG61" s="244"/>
      <c r="AH61" s="244"/>
      <c r="AI61" s="244"/>
      <c r="AJ61" s="244"/>
      <c r="AK61" s="251"/>
    </row>
    <row r="62" spans="1:43" ht="32.25" customHeight="1" thickBot="1">
      <c r="A62" s="245" t="s">
        <v>324</v>
      </c>
      <c r="N62" s="258"/>
      <c r="O62" s="258"/>
      <c r="V62" s="251"/>
      <c r="W62" s="251"/>
      <c r="X62" s="251"/>
      <c r="Y62" s="251"/>
      <c r="Z62" s="244"/>
      <c r="AA62" s="251"/>
      <c r="AB62" s="251"/>
      <c r="AC62" s="251"/>
      <c r="AD62" s="251"/>
      <c r="AE62" s="251"/>
      <c r="AF62" s="251"/>
      <c r="AG62" s="251"/>
      <c r="AH62" s="251"/>
      <c r="AK62" s="251"/>
      <c r="AL62" s="251"/>
      <c r="AM62" s="251"/>
      <c r="AN62" s="251"/>
      <c r="AO62" s="251"/>
      <c r="AP62" s="251"/>
    </row>
    <row r="63" spans="1:43" ht="24" customHeight="1">
      <c r="A63" s="245"/>
      <c r="B63" s="937" t="s">
        <v>379</v>
      </c>
      <c r="C63" s="937"/>
      <c r="D63" s="937"/>
      <c r="E63" s="938"/>
      <c r="F63" s="939" t="s">
        <v>380</v>
      </c>
      <c r="G63" s="940"/>
      <c r="H63" s="296" t="s">
        <v>381</v>
      </c>
      <c r="I63" s="260" t="s">
        <v>382</v>
      </c>
      <c r="J63" s="261"/>
      <c r="K63" s="941" t="s">
        <v>385</v>
      </c>
      <c r="L63" s="942"/>
      <c r="M63" s="296" t="s">
        <v>386</v>
      </c>
      <c r="N63" s="260" t="s">
        <v>387</v>
      </c>
      <c r="O63" s="253"/>
      <c r="P63" s="943" t="s">
        <v>398</v>
      </c>
      <c r="Q63" s="944"/>
      <c r="R63" s="944"/>
      <c r="S63" s="944"/>
      <c r="T63" s="944"/>
      <c r="U63" s="944"/>
      <c r="V63" s="944"/>
      <c r="W63" s="944"/>
      <c r="X63" s="945"/>
      <c r="AD63" s="251"/>
      <c r="AE63" s="251"/>
      <c r="AF63" s="251"/>
      <c r="AG63" s="251"/>
      <c r="AH63" s="251"/>
      <c r="AK63" s="251"/>
      <c r="AL63" s="251"/>
      <c r="AM63" s="251"/>
      <c r="AN63" s="251"/>
      <c r="AO63" s="251"/>
      <c r="AP63" s="251"/>
    </row>
    <row r="64" spans="1:43" ht="24" customHeight="1">
      <c r="A64" s="262"/>
      <c r="B64" s="946" t="s">
        <v>383</v>
      </c>
      <c r="C64" s="947"/>
      <c r="D64" s="948" t="s">
        <v>325</v>
      </c>
      <c r="E64" s="949"/>
      <c r="F64" s="270">
        <f>内訳5!E10</f>
        <v>0</v>
      </c>
      <c r="G64" s="297" t="s">
        <v>326</v>
      </c>
      <c r="H64" s="272">
        <f>内訳5!G10</f>
        <v>0</v>
      </c>
      <c r="I64" s="273">
        <f>内訳5!H10</f>
        <v>0</v>
      </c>
      <c r="J64" s="263"/>
      <c r="K64" s="270">
        <f>内訳5!E16</f>
        <v>0</v>
      </c>
      <c r="L64" s="297" t="s">
        <v>326</v>
      </c>
      <c r="M64" s="272">
        <f>内訳5!G16</f>
        <v>0</v>
      </c>
      <c r="N64" s="273">
        <f>内訳5!H16</f>
        <v>0</v>
      </c>
      <c r="P64" s="927"/>
      <c r="Q64" s="928"/>
      <c r="R64" s="928"/>
      <c r="S64" s="928"/>
      <c r="T64" s="928"/>
      <c r="U64" s="928"/>
      <c r="V64" s="928"/>
      <c r="W64" s="928"/>
      <c r="X64" s="929"/>
      <c r="AD64" s="251"/>
      <c r="AE64" s="251"/>
      <c r="AF64" s="251"/>
      <c r="AG64" s="251"/>
      <c r="AH64" s="251"/>
      <c r="AK64" s="251"/>
      <c r="AL64" s="251"/>
      <c r="AM64" s="251"/>
    </row>
    <row r="65" spans="1:39" ht="24" customHeight="1">
      <c r="A65" s="262"/>
      <c r="B65" s="924"/>
      <c r="C65" s="924"/>
      <c r="D65" s="925" t="s">
        <v>327</v>
      </c>
      <c r="E65" s="926"/>
      <c r="F65" s="270">
        <f>内訳5!E11</f>
        <v>0</v>
      </c>
      <c r="G65" s="297" t="s">
        <v>326</v>
      </c>
      <c r="H65" s="272">
        <f>内訳5!G11</f>
        <v>0</v>
      </c>
      <c r="I65" s="273">
        <f>内訳5!H11</f>
        <v>0</v>
      </c>
      <c r="J65" s="263"/>
      <c r="K65" s="270">
        <f>内訳5!E17</f>
        <v>0</v>
      </c>
      <c r="L65" s="297" t="s">
        <v>326</v>
      </c>
      <c r="M65" s="272">
        <f>内訳5!G17</f>
        <v>0</v>
      </c>
      <c r="N65" s="273">
        <f>内訳5!H17</f>
        <v>0</v>
      </c>
      <c r="P65" s="927"/>
      <c r="Q65" s="928"/>
      <c r="R65" s="928"/>
      <c r="S65" s="928"/>
      <c r="T65" s="928"/>
      <c r="U65" s="928"/>
      <c r="V65" s="928"/>
      <c r="W65" s="928"/>
      <c r="X65" s="929"/>
      <c r="AD65" s="251"/>
      <c r="AE65" s="251"/>
      <c r="AF65" s="251"/>
      <c r="AG65" s="251"/>
      <c r="AH65" s="251"/>
      <c r="AK65" s="251"/>
      <c r="AL65" s="251"/>
      <c r="AM65" s="251"/>
    </row>
    <row r="66" spans="1:39" ht="24" customHeight="1">
      <c r="A66" s="262"/>
      <c r="B66" s="923" t="s">
        <v>384</v>
      </c>
      <c r="C66" s="924"/>
      <c r="D66" s="925" t="s">
        <v>325</v>
      </c>
      <c r="E66" s="926"/>
      <c r="F66" s="270">
        <f>内訳5!E12</f>
        <v>0</v>
      </c>
      <c r="G66" s="297" t="s">
        <v>326</v>
      </c>
      <c r="H66" s="272">
        <f>内訳5!G12</f>
        <v>0</v>
      </c>
      <c r="I66" s="273">
        <f>内訳5!H12</f>
        <v>0</v>
      </c>
      <c r="J66" s="263"/>
      <c r="K66" s="270">
        <f>内訳5!E18</f>
        <v>0</v>
      </c>
      <c r="L66" s="297" t="s">
        <v>326</v>
      </c>
      <c r="M66" s="272">
        <f>内訳5!G18</f>
        <v>0</v>
      </c>
      <c r="N66" s="273">
        <f>内訳5!H18</f>
        <v>0</v>
      </c>
      <c r="P66" s="927"/>
      <c r="Q66" s="928"/>
      <c r="R66" s="928"/>
      <c r="S66" s="928"/>
      <c r="T66" s="928"/>
      <c r="U66" s="928"/>
      <c r="V66" s="928"/>
      <c r="W66" s="928"/>
      <c r="X66" s="929"/>
      <c r="AD66" s="251"/>
      <c r="AE66" s="251"/>
      <c r="AF66" s="251"/>
      <c r="AG66" s="251"/>
      <c r="AH66" s="251"/>
      <c r="AI66" s="251"/>
      <c r="AJ66" s="251"/>
      <c r="AK66" s="251"/>
      <c r="AL66" s="251"/>
      <c r="AM66" s="251"/>
    </row>
    <row r="67" spans="1:39" ht="24" customHeight="1" thickBot="1">
      <c r="A67" s="262"/>
      <c r="B67" s="924"/>
      <c r="C67" s="924"/>
      <c r="D67" s="925" t="s">
        <v>327</v>
      </c>
      <c r="E67" s="926"/>
      <c r="F67" s="274">
        <f>内訳5!E13</f>
        <v>0</v>
      </c>
      <c r="G67" s="275" t="s">
        <v>326</v>
      </c>
      <c r="H67" s="276">
        <f>内訳5!G13</f>
        <v>0</v>
      </c>
      <c r="I67" s="277">
        <f>内訳5!H13</f>
        <v>0</v>
      </c>
      <c r="J67" s="263"/>
      <c r="K67" s="274">
        <f>内訳5!E19</f>
        <v>0</v>
      </c>
      <c r="L67" s="275" t="s">
        <v>326</v>
      </c>
      <c r="M67" s="276">
        <f>内訳5!G19</f>
        <v>0</v>
      </c>
      <c r="N67" s="277">
        <f>内訳5!H19</f>
        <v>0</v>
      </c>
      <c r="P67" s="930"/>
      <c r="Q67" s="931"/>
      <c r="R67" s="931"/>
      <c r="S67" s="931"/>
      <c r="T67" s="931"/>
      <c r="U67" s="931"/>
      <c r="V67" s="931"/>
      <c r="W67" s="931"/>
      <c r="X67" s="932"/>
    </row>
    <row r="68" spans="1:39" ht="21" customHeight="1">
      <c r="B68" s="261" t="s">
        <v>399</v>
      </c>
      <c r="C68" s="263"/>
      <c r="D68" s="263"/>
      <c r="E68" s="263"/>
      <c r="F68" s="263"/>
      <c r="G68" s="263"/>
      <c r="H68" s="263"/>
      <c r="I68" s="263"/>
      <c r="J68" s="263"/>
      <c r="K68" s="263"/>
      <c r="L68" s="263"/>
      <c r="M68" s="263"/>
      <c r="N68" s="263"/>
      <c r="O68" s="263"/>
      <c r="T68" s="257"/>
    </row>
    <row r="69" spans="1:39" ht="21" customHeight="1">
      <c r="B69" s="261"/>
      <c r="C69" s="263"/>
      <c r="D69" s="263"/>
      <c r="E69" s="263"/>
      <c r="F69" s="263"/>
      <c r="G69" s="263"/>
      <c r="H69" s="263"/>
      <c r="I69" s="263"/>
      <c r="J69" s="263"/>
      <c r="K69" s="263"/>
      <c r="L69" s="263"/>
      <c r="M69" s="263"/>
      <c r="N69" s="263"/>
      <c r="O69" s="263"/>
      <c r="T69" s="257"/>
    </row>
    <row r="70" spans="1:39" ht="32.25" customHeight="1">
      <c r="A70" s="245" t="s">
        <v>408</v>
      </c>
      <c r="B70" s="263"/>
      <c r="C70" s="263"/>
      <c r="D70" s="263"/>
      <c r="E70" s="263"/>
      <c r="F70" s="263"/>
      <c r="G70" s="263"/>
      <c r="H70" s="263"/>
      <c r="I70" s="263"/>
      <c r="J70" s="263"/>
      <c r="K70" s="263"/>
      <c r="L70" s="263"/>
      <c r="M70" s="263"/>
      <c r="N70" s="263"/>
      <c r="O70" s="263"/>
    </row>
    <row r="71" spans="1:39" ht="32.25" customHeight="1" thickBot="1">
      <c r="A71" s="245" t="s">
        <v>401</v>
      </c>
      <c r="B71" s="263"/>
      <c r="C71" s="263"/>
      <c r="D71" s="263"/>
      <c r="E71" s="263"/>
      <c r="F71" s="263"/>
      <c r="G71" s="263"/>
      <c r="H71" s="263"/>
      <c r="I71" s="263"/>
      <c r="J71" s="263"/>
      <c r="K71" s="263"/>
      <c r="L71" s="263"/>
      <c r="M71" s="263"/>
      <c r="N71" s="263"/>
      <c r="O71" s="263"/>
    </row>
    <row r="72" spans="1:39" ht="35.25" customHeight="1" thickBot="1">
      <c r="B72" s="933" t="s">
        <v>328</v>
      </c>
      <c r="C72" s="934"/>
      <c r="D72" s="934"/>
      <c r="E72" s="935" t="s">
        <v>329</v>
      </c>
      <c r="F72" s="934"/>
      <c r="G72" s="934"/>
      <c r="H72" s="934"/>
      <c r="I72" s="934"/>
      <c r="J72" s="934"/>
      <c r="K72" s="934"/>
      <c r="L72" s="934"/>
      <c r="M72" s="934"/>
      <c r="N72" s="934"/>
      <c r="O72" s="934"/>
      <c r="P72" s="934"/>
      <c r="Q72" s="934"/>
      <c r="R72" s="934"/>
      <c r="S72" s="933" t="s">
        <v>330</v>
      </c>
      <c r="T72" s="934"/>
      <c r="U72" s="934"/>
      <c r="V72" s="934"/>
      <c r="W72" s="934"/>
      <c r="X72" s="934"/>
      <c r="Y72" s="934"/>
      <c r="Z72" s="934"/>
      <c r="AA72" s="934"/>
      <c r="AB72" s="934"/>
      <c r="AC72" s="934"/>
      <c r="AD72" s="934"/>
      <c r="AE72" s="934"/>
      <c r="AF72" s="934"/>
      <c r="AG72" s="934"/>
      <c r="AH72" s="934"/>
      <c r="AI72" s="934"/>
      <c r="AJ72" s="936"/>
    </row>
    <row r="73" spans="1:39" ht="60" customHeight="1">
      <c r="A73" s="257">
        <v>1</v>
      </c>
      <c r="B73" s="957" t="s">
        <v>425</v>
      </c>
      <c r="C73" s="958"/>
      <c r="D73" s="959"/>
      <c r="E73" s="960" t="s">
        <v>430</v>
      </c>
      <c r="F73" s="961"/>
      <c r="G73" s="961"/>
      <c r="H73" s="961"/>
      <c r="I73" s="961"/>
      <c r="J73" s="961"/>
      <c r="K73" s="961"/>
      <c r="L73" s="961"/>
      <c r="M73" s="961"/>
      <c r="N73" s="961"/>
      <c r="O73" s="961"/>
      <c r="P73" s="961"/>
      <c r="Q73" s="961"/>
      <c r="R73" s="962"/>
      <c r="S73" s="960" t="s">
        <v>435</v>
      </c>
      <c r="T73" s="961"/>
      <c r="U73" s="961"/>
      <c r="V73" s="961"/>
      <c r="W73" s="961"/>
      <c r="X73" s="961"/>
      <c r="Y73" s="961"/>
      <c r="Z73" s="961"/>
      <c r="AA73" s="961"/>
      <c r="AB73" s="961"/>
      <c r="AC73" s="961"/>
      <c r="AD73" s="961"/>
      <c r="AE73" s="961"/>
      <c r="AF73" s="961"/>
      <c r="AG73" s="961"/>
      <c r="AH73" s="961"/>
      <c r="AI73" s="961"/>
      <c r="AJ73" s="963"/>
    </row>
    <row r="74" spans="1:39" ht="60" customHeight="1">
      <c r="A74" s="257">
        <v>2</v>
      </c>
      <c r="B74" s="950" t="s">
        <v>426</v>
      </c>
      <c r="C74" s="951"/>
      <c r="D74" s="952"/>
      <c r="E74" s="953" t="s">
        <v>431</v>
      </c>
      <c r="F74" s="954"/>
      <c r="G74" s="954"/>
      <c r="H74" s="954"/>
      <c r="I74" s="954"/>
      <c r="J74" s="954"/>
      <c r="K74" s="954"/>
      <c r="L74" s="954"/>
      <c r="M74" s="954"/>
      <c r="N74" s="954"/>
      <c r="O74" s="954"/>
      <c r="P74" s="954"/>
      <c r="Q74" s="954"/>
      <c r="R74" s="955"/>
      <c r="S74" s="953" t="s">
        <v>436</v>
      </c>
      <c r="T74" s="954"/>
      <c r="U74" s="954"/>
      <c r="V74" s="954"/>
      <c r="W74" s="954"/>
      <c r="X74" s="954"/>
      <c r="Y74" s="954"/>
      <c r="Z74" s="954"/>
      <c r="AA74" s="954"/>
      <c r="AB74" s="954"/>
      <c r="AC74" s="954"/>
      <c r="AD74" s="954"/>
      <c r="AE74" s="954"/>
      <c r="AF74" s="954"/>
      <c r="AG74" s="954"/>
      <c r="AH74" s="954"/>
      <c r="AI74" s="954"/>
      <c r="AJ74" s="956"/>
    </row>
    <row r="75" spans="1:39" ht="60" customHeight="1">
      <c r="A75" s="257">
        <v>3</v>
      </c>
      <c r="B75" s="950" t="s">
        <v>427</v>
      </c>
      <c r="C75" s="951"/>
      <c r="D75" s="952"/>
      <c r="E75" s="953" t="s">
        <v>432</v>
      </c>
      <c r="F75" s="954"/>
      <c r="G75" s="954"/>
      <c r="H75" s="954"/>
      <c r="I75" s="954"/>
      <c r="J75" s="954"/>
      <c r="K75" s="954"/>
      <c r="L75" s="954"/>
      <c r="M75" s="954"/>
      <c r="N75" s="954"/>
      <c r="O75" s="954"/>
      <c r="P75" s="954"/>
      <c r="Q75" s="954"/>
      <c r="R75" s="955"/>
      <c r="S75" s="953" t="s">
        <v>437</v>
      </c>
      <c r="T75" s="954"/>
      <c r="U75" s="954"/>
      <c r="V75" s="954"/>
      <c r="W75" s="954"/>
      <c r="X75" s="954"/>
      <c r="Y75" s="954"/>
      <c r="Z75" s="954"/>
      <c r="AA75" s="954"/>
      <c r="AB75" s="954"/>
      <c r="AC75" s="954"/>
      <c r="AD75" s="954"/>
      <c r="AE75" s="954"/>
      <c r="AF75" s="954"/>
      <c r="AG75" s="954"/>
      <c r="AH75" s="954"/>
      <c r="AI75" s="954"/>
      <c r="AJ75" s="956"/>
    </row>
    <row r="76" spans="1:39" ht="60" customHeight="1">
      <c r="A76" s="257">
        <v>4</v>
      </c>
      <c r="B76" s="950" t="s">
        <v>428</v>
      </c>
      <c r="C76" s="951"/>
      <c r="D76" s="952"/>
      <c r="E76" s="953" t="s">
        <v>433</v>
      </c>
      <c r="F76" s="954"/>
      <c r="G76" s="954"/>
      <c r="H76" s="954"/>
      <c r="I76" s="954"/>
      <c r="J76" s="954"/>
      <c r="K76" s="954"/>
      <c r="L76" s="954"/>
      <c r="M76" s="954"/>
      <c r="N76" s="954"/>
      <c r="O76" s="954"/>
      <c r="P76" s="954"/>
      <c r="Q76" s="954"/>
      <c r="R76" s="955"/>
      <c r="S76" s="953" t="s">
        <v>438</v>
      </c>
      <c r="T76" s="954"/>
      <c r="U76" s="954"/>
      <c r="V76" s="954"/>
      <c r="W76" s="954"/>
      <c r="X76" s="954"/>
      <c r="Y76" s="954"/>
      <c r="Z76" s="954"/>
      <c r="AA76" s="954"/>
      <c r="AB76" s="954"/>
      <c r="AC76" s="954"/>
      <c r="AD76" s="954"/>
      <c r="AE76" s="954"/>
      <c r="AF76" s="954"/>
      <c r="AG76" s="954"/>
      <c r="AH76" s="954"/>
      <c r="AI76" s="954"/>
      <c r="AJ76" s="956"/>
    </row>
    <row r="77" spans="1:39" ht="60" customHeight="1" thickBot="1">
      <c r="A77" s="257">
        <v>5</v>
      </c>
      <c r="B77" s="916" t="s">
        <v>429</v>
      </c>
      <c r="C77" s="917"/>
      <c r="D77" s="918"/>
      <c r="E77" s="919" t="s">
        <v>434</v>
      </c>
      <c r="F77" s="920"/>
      <c r="G77" s="920"/>
      <c r="H77" s="920"/>
      <c r="I77" s="920"/>
      <c r="J77" s="920"/>
      <c r="K77" s="920"/>
      <c r="L77" s="920"/>
      <c r="M77" s="920"/>
      <c r="N77" s="920"/>
      <c r="O77" s="920"/>
      <c r="P77" s="920"/>
      <c r="Q77" s="920"/>
      <c r="R77" s="921"/>
      <c r="S77" s="919" t="s">
        <v>439</v>
      </c>
      <c r="T77" s="920"/>
      <c r="U77" s="920"/>
      <c r="V77" s="920"/>
      <c r="W77" s="920"/>
      <c r="X77" s="920"/>
      <c r="Y77" s="920"/>
      <c r="Z77" s="920"/>
      <c r="AA77" s="920"/>
      <c r="AB77" s="920"/>
      <c r="AC77" s="920"/>
      <c r="AD77" s="920"/>
      <c r="AE77" s="920"/>
      <c r="AF77" s="920"/>
      <c r="AG77" s="920"/>
      <c r="AH77" s="920"/>
      <c r="AI77" s="920"/>
      <c r="AJ77" s="922"/>
    </row>
    <row r="78" spans="1:39" ht="24.75" customHeight="1"/>
    <row r="79" spans="1:39" ht="28.5" customHeight="1">
      <c r="A79" s="264" t="s">
        <v>402</v>
      </c>
      <c r="B79" s="263"/>
      <c r="C79" s="263"/>
      <c r="D79" s="263"/>
      <c r="E79" s="263"/>
      <c r="F79" s="263"/>
      <c r="G79" s="263"/>
      <c r="H79" s="263"/>
      <c r="I79" s="263"/>
      <c r="J79" s="263"/>
      <c r="K79" s="263"/>
      <c r="L79" s="263"/>
      <c r="R79" s="265" t="s">
        <v>347</v>
      </c>
      <c r="T79" s="257"/>
    </row>
    <row r="80" spans="1:39" ht="28.5" customHeight="1">
      <c r="A80" s="266">
        <v>1</v>
      </c>
      <c r="B80" s="914" t="s">
        <v>348</v>
      </c>
      <c r="C80" s="914"/>
      <c r="D80" s="914"/>
      <c r="E80" s="914"/>
      <c r="F80" s="914"/>
      <c r="G80" s="914"/>
      <c r="H80" s="914"/>
      <c r="I80" s="914"/>
      <c r="J80" s="914"/>
      <c r="K80" s="914"/>
      <c r="L80" s="914"/>
      <c r="M80" s="914"/>
      <c r="N80" s="914"/>
      <c r="O80" s="914"/>
      <c r="P80" s="914"/>
      <c r="Q80" s="915"/>
      <c r="R80" s="281"/>
      <c r="T80" s="257"/>
    </row>
    <row r="81" spans="1:20" ht="28.5" customHeight="1">
      <c r="A81" s="266">
        <v>2</v>
      </c>
      <c r="B81" s="914" t="s">
        <v>349</v>
      </c>
      <c r="C81" s="914"/>
      <c r="D81" s="914"/>
      <c r="E81" s="914"/>
      <c r="F81" s="914"/>
      <c r="G81" s="914"/>
      <c r="H81" s="914"/>
      <c r="I81" s="914"/>
      <c r="J81" s="914"/>
      <c r="K81" s="914"/>
      <c r="L81" s="914"/>
      <c r="M81" s="914"/>
      <c r="N81" s="914"/>
      <c r="O81" s="914"/>
      <c r="P81" s="914"/>
      <c r="Q81" s="915"/>
      <c r="R81" s="281"/>
      <c r="T81" s="257"/>
    </row>
    <row r="82" spans="1:20" ht="28.5" customHeight="1">
      <c r="A82" s="266">
        <v>3</v>
      </c>
      <c r="B82" s="914" t="s">
        <v>350</v>
      </c>
      <c r="C82" s="914"/>
      <c r="D82" s="914"/>
      <c r="E82" s="914"/>
      <c r="F82" s="914"/>
      <c r="G82" s="914"/>
      <c r="H82" s="914"/>
      <c r="I82" s="914"/>
      <c r="J82" s="914"/>
      <c r="K82" s="914"/>
      <c r="L82" s="914"/>
      <c r="M82" s="914"/>
      <c r="N82" s="914"/>
      <c r="O82" s="914"/>
      <c r="P82" s="914"/>
      <c r="Q82" s="915"/>
      <c r="R82" s="281"/>
      <c r="T82" s="257"/>
    </row>
  </sheetData>
  <sheetProtection formatCells="0" formatRows="0" insertRows="0" insertHyperlinks="0" deleteRows="0" sort="0"/>
  <protectedRanges>
    <protectedRange sqref="Y16:AK20 A16:E20 L5:Q6 R5 A83:AK344 A1:R4 A5 U14:AK15 N51:Q52 E59:N59 R80:R82 A7:T15 U7:AK8 J5:K5 S1:AK6 A6:K6 U9:AJ13 AK9:AK11 J51 A21:AK46" name="範囲1"/>
    <protectedRange sqref="F16:X20 F64:N67" name="範囲1_1"/>
    <protectedRange sqref="Y63:AK67 A63:E67 A68:AK79 L51:M52 R51 S47:AK62 L53:R58 A47:R50 O59:R59 A60:R62 A59:D59 A80:Q82 S80:AK82 A51 K51 A52:K58" name="範囲1_2"/>
    <protectedRange sqref="F63:X63 O64:X67" name="範囲1_1_1"/>
    <protectedRange sqref="B5:I5 B51:I51" name="範囲1_3"/>
  </protectedRanges>
  <mergeCells count="162">
    <mergeCell ref="B77:D77"/>
    <mergeCell ref="E77:R77"/>
    <mergeCell ref="S77:AJ77"/>
    <mergeCell ref="B80:Q80"/>
    <mergeCell ref="B81:Q81"/>
    <mergeCell ref="B82:Q82"/>
    <mergeCell ref="B75:D75"/>
    <mergeCell ref="E75:R75"/>
    <mergeCell ref="S75:AJ75"/>
    <mergeCell ref="B76:D76"/>
    <mergeCell ref="E76:R76"/>
    <mergeCell ref="S76:AJ76"/>
    <mergeCell ref="B73:D73"/>
    <mergeCell ref="E73:R73"/>
    <mergeCell ref="S73:AJ73"/>
    <mergeCell ref="B74:D74"/>
    <mergeCell ref="E74:R74"/>
    <mergeCell ref="S74:AJ74"/>
    <mergeCell ref="B66:C67"/>
    <mergeCell ref="D66:E66"/>
    <mergeCell ref="P66:X66"/>
    <mergeCell ref="D67:E67"/>
    <mergeCell ref="P67:X67"/>
    <mergeCell ref="B72:D72"/>
    <mergeCell ref="E72:R72"/>
    <mergeCell ref="S72:AJ72"/>
    <mergeCell ref="B63:E63"/>
    <mergeCell ref="F63:G63"/>
    <mergeCell ref="K63:L63"/>
    <mergeCell ref="P63:X63"/>
    <mergeCell ref="B64:C65"/>
    <mergeCell ref="D64:E64"/>
    <mergeCell ref="P64:X64"/>
    <mergeCell ref="D65:E65"/>
    <mergeCell ref="P65:X65"/>
    <mergeCell ref="B60:D60"/>
    <mergeCell ref="E60:G60"/>
    <mergeCell ref="H60:J60"/>
    <mergeCell ref="K60:L60"/>
    <mergeCell ref="M60:N60"/>
    <mergeCell ref="O60:P60"/>
    <mergeCell ref="Q60:R60"/>
    <mergeCell ref="S60:T60"/>
    <mergeCell ref="B59:D59"/>
    <mergeCell ref="E59:G59"/>
    <mergeCell ref="H59:J59"/>
    <mergeCell ref="K59:L59"/>
    <mergeCell ref="M59:N59"/>
    <mergeCell ref="O59:P59"/>
    <mergeCell ref="E58:G58"/>
    <mergeCell ref="H58:J58"/>
    <mergeCell ref="K58:L58"/>
    <mergeCell ref="M58:N58"/>
    <mergeCell ref="O58:P58"/>
    <mergeCell ref="Q58:R58"/>
    <mergeCell ref="S58:T58"/>
    <mergeCell ref="Q59:R59"/>
    <mergeCell ref="S59:T59"/>
    <mergeCell ref="B51:I51"/>
    <mergeCell ref="L51:M51"/>
    <mergeCell ref="N51:Q51"/>
    <mergeCell ref="L52:M52"/>
    <mergeCell ref="N52:Q52"/>
    <mergeCell ref="E56:T57"/>
    <mergeCell ref="B40:D40"/>
    <mergeCell ref="E40:R40"/>
    <mergeCell ref="S40:AJ40"/>
    <mergeCell ref="B43:Q43"/>
    <mergeCell ref="B44:Q44"/>
    <mergeCell ref="B45:Q45"/>
    <mergeCell ref="U56:Y56"/>
    <mergeCell ref="U57:Y57"/>
    <mergeCell ref="B38:D38"/>
    <mergeCell ref="E38:R38"/>
    <mergeCell ref="S38:AJ38"/>
    <mergeCell ref="B39:D39"/>
    <mergeCell ref="E39:R39"/>
    <mergeCell ref="S39:AJ39"/>
    <mergeCell ref="B36:D36"/>
    <mergeCell ref="E36:R36"/>
    <mergeCell ref="S36:AJ36"/>
    <mergeCell ref="B37:D37"/>
    <mergeCell ref="E37:R37"/>
    <mergeCell ref="S37:AJ37"/>
    <mergeCell ref="B34:D34"/>
    <mergeCell ref="E34:R34"/>
    <mergeCell ref="S34:AJ34"/>
    <mergeCell ref="B35:D35"/>
    <mergeCell ref="E35:R35"/>
    <mergeCell ref="S35:AJ35"/>
    <mergeCell ref="B32:D32"/>
    <mergeCell ref="E32:R32"/>
    <mergeCell ref="S32:AJ32"/>
    <mergeCell ref="B33:D33"/>
    <mergeCell ref="E33:R33"/>
    <mergeCell ref="S33:AJ33"/>
    <mergeCell ref="B30:D30"/>
    <mergeCell ref="E30:R30"/>
    <mergeCell ref="S30:AJ30"/>
    <mergeCell ref="B31:D31"/>
    <mergeCell ref="E31:R31"/>
    <mergeCell ref="S31:AJ31"/>
    <mergeCell ref="B28:D28"/>
    <mergeCell ref="E28:R28"/>
    <mergeCell ref="S28:AJ28"/>
    <mergeCell ref="B29:D29"/>
    <mergeCell ref="E29:R29"/>
    <mergeCell ref="S29:AJ29"/>
    <mergeCell ref="B26:D26"/>
    <mergeCell ref="E26:R26"/>
    <mergeCell ref="S26:AJ26"/>
    <mergeCell ref="B27:D27"/>
    <mergeCell ref="E27:R27"/>
    <mergeCell ref="S27:AJ27"/>
    <mergeCell ref="B19:C20"/>
    <mergeCell ref="D19:E19"/>
    <mergeCell ref="P19:X19"/>
    <mergeCell ref="D20:E20"/>
    <mergeCell ref="P20:X20"/>
    <mergeCell ref="B25:D25"/>
    <mergeCell ref="E25:R25"/>
    <mergeCell ref="S25:AJ25"/>
    <mergeCell ref="B16:E16"/>
    <mergeCell ref="F16:G16"/>
    <mergeCell ref="K16:L16"/>
    <mergeCell ref="P16:X16"/>
    <mergeCell ref="B17:C18"/>
    <mergeCell ref="D17:E17"/>
    <mergeCell ref="P17:X17"/>
    <mergeCell ref="D18:E18"/>
    <mergeCell ref="P18:X18"/>
    <mergeCell ref="Q12:R12"/>
    <mergeCell ref="S12:T12"/>
    <mergeCell ref="B13:D13"/>
    <mergeCell ref="E13:G13"/>
    <mergeCell ref="H13:J13"/>
    <mergeCell ref="K13:L13"/>
    <mergeCell ref="M13:N13"/>
    <mergeCell ref="O13:P13"/>
    <mergeCell ref="Q13:R13"/>
    <mergeCell ref="S13:T13"/>
    <mergeCell ref="B12:D12"/>
    <mergeCell ref="E12:G12"/>
    <mergeCell ref="H12:J12"/>
    <mergeCell ref="K12:L12"/>
    <mergeCell ref="M12:N12"/>
    <mergeCell ref="O12:P12"/>
    <mergeCell ref="B5:I5"/>
    <mergeCell ref="L5:M5"/>
    <mergeCell ref="N5:Q5"/>
    <mergeCell ref="L6:M6"/>
    <mergeCell ref="N6:Q6"/>
    <mergeCell ref="E9:T10"/>
    <mergeCell ref="U9:AI9"/>
    <mergeCell ref="U10:AI10"/>
    <mergeCell ref="E11:G11"/>
    <mergeCell ref="H11:J11"/>
    <mergeCell ref="K11:L11"/>
    <mergeCell ref="M11:N11"/>
    <mergeCell ref="O11:P11"/>
    <mergeCell ref="Q11:R11"/>
    <mergeCell ref="S11:T11"/>
  </mergeCells>
  <phoneticPr fontId="7"/>
  <conditionalFormatting sqref="J5">
    <cfRule type="containsText" dxfId="9" priority="7" operator="containsText" text="○">
      <formula>NOT(ISERROR(SEARCH("○",J5)))</formula>
    </cfRule>
    <cfRule type="containsText" dxfId="8" priority="8" operator="containsText" text="○">
      <formula>NOT(ISERROR(SEARCH("○",J5)))</formula>
    </cfRule>
    <cfRule type="containsText" dxfId="7" priority="9" operator="containsText" text="○">
      <formula>NOT(ISERROR(SEARCH("○",J5)))</formula>
    </cfRule>
    <cfRule type="containsText" dxfId="6" priority="10" operator="containsText" text="○">
      <formula>NOT(ISERROR(SEARCH("○",J5)))</formula>
    </cfRule>
  </conditionalFormatting>
  <conditionalFormatting sqref="J51">
    <cfRule type="containsText" dxfId="5" priority="1" operator="containsText" text="○">
      <formula>NOT(ISERROR(SEARCH("○",J51)))</formula>
    </cfRule>
    <cfRule type="containsText" dxfId="4" priority="2" operator="containsText" text="○">
      <formula>NOT(ISERROR(SEARCH("○",J51)))</formula>
    </cfRule>
    <cfRule type="containsText" dxfId="3" priority="3" operator="containsText" text="○">
      <formula>NOT(ISERROR(SEARCH("○",J51)))</formula>
    </cfRule>
    <cfRule type="containsText" dxfId="2" priority="4" operator="containsText" text="○">
      <formula>NOT(ISERROR(SEARCH("○",J51)))</formula>
    </cfRule>
  </conditionalFormatting>
  <dataValidations count="2">
    <dataValidation type="list" allowBlank="1" showInputMessage="1" showErrorMessage="1" sqref="R43:R45 R80:R82" xr:uid="{56D593AC-ED35-45E1-B0ED-38156412F11C}">
      <formula1>"☑"</formula1>
    </dataValidation>
    <dataValidation imeMode="off" allowBlank="1" showInputMessage="1" showErrorMessage="1" sqref="K59:Y60 K12:AI13" xr:uid="{CA920739-BB5B-4998-B5FC-93291CB423B9}"/>
  </dataValidations>
  <printOptions horizontalCentered="1" verticalCentered="1"/>
  <pageMargins left="0.25" right="0.25" top="0.75" bottom="0.75" header="0.3" footer="0.3"/>
  <pageSetup paperSize="9" scale="40" fitToHeight="0" orientation="landscape" cellComments="asDisplayed" r:id="rId1"/>
  <rowBreaks count="1" manualBreakCount="1">
    <brk id="46" max="36" man="1"/>
  </rowBreaks>
  <legacyDrawing r:id="rId2"/>
  <extLst>
    <ext xmlns:x14="http://schemas.microsoft.com/office/spreadsheetml/2009/9/main" uri="{78C0D931-6437-407d-A8EE-F0AAD7539E65}">
      <x14:conditionalFormattings>
        <x14:conditionalFormatting xmlns:xm="http://schemas.microsoft.com/office/excel/2006/main">
          <x14:cfRule type="containsText" priority="6" operator="containsText" id="{96B032D0-102B-41F1-9802-C87C318C1525}">
            <xm:f>NOT(ISERROR(SEARCH($J$5,B5)))</xm:f>
            <xm:f>$J$5</xm:f>
            <x14:dxf>
              <font>
                <color theme="1"/>
              </font>
              <fill>
                <patternFill>
                  <bgColor theme="0"/>
                </patternFill>
              </fill>
            </x14:dxf>
          </x14:cfRule>
          <xm:sqref>B5:I5</xm:sqref>
        </x14:conditionalFormatting>
        <x14:conditionalFormatting xmlns:xm="http://schemas.microsoft.com/office/excel/2006/main">
          <x14:cfRule type="containsText" priority="5" operator="containsText" id="{51938C5D-8F70-4D02-8ABB-7FC52EE08C90}">
            <xm:f>NOT(ISERROR(SEARCH($J$5,B51)))</xm:f>
            <xm:f>$J$5</xm:f>
            <x14:dxf>
              <font>
                <color theme="1"/>
              </font>
              <fill>
                <patternFill>
                  <bgColor theme="0"/>
                </patternFill>
              </fill>
            </x14:dxf>
          </x14:cfRule>
          <xm:sqref>B51:I51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957875ED-B4C2-4373-8C12-FD6A6FB60A2B}">
          <x14:formula1>
            <xm:f>'\\150300-25369\長寿社会課共有2(在宅・施設g)\施設Ｇ\●35-3サービス提供体制確保事業費補助金\R5\01通知・照会・回答\20230330改正通知\国通知\[23××××【●●県】（別添１及び別添２）R５個別協議書様式.xlsx]【非表示】基準額'!#REF!</xm:f>
          </x14:formula1>
          <xm:sqref>H60:J60</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14236-CFAC-4D2C-B26B-35ECFA1B2106}">
  <sheetPr>
    <tabColor theme="4" tint="0.79998168889431442"/>
    <pageSetUpPr fitToPage="1"/>
  </sheetPr>
  <dimension ref="A1:AK31"/>
  <sheetViews>
    <sheetView showGridLines="0" view="pageBreakPreview" zoomScaleNormal="100" zoomScaleSheetLayoutView="100" workbookViewId="0"/>
  </sheetViews>
  <sheetFormatPr defaultRowHeight="13"/>
  <cols>
    <col min="1" max="14" width="2.7265625" style="302" customWidth="1"/>
    <col min="15" max="15" width="4.7265625" style="302" customWidth="1"/>
    <col min="16" max="36" width="2.7265625" style="302" customWidth="1"/>
    <col min="37" max="16384" width="8.7265625" style="302"/>
  </cols>
  <sheetData>
    <row r="1" spans="1:36">
      <c r="A1" s="301"/>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t="s">
        <v>452</v>
      </c>
      <c r="AH1" s="301"/>
      <c r="AI1" s="301"/>
      <c r="AJ1" s="301"/>
    </row>
    <row r="2" spans="1:36">
      <c r="A2" s="1057" t="s">
        <v>171</v>
      </c>
      <c r="B2" s="1043"/>
      <c r="C2" s="1043"/>
      <c r="D2" s="1043"/>
      <c r="E2" s="1043"/>
      <c r="F2" s="1043"/>
      <c r="G2" s="1043"/>
      <c r="H2" s="1043"/>
      <c r="I2" s="1043"/>
      <c r="J2" s="1043"/>
      <c r="K2" s="1043"/>
      <c r="L2" s="1043"/>
      <c r="M2" s="1043"/>
      <c r="N2" s="1043"/>
      <c r="O2" s="1043"/>
      <c r="P2" s="1043"/>
      <c r="Q2" s="1043"/>
      <c r="R2" s="1043"/>
      <c r="S2" s="1043"/>
      <c r="T2" s="1043"/>
      <c r="U2" s="1043"/>
      <c r="V2" s="1043"/>
      <c r="W2" s="1043"/>
      <c r="X2" s="1043"/>
      <c r="Y2" s="1043"/>
      <c r="Z2" s="1043"/>
      <c r="AA2" s="1043"/>
      <c r="AB2" s="1043"/>
      <c r="AC2" s="1043"/>
      <c r="AD2" s="1043"/>
      <c r="AE2" s="1043"/>
      <c r="AF2" s="1043"/>
      <c r="AG2" s="1043"/>
      <c r="AH2" s="1043"/>
      <c r="AI2" s="1043"/>
      <c r="AJ2" s="1043"/>
    </row>
    <row r="3" spans="1:36">
      <c r="A3" s="1043"/>
      <c r="B3" s="1043"/>
      <c r="C3" s="1043"/>
      <c r="D3" s="1043"/>
      <c r="E3" s="1043"/>
      <c r="F3" s="1043"/>
      <c r="G3" s="1043"/>
      <c r="H3" s="1043"/>
      <c r="I3" s="1043"/>
      <c r="J3" s="1043"/>
      <c r="K3" s="1043"/>
      <c r="L3" s="1043"/>
      <c r="M3" s="1043"/>
      <c r="N3" s="1043"/>
      <c r="O3" s="1043"/>
      <c r="P3" s="1043"/>
      <c r="Q3" s="1043"/>
      <c r="R3" s="1043"/>
      <c r="S3" s="1043"/>
      <c r="T3" s="1043"/>
      <c r="U3" s="1043"/>
      <c r="V3" s="1043"/>
      <c r="W3" s="1043"/>
      <c r="X3" s="1043"/>
      <c r="Y3" s="1043"/>
      <c r="Z3" s="1043"/>
      <c r="AA3" s="1043"/>
      <c r="AB3" s="1043"/>
      <c r="AC3" s="1043"/>
      <c r="AD3" s="1043"/>
      <c r="AE3" s="1043"/>
      <c r="AF3" s="1043"/>
      <c r="AG3" s="1043"/>
      <c r="AH3" s="1043"/>
      <c r="AI3" s="1043"/>
      <c r="AJ3" s="1043"/>
    </row>
    <row r="4" spans="1:36">
      <c r="A4" s="301"/>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row>
    <row r="5" spans="1:36" ht="13.5" thickBot="1">
      <c r="A5" s="303" t="s">
        <v>453</v>
      </c>
    </row>
    <row r="6" spans="1:36" ht="19.5" customHeight="1" thickBot="1">
      <c r="C6" s="1058" t="s">
        <v>172</v>
      </c>
      <c r="D6" s="1059"/>
      <c r="E6" s="1059"/>
      <c r="F6" s="1059"/>
      <c r="G6" s="1059"/>
      <c r="H6" s="1059"/>
      <c r="I6" s="1059"/>
      <c r="J6" s="1059"/>
      <c r="K6" s="1059"/>
      <c r="L6" s="1059"/>
      <c r="M6" s="1059"/>
      <c r="N6" s="1059"/>
      <c r="O6" s="1059"/>
      <c r="P6" s="1059"/>
      <c r="Q6" s="1059"/>
      <c r="R6" s="1059"/>
      <c r="S6" s="1059"/>
      <c r="T6" s="1059"/>
      <c r="U6" s="1059"/>
      <c r="V6" s="1059"/>
      <c r="W6" s="1059"/>
      <c r="X6" s="1059"/>
      <c r="Y6" s="1059"/>
      <c r="Z6" s="1059"/>
      <c r="AA6" s="1059"/>
      <c r="AB6" s="1059"/>
      <c r="AC6" s="1059"/>
      <c r="AD6" s="1059"/>
      <c r="AE6" s="1059"/>
      <c r="AF6" s="1059"/>
      <c r="AG6" s="1059"/>
      <c r="AH6" s="1059"/>
      <c r="AI6" s="1060"/>
    </row>
    <row r="7" spans="1:36" ht="14">
      <c r="C7" s="345" t="s">
        <v>142</v>
      </c>
      <c r="D7" s="1061" t="s">
        <v>173</v>
      </c>
      <c r="E7" s="1061"/>
      <c r="F7" s="1061"/>
      <c r="G7" s="1061"/>
      <c r="H7" s="1061"/>
      <c r="I7" s="1061"/>
      <c r="J7" s="1061"/>
      <c r="K7" s="1061"/>
      <c r="L7" s="1061"/>
      <c r="M7" s="1061"/>
      <c r="N7" s="1061"/>
      <c r="O7" s="1061"/>
      <c r="P7" s="1061"/>
      <c r="Q7" s="1061"/>
      <c r="R7" s="1061"/>
      <c r="S7" s="1061"/>
      <c r="T7" s="1061"/>
      <c r="U7" s="1061"/>
      <c r="V7" s="1061"/>
      <c r="W7" s="1061"/>
      <c r="X7" s="1061"/>
      <c r="Y7" s="1061"/>
      <c r="Z7" s="1061"/>
      <c r="AA7" s="1061"/>
      <c r="AB7" s="1061"/>
      <c r="AC7" s="1061"/>
      <c r="AD7" s="1061"/>
      <c r="AE7" s="1061"/>
      <c r="AF7" s="1061"/>
      <c r="AG7" s="1061"/>
      <c r="AH7" s="1061"/>
      <c r="AI7" s="1062"/>
    </row>
    <row r="8" spans="1:36" ht="14">
      <c r="C8" s="346" t="s">
        <v>142</v>
      </c>
      <c r="D8" s="1063" t="s">
        <v>174</v>
      </c>
      <c r="E8" s="1064"/>
      <c r="F8" s="1064"/>
      <c r="G8" s="1064"/>
      <c r="H8" s="1064"/>
      <c r="I8" s="1064"/>
      <c r="J8" s="1064"/>
      <c r="K8" s="1064"/>
      <c r="L8" s="1064"/>
      <c r="M8" s="1064"/>
      <c r="N8" s="1064"/>
      <c r="O8" s="1064"/>
      <c r="P8" s="1064"/>
      <c r="Q8" s="1064"/>
      <c r="R8" s="1064"/>
      <c r="S8" s="1064"/>
      <c r="T8" s="1064"/>
      <c r="U8" s="1064"/>
      <c r="V8" s="1064"/>
      <c r="W8" s="1064"/>
      <c r="X8" s="1064"/>
      <c r="Y8" s="1064"/>
      <c r="Z8" s="1064"/>
      <c r="AA8" s="1064"/>
      <c r="AB8" s="1064"/>
      <c r="AC8" s="1064"/>
      <c r="AD8" s="1064"/>
      <c r="AE8" s="1064"/>
      <c r="AF8" s="1064"/>
      <c r="AG8" s="1064"/>
      <c r="AH8" s="1064"/>
      <c r="AI8" s="1065"/>
    </row>
    <row r="9" spans="1:36" ht="14">
      <c r="C9" s="346" t="s">
        <v>142</v>
      </c>
      <c r="D9" s="1066" t="s">
        <v>454</v>
      </c>
      <c r="E9" s="1067"/>
      <c r="F9" s="1067"/>
      <c r="G9" s="1067"/>
      <c r="H9" s="1067"/>
      <c r="I9" s="1067"/>
      <c r="J9" s="1067"/>
      <c r="K9" s="1067"/>
      <c r="L9" s="1067"/>
      <c r="M9" s="1067"/>
      <c r="N9" s="1067"/>
      <c r="O9" s="1067"/>
      <c r="P9" s="1067"/>
      <c r="Q9" s="1067"/>
      <c r="R9" s="1067"/>
      <c r="S9" s="1067"/>
      <c r="T9" s="1067"/>
      <c r="U9" s="1067"/>
      <c r="V9" s="1067"/>
      <c r="W9" s="1067"/>
      <c r="X9" s="1067"/>
      <c r="Y9" s="1067"/>
      <c r="Z9" s="1067"/>
      <c r="AA9" s="1067"/>
      <c r="AB9" s="1067"/>
      <c r="AC9" s="1067"/>
      <c r="AD9" s="1067"/>
      <c r="AE9" s="1067"/>
      <c r="AF9" s="1067"/>
      <c r="AG9" s="1067"/>
      <c r="AH9" s="1067"/>
      <c r="AI9" s="1068"/>
    </row>
    <row r="10" spans="1:36" ht="14">
      <c r="C10" s="346" t="s">
        <v>142</v>
      </c>
      <c r="D10" s="1066" t="s">
        <v>455</v>
      </c>
      <c r="E10" s="1067"/>
      <c r="F10" s="1067"/>
      <c r="G10" s="1067"/>
      <c r="H10" s="1067"/>
      <c r="I10" s="1067"/>
      <c r="J10" s="1067"/>
      <c r="K10" s="1067"/>
      <c r="L10" s="1067"/>
      <c r="M10" s="1067"/>
      <c r="N10" s="1067"/>
      <c r="O10" s="1067"/>
      <c r="P10" s="1067"/>
      <c r="Q10" s="1067"/>
      <c r="R10" s="1067"/>
      <c r="S10" s="1067"/>
      <c r="T10" s="1067"/>
      <c r="U10" s="1067"/>
      <c r="V10" s="1067"/>
      <c r="W10" s="1067"/>
      <c r="X10" s="1067"/>
      <c r="Y10" s="1067"/>
      <c r="Z10" s="1067"/>
      <c r="AA10" s="1067"/>
      <c r="AB10" s="1067"/>
      <c r="AC10" s="1067"/>
      <c r="AD10" s="1067"/>
      <c r="AE10" s="1067"/>
      <c r="AF10" s="1067"/>
      <c r="AG10" s="1067"/>
      <c r="AH10" s="1067"/>
      <c r="AI10" s="1068"/>
    </row>
    <row r="11" spans="1:36" ht="14">
      <c r="C11" s="346" t="s">
        <v>142</v>
      </c>
      <c r="D11" s="1063" t="s">
        <v>175</v>
      </c>
      <c r="E11" s="1064"/>
      <c r="F11" s="1064"/>
      <c r="G11" s="1064"/>
      <c r="H11" s="1064"/>
      <c r="I11" s="1064"/>
      <c r="J11" s="1064"/>
      <c r="K11" s="1064"/>
      <c r="L11" s="1064"/>
      <c r="M11" s="1064"/>
      <c r="N11" s="1064"/>
      <c r="O11" s="1064"/>
      <c r="P11" s="1064"/>
      <c r="Q11" s="1064"/>
      <c r="R11" s="1064"/>
      <c r="S11" s="1064"/>
      <c r="T11" s="1064"/>
      <c r="U11" s="1064"/>
      <c r="V11" s="1064"/>
      <c r="W11" s="1064"/>
      <c r="X11" s="1064"/>
      <c r="Y11" s="1064"/>
      <c r="Z11" s="1064"/>
      <c r="AA11" s="1064"/>
      <c r="AB11" s="1064"/>
      <c r="AC11" s="1064"/>
      <c r="AD11" s="1064"/>
      <c r="AE11" s="1064"/>
      <c r="AF11" s="1064"/>
      <c r="AG11" s="1064"/>
      <c r="AH11" s="1064"/>
      <c r="AI11" s="1065"/>
    </row>
    <row r="12" spans="1:36" ht="18.75" customHeight="1">
      <c r="C12" s="346" t="s">
        <v>142</v>
      </c>
      <c r="D12" s="1069" t="s">
        <v>456</v>
      </c>
      <c r="E12" s="1070"/>
      <c r="F12" s="1070"/>
      <c r="G12" s="1070"/>
      <c r="H12" s="1070"/>
      <c r="I12" s="1070"/>
      <c r="J12" s="1070"/>
      <c r="K12" s="1070"/>
      <c r="L12" s="1070"/>
      <c r="M12" s="1070"/>
      <c r="N12" s="1070"/>
      <c r="O12" s="1070"/>
      <c r="P12" s="1070"/>
      <c r="Q12" s="1070"/>
      <c r="R12" s="1070"/>
      <c r="S12" s="1070"/>
      <c r="T12" s="1070"/>
      <c r="U12" s="1070"/>
      <c r="V12" s="1070"/>
      <c r="W12" s="1070"/>
      <c r="X12" s="1070"/>
      <c r="Y12" s="1070"/>
      <c r="Z12" s="1070"/>
      <c r="AA12" s="1070"/>
      <c r="AB12" s="1070"/>
      <c r="AC12" s="1070"/>
      <c r="AD12" s="1070"/>
      <c r="AE12" s="1070"/>
      <c r="AF12" s="1070"/>
      <c r="AG12" s="1070"/>
      <c r="AH12" s="1070"/>
      <c r="AI12" s="1071"/>
    </row>
    <row r="13" spans="1:36" ht="62.25" customHeight="1" thickBot="1">
      <c r="C13" s="346" t="s">
        <v>142</v>
      </c>
      <c r="D13" s="1072" t="s">
        <v>176</v>
      </c>
      <c r="E13" s="1073"/>
      <c r="F13" s="1073"/>
      <c r="G13" s="1073"/>
      <c r="H13" s="1073"/>
      <c r="I13" s="1073"/>
      <c r="J13" s="1073"/>
      <c r="K13" s="1073"/>
      <c r="L13" s="1073"/>
      <c r="M13" s="1073"/>
      <c r="N13" s="1073"/>
      <c r="O13" s="1073"/>
      <c r="P13" s="1073"/>
      <c r="Q13" s="1073"/>
      <c r="R13" s="1073"/>
      <c r="S13" s="1073"/>
      <c r="T13" s="1073"/>
      <c r="U13" s="1073"/>
      <c r="V13" s="1073"/>
      <c r="W13" s="1073"/>
      <c r="X13" s="1073"/>
      <c r="Y13" s="1073"/>
      <c r="Z13" s="1073"/>
      <c r="AA13" s="1073"/>
      <c r="AB13" s="1073"/>
      <c r="AC13" s="1073"/>
      <c r="AD13" s="1073"/>
      <c r="AE13" s="1073"/>
      <c r="AF13" s="1073"/>
      <c r="AG13" s="1073"/>
      <c r="AH13" s="1073"/>
      <c r="AI13" s="1074"/>
    </row>
    <row r="14" spans="1:36" ht="18.75" customHeight="1">
      <c r="C14" s="304"/>
      <c r="D14" s="1075" t="s">
        <v>177</v>
      </c>
      <c r="E14" s="1075"/>
      <c r="F14" s="1075"/>
      <c r="G14" s="1075"/>
      <c r="H14" s="1075"/>
      <c r="I14" s="1075"/>
      <c r="J14" s="1075"/>
      <c r="K14" s="1075"/>
      <c r="L14" s="1075"/>
      <c r="M14" s="1075"/>
      <c r="N14" s="1075"/>
      <c r="O14" s="1075"/>
      <c r="P14" s="1075"/>
      <c r="Q14" s="1075"/>
      <c r="R14" s="1075"/>
      <c r="S14" s="1075"/>
      <c r="T14" s="1075"/>
      <c r="U14" s="1075"/>
      <c r="V14" s="1075"/>
      <c r="W14" s="1075"/>
      <c r="X14" s="1075"/>
      <c r="Y14" s="1075"/>
      <c r="Z14" s="1075"/>
      <c r="AA14" s="1075"/>
      <c r="AB14" s="1075"/>
      <c r="AC14" s="1075"/>
      <c r="AD14" s="1075"/>
      <c r="AE14" s="1075"/>
      <c r="AF14" s="1075"/>
      <c r="AG14" s="1075"/>
      <c r="AH14" s="1075"/>
      <c r="AI14" s="1075"/>
    </row>
    <row r="15" spans="1:36" ht="18.75" customHeight="1">
      <c r="C15" s="304"/>
      <c r="D15" s="1076" t="s">
        <v>178</v>
      </c>
      <c r="E15" s="1076"/>
      <c r="F15" s="1076"/>
      <c r="G15" s="1076"/>
      <c r="H15" s="1076"/>
      <c r="I15" s="1076"/>
      <c r="J15" s="1076"/>
      <c r="K15" s="1076"/>
      <c r="L15" s="1076"/>
      <c r="M15" s="1076"/>
      <c r="N15" s="1076"/>
      <c r="O15" s="1076"/>
      <c r="P15" s="1076"/>
      <c r="Q15" s="1076"/>
      <c r="R15" s="1076"/>
      <c r="S15" s="1076"/>
      <c r="T15" s="1076"/>
      <c r="U15" s="1076"/>
      <c r="V15" s="1076"/>
      <c r="W15" s="1076"/>
      <c r="X15" s="1076"/>
      <c r="Y15" s="1076"/>
      <c r="Z15" s="1076"/>
      <c r="AA15" s="1076"/>
      <c r="AB15" s="1076"/>
      <c r="AC15" s="1076"/>
      <c r="AD15" s="1076"/>
      <c r="AE15" s="1076"/>
      <c r="AF15" s="1076"/>
      <c r="AG15" s="1076"/>
      <c r="AH15" s="1076"/>
      <c r="AI15" s="1076"/>
    </row>
    <row r="16" spans="1:36" ht="6.75" customHeight="1">
      <c r="C16" s="305"/>
      <c r="D16" s="1076"/>
      <c r="E16" s="1076"/>
      <c r="F16" s="1076"/>
      <c r="G16" s="1076"/>
      <c r="H16" s="1076"/>
      <c r="I16" s="1076"/>
      <c r="J16" s="1076"/>
      <c r="K16" s="1076"/>
      <c r="L16" s="1076"/>
      <c r="M16" s="1076"/>
      <c r="N16" s="1076"/>
      <c r="O16" s="1076"/>
      <c r="P16" s="1076"/>
      <c r="Q16" s="1076"/>
      <c r="R16" s="1076"/>
      <c r="S16" s="1076"/>
      <c r="T16" s="1076"/>
      <c r="U16" s="1076"/>
      <c r="V16" s="1076"/>
      <c r="W16" s="1076"/>
      <c r="X16" s="1076"/>
      <c r="Y16" s="1076"/>
      <c r="Z16" s="1076"/>
      <c r="AA16" s="1076"/>
      <c r="AB16" s="1076"/>
      <c r="AC16" s="1076"/>
      <c r="AD16" s="1076"/>
      <c r="AE16" s="1076"/>
      <c r="AF16" s="1076"/>
      <c r="AG16" s="1076"/>
      <c r="AH16" s="1076"/>
      <c r="AI16" s="1076"/>
    </row>
    <row r="17" spans="1:37" ht="18.75" customHeight="1" thickBot="1">
      <c r="A17" s="303" t="s">
        <v>179</v>
      </c>
      <c r="C17" s="305"/>
      <c r="D17" s="306"/>
      <c r="E17" s="306"/>
      <c r="F17" s="306"/>
      <c r="G17" s="306"/>
      <c r="H17" s="306"/>
      <c r="I17" s="306"/>
      <c r="J17" s="306"/>
      <c r="K17" s="306"/>
      <c r="L17" s="306"/>
      <c r="M17" s="306"/>
      <c r="N17" s="306"/>
      <c r="O17" s="306"/>
      <c r="P17" s="306"/>
      <c r="Q17" s="306"/>
      <c r="R17" s="306"/>
      <c r="S17" s="306"/>
      <c r="T17" s="306"/>
      <c r="U17" s="306"/>
      <c r="V17" s="306"/>
      <c r="W17" s="306"/>
      <c r="X17" s="306"/>
      <c r="Y17" s="306"/>
      <c r="Z17" s="306"/>
      <c r="AA17" s="306"/>
      <c r="AB17" s="306"/>
      <c r="AC17" s="306"/>
      <c r="AD17" s="306"/>
      <c r="AE17" s="306"/>
    </row>
    <row r="18" spans="1:37" ht="18.75" customHeight="1">
      <c r="B18" s="1048"/>
      <c r="C18" s="1049"/>
      <c r="D18" s="1049"/>
      <c r="E18" s="1049"/>
      <c r="F18" s="1049"/>
      <c r="G18" s="1049"/>
      <c r="H18" s="1049"/>
      <c r="I18" s="1049"/>
      <c r="J18" s="1049"/>
      <c r="K18" s="1049"/>
      <c r="L18" s="1049"/>
      <c r="M18" s="1049"/>
      <c r="N18" s="1049"/>
      <c r="O18" s="1049"/>
      <c r="P18" s="1049"/>
      <c r="Q18" s="1049"/>
      <c r="R18" s="1049"/>
      <c r="S18" s="1049"/>
      <c r="T18" s="1049"/>
      <c r="U18" s="1049"/>
      <c r="V18" s="1049"/>
      <c r="W18" s="1049"/>
      <c r="X18" s="1049"/>
      <c r="Y18" s="1049"/>
      <c r="Z18" s="1049"/>
      <c r="AA18" s="1049"/>
      <c r="AB18" s="1049"/>
      <c r="AC18" s="1049"/>
      <c r="AD18" s="1049"/>
      <c r="AE18" s="1049"/>
      <c r="AF18" s="1049"/>
      <c r="AG18" s="1049"/>
      <c r="AH18" s="1049"/>
      <c r="AI18" s="1050"/>
    </row>
    <row r="19" spans="1:37" ht="18.75" customHeight="1">
      <c r="B19" s="1051"/>
      <c r="C19" s="1052"/>
      <c r="D19" s="1052"/>
      <c r="E19" s="1052"/>
      <c r="F19" s="1052"/>
      <c r="G19" s="1052"/>
      <c r="H19" s="1052"/>
      <c r="I19" s="1052"/>
      <c r="J19" s="1052"/>
      <c r="K19" s="1052"/>
      <c r="L19" s="1052"/>
      <c r="M19" s="1052"/>
      <c r="N19" s="1052"/>
      <c r="O19" s="1052"/>
      <c r="P19" s="1052"/>
      <c r="Q19" s="1052"/>
      <c r="R19" s="1052"/>
      <c r="S19" s="1052"/>
      <c r="T19" s="1052"/>
      <c r="U19" s="1052"/>
      <c r="V19" s="1052"/>
      <c r="W19" s="1052"/>
      <c r="X19" s="1052"/>
      <c r="Y19" s="1052"/>
      <c r="Z19" s="1052"/>
      <c r="AA19" s="1052"/>
      <c r="AB19" s="1052"/>
      <c r="AC19" s="1052"/>
      <c r="AD19" s="1052"/>
      <c r="AE19" s="1052"/>
      <c r="AF19" s="1052"/>
      <c r="AG19" s="1052"/>
      <c r="AH19" s="1052"/>
      <c r="AI19" s="1053"/>
    </row>
    <row r="20" spans="1:37" ht="18.75" customHeight="1">
      <c r="B20" s="1051"/>
      <c r="C20" s="1052"/>
      <c r="D20" s="1052"/>
      <c r="E20" s="1052"/>
      <c r="F20" s="1052"/>
      <c r="G20" s="1052"/>
      <c r="H20" s="1052"/>
      <c r="I20" s="1052"/>
      <c r="J20" s="1052"/>
      <c r="K20" s="1052"/>
      <c r="L20" s="1052"/>
      <c r="M20" s="1052"/>
      <c r="N20" s="1052"/>
      <c r="O20" s="1052"/>
      <c r="P20" s="1052"/>
      <c r="Q20" s="1052"/>
      <c r="R20" s="1052"/>
      <c r="S20" s="1052"/>
      <c r="T20" s="1052"/>
      <c r="U20" s="1052"/>
      <c r="V20" s="1052"/>
      <c r="W20" s="1052"/>
      <c r="X20" s="1052"/>
      <c r="Y20" s="1052"/>
      <c r="Z20" s="1052"/>
      <c r="AA20" s="1052"/>
      <c r="AB20" s="1052"/>
      <c r="AC20" s="1052"/>
      <c r="AD20" s="1052"/>
      <c r="AE20" s="1052"/>
      <c r="AF20" s="1052"/>
      <c r="AG20" s="1052"/>
      <c r="AH20" s="1052"/>
      <c r="AI20" s="1053"/>
    </row>
    <row r="21" spans="1:37" ht="18.75" customHeight="1" thickBot="1">
      <c r="B21" s="1054"/>
      <c r="C21" s="1055"/>
      <c r="D21" s="1055"/>
      <c r="E21" s="1055"/>
      <c r="F21" s="1055"/>
      <c r="G21" s="1055"/>
      <c r="H21" s="1055"/>
      <c r="I21" s="1055"/>
      <c r="J21" s="1055"/>
      <c r="K21" s="1055"/>
      <c r="L21" s="1055"/>
      <c r="M21" s="1055"/>
      <c r="N21" s="1055"/>
      <c r="O21" s="1055"/>
      <c r="P21" s="1055"/>
      <c r="Q21" s="1055"/>
      <c r="R21" s="1055"/>
      <c r="S21" s="1055"/>
      <c r="T21" s="1055"/>
      <c r="U21" s="1055"/>
      <c r="V21" s="1055"/>
      <c r="W21" s="1055"/>
      <c r="X21" s="1055"/>
      <c r="Y21" s="1055"/>
      <c r="Z21" s="1055"/>
      <c r="AA21" s="1055"/>
      <c r="AB21" s="1055"/>
      <c r="AC21" s="1055"/>
      <c r="AD21" s="1055"/>
      <c r="AE21" s="1055"/>
      <c r="AF21" s="1055"/>
      <c r="AG21" s="1055"/>
      <c r="AH21" s="1055"/>
      <c r="AI21" s="1056"/>
    </row>
    <row r="22" spans="1:37" ht="18.75" customHeight="1">
      <c r="A22" s="307"/>
      <c r="B22" s="307"/>
      <c r="C22" s="307"/>
      <c r="D22" s="307"/>
      <c r="E22" s="307"/>
      <c r="F22" s="307"/>
      <c r="G22" s="307"/>
      <c r="H22" s="307"/>
      <c r="I22" s="307"/>
      <c r="J22" s="307"/>
      <c r="K22" s="307"/>
      <c r="L22" s="307"/>
      <c r="M22" s="307"/>
      <c r="N22" s="307"/>
      <c r="O22" s="307"/>
      <c r="P22" s="307"/>
      <c r="Q22" s="307"/>
      <c r="R22" s="307"/>
      <c r="S22" s="307"/>
      <c r="T22" s="307"/>
      <c r="U22" s="307"/>
      <c r="V22" s="307"/>
      <c r="W22" s="307"/>
      <c r="X22" s="307"/>
      <c r="Y22" s="307"/>
      <c r="Z22" s="307"/>
      <c r="AA22" s="307"/>
      <c r="AB22" s="307"/>
      <c r="AC22" s="307"/>
      <c r="AD22" s="307"/>
      <c r="AE22" s="307"/>
      <c r="AF22" s="307"/>
      <c r="AG22" s="307"/>
      <c r="AH22" s="307"/>
      <c r="AI22" s="307"/>
      <c r="AJ22" s="307"/>
      <c r="AK22" s="307"/>
    </row>
    <row r="23" spans="1:37" ht="18.75" customHeight="1">
      <c r="A23" s="307"/>
      <c r="B23" s="307"/>
      <c r="C23" s="308" t="s">
        <v>180</v>
      </c>
      <c r="D23" s="307"/>
      <c r="E23" s="307"/>
      <c r="F23" s="307"/>
      <c r="G23" s="307"/>
      <c r="H23" s="307"/>
      <c r="I23" s="307"/>
      <c r="J23" s="307"/>
      <c r="K23" s="307"/>
      <c r="L23" s="307"/>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7"/>
      <c r="AK23" s="307"/>
    </row>
    <row r="24" spans="1:37" ht="18.75" customHeight="1"/>
    <row r="25" spans="1:37" ht="31.5" customHeight="1">
      <c r="A25" s="1044" t="s">
        <v>181</v>
      </c>
      <c r="B25" s="1044"/>
      <c r="C25" s="1044"/>
      <c r="D25" s="1044"/>
      <c r="E25" s="1044"/>
      <c r="F25" s="1044"/>
      <c r="G25" s="1044"/>
      <c r="H25" s="1044"/>
      <c r="I25" s="1044"/>
      <c r="J25" s="1044"/>
      <c r="K25" s="1044"/>
      <c r="L25" s="1044"/>
      <c r="M25" s="1044"/>
      <c r="N25" s="1044"/>
      <c r="O25" s="1044"/>
      <c r="P25" s="1044"/>
      <c r="Q25" s="1044"/>
      <c r="R25" s="1044"/>
      <c r="S25" s="1044"/>
      <c r="T25" s="1044"/>
      <c r="U25" s="1044"/>
      <c r="V25" s="1044"/>
      <c r="W25" s="1044"/>
      <c r="X25" s="1044"/>
      <c r="Y25" s="1044"/>
      <c r="Z25" s="1044"/>
      <c r="AA25" s="1044"/>
      <c r="AB25" s="1044"/>
      <c r="AC25" s="1044"/>
      <c r="AD25" s="1044"/>
      <c r="AE25" s="1044"/>
      <c r="AF25" s="1044"/>
      <c r="AG25" s="1044"/>
      <c r="AH25" s="1044"/>
      <c r="AI25" s="1044"/>
    </row>
    <row r="26" spans="1:37" ht="18.75" hidden="1" customHeight="1">
      <c r="A26" s="1044"/>
      <c r="B26" s="1044"/>
      <c r="C26" s="1044"/>
      <c r="D26" s="1044"/>
      <c r="E26" s="1044"/>
      <c r="F26" s="1044"/>
      <c r="G26" s="1044"/>
      <c r="H26" s="1044"/>
      <c r="I26" s="1044"/>
      <c r="J26" s="1044"/>
      <c r="K26" s="1044"/>
      <c r="L26" s="1044"/>
      <c r="M26" s="1044"/>
      <c r="N26" s="1044"/>
      <c r="O26" s="1044"/>
      <c r="P26" s="1044"/>
      <c r="Q26" s="1044"/>
      <c r="R26" s="1044"/>
      <c r="S26" s="1044"/>
      <c r="T26" s="1044"/>
      <c r="U26" s="1044"/>
      <c r="V26" s="1044"/>
      <c r="W26" s="1044"/>
      <c r="X26" s="1044"/>
      <c r="Y26" s="1044"/>
      <c r="Z26" s="1044"/>
      <c r="AA26" s="1044"/>
      <c r="AB26" s="1044"/>
      <c r="AC26" s="1044"/>
      <c r="AD26" s="1044"/>
      <c r="AE26" s="1044"/>
      <c r="AF26" s="1044"/>
      <c r="AG26" s="1044"/>
      <c r="AH26" s="1044"/>
      <c r="AI26" s="1044"/>
    </row>
    <row r="27" spans="1:37" ht="18.75" customHeight="1">
      <c r="A27" s="309" t="s">
        <v>165</v>
      </c>
      <c r="B27" s="309"/>
      <c r="C27" s="1045"/>
      <c r="D27" s="1046"/>
      <c r="E27" s="309" t="s">
        <v>457</v>
      </c>
      <c r="F27" s="1045"/>
      <c r="G27" s="1046"/>
      <c r="H27" s="309" t="s">
        <v>458</v>
      </c>
      <c r="I27" s="1045"/>
      <c r="J27" s="1046"/>
      <c r="K27" s="309" t="s">
        <v>459</v>
      </c>
      <c r="L27" s="310"/>
      <c r="M27" s="1040" t="s">
        <v>182</v>
      </c>
      <c r="N27" s="1040"/>
      <c r="O27" s="1040"/>
      <c r="P27" s="1047">
        <f>個票5!L4</f>
        <v>0</v>
      </c>
      <c r="Q27" s="1047"/>
      <c r="R27" s="1047"/>
      <c r="S27" s="1047"/>
      <c r="T27" s="1047"/>
      <c r="U27" s="1047"/>
      <c r="V27" s="1047"/>
      <c r="W27" s="1047"/>
      <c r="X27" s="1047"/>
      <c r="Y27" s="1047"/>
      <c r="Z27" s="1047"/>
      <c r="AA27" s="1047"/>
      <c r="AB27" s="1047"/>
      <c r="AC27" s="1047"/>
      <c r="AD27" s="1047"/>
      <c r="AE27" s="1047"/>
      <c r="AF27" s="1047"/>
      <c r="AG27" s="1047"/>
      <c r="AH27" s="1047"/>
      <c r="AI27" s="1047"/>
    </row>
    <row r="28" spans="1:37" ht="18.75" customHeight="1">
      <c r="A28" s="311"/>
      <c r="B28" s="312"/>
      <c r="C28" s="312"/>
      <c r="D28" s="312"/>
      <c r="E28" s="312"/>
      <c r="F28" s="312"/>
      <c r="G28" s="312"/>
      <c r="H28" s="312"/>
      <c r="I28" s="312"/>
      <c r="J28" s="312"/>
      <c r="K28" s="312"/>
      <c r="L28" s="312"/>
      <c r="M28" s="1039" t="s">
        <v>183</v>
      </c>
      <c r="N28" s="1039"/>
      <c r="O28" s="1039"/>
      <c r="P28" s="1040" t="s">
        <v>184</v>
      </c>
      <c r="Q28" s="1040"/>
      <c r="R28" s="1041"/>
      <c r="S28" s="1041"/>
      <c r="T28" s="1041"/>
      <c r="U28" s="1041"/>
      <c r="V28" s="1041"/>
      <c r="W28" s="1042" t="s">
        <v>185</v>
      </c>
      <c r="X28" s="1042"/>
      <c r="Y28" s="1041"/>
      <c r="Z28" s="1041"/>
      <c r="AA28" s="1041"/>
      <c r="AB28" s="1041"/>
      <c r="AC28" s="1041"/>
      <c r="AD28" s="1041"/>
      <c r="AE28" s="1041"/>
      <c r="AF28" s="1041"/>
      <c r="AG28" s="1041"/>
      <c r="AH28" s="1043"/>
      <c r="AI28" s="1043"/>
    </row>
    <row r="29" spans="1:37">
      <c r="A29" s="313"/>
      <c r="B29" s="314"/>
      <c r="C29" s="314"/>
      <c r="D29" s="314"/>
      <c r="E29" s="314"/>
      <c r="F29" s="314"/>
      <c r="G29" s="314"/>
      <c r="H29" s="314"/>
      <c r="I29" s="314"/>
      <c r="J29" s="314"/>
      <c r="K29" s="314"/>
      <c r="L29" s="314"/>
      <c r="M29" s="314"/>
      <c r="N29" s="314"/>
      <c r="O29" s="313"/>
      <c r="P29" s="314"/>
      <c r="Q29" s="315"/>
      <c r="R29" s="315"/>
      <c r="S29" s="315"/>
      <c r="T29" s="315"/>
      <c r="U29" s="315"/>
      <c r="V29" s="316"/>
      <c r="W29" s="316"/>
      <c r="X29" s="316"/>
      <c r="Y29" s="316"/>
      <c r="Z29" s="316"/>
      <c r="AA29" s="316"/>
      <c r="AB29" s="316"/>
      <c r="AC29" s="316"/>
      <c r="AD29" s="316"/>
      <c r="AE29" s="316"/>
      <c r="AF29" s="316"/>
      <c r="AG29" s="316"/>
      <c r="AH29" s="317"/>
      <c r="AI29" s="313"/>
    </row>
    <row r="30" spans="1:37">
      <c r="B30" s="318"/>
      <c r="C30" s="319"/>
      <c r="D30" s="320"/>
      <c r="E30" s="320"/>
      <c r="F30" s="320"/>
      <c r="G30" s="320"/>
      <c r="H30" s="320"/>
      <c r="I30" s="320"/>
      <c r="J30" s="320"/>
      <c r="K30" s="320"/>
      <c r="L30" s="320"/>
      <c r="M30" s="320"/>
      <c r="N30" s="320"/>
      <c r="O30" s="320"/>
      <c r="P30" s="320"/>
      <c r="Q30" s="320"/>
      <c r="R30" s="320"/>
      <c r="S30" s="320"/>
      <c r="T30" s="320"/>
      <c r="U30" s="320"/>
      <c r="V30" s="320"/>
      <c r="W30" s="320"/>
      <c r="X30" s="320"/>
      <c r="Y30" s="320"/>
      <c r="Z30" s="321"/>
      <c r="AA30" s="321"/>
      <c r="AB30" s="321"/>
      <c r="AC30" s="321"/>
      <c r="AD30" s="321"/>
      <c r="AE30" s="321"/>
      <c r="AF30" s="321"/>
      <c r="AG30" s="321"/>
      <c r="AH30" s="321"/>
      <c r="AI30" s="320"/>
      <c r="AJ30" s="320"/>
    </row>
    <row r="31" spans="1:37">
      <c r="B31" s="322"/>
      <c r="C31" s="1038"/>
      <c r="D31" s="1038"/>
      <c r="E31" s="1038"/>
      <c r="F31" s="1038"/>
      <c r="G31" s="1038"/>
      <c r="H31" s="1038"/>
      <c r="I31" s="1038"/>
      <c r="J31" s="1038"/>
      <c r="K31" s="1038"/>
      <c r="L31" s="1038"/>
      <c r="M31" s="1038"/>
      <c r="N31" s="1038"/>
      <c r="O31" s="1038"/>
      <c r="P31" s="1038"/>
      <c r="Q31" s="1038"/>
      <c r="R31" s="1038"/>
      <c r="S31" s="1038"/>
      <c r="T31" s="1038"/>
      <c r="U31" s="1038"/>
      <c r="V31" s="1038"/>
      <c r="W31" s="1038"/>
      <c r="X31" s="1038"/>
      <c r="Y31" s="1038"/>
      <c r="Z31" s="1038"/>
      <c r="AA31" s="1038"/>
      <c r="AB31" s="1038"/>
      <c r="AC31" s="1038"/>
      <c r="AD31" s="1038"/>
      <c r="AE31" s="1038"/>
      <c r="AF31" s="1038"/>
      <c r="AG31" s="1038"/>
      <c r="AH31" s="1038"/>
      <c r="AI31" s="1038"/>
      <c r="AJ31" s="1038"/>
    </row>
  </sheetData>
  <mergeCells count="25">
    <mergeCell ref="C31:AJ31"/>
    <mergeCell ref="M28:O28"/>
    <mergeCell ref="P28:Q28"/>
    <mergeCell ref="R28:V28"/>
    <mergeCell ref="W28:X28"/>
    <mergeCell ref="Y28:AG28"/>
    <mergeCell ref="AH28:AI28"/>
    <mergeCell ref="A25:AI26"/>
    <mergeCell ref="C27:D27"/>
    <mergeCell ref="F27:G27"/>
    <mergeCell ref="I27:J27"/>
    <mergeCell ref="M27:O27"/>
    <mergeCell ref="P27:AI27"/>
    <mergeCell ref="B18:AI21"/>
    <mergeCell ref="A2:AJ3"/>
    <mergeCell ref="C6:AI6"/>
    <mergeCell ref="D7:AI7"/>
    <mergeCell ref="D8:AI8"/>
    <mergeCell ref="D9:AI9"/>
    <mergeCell ref="D10:AI10"/>
    <mergeCell ref="D11:AI11"/>
    <mergeCell ref="D12:AI12"/>
    <mergeCell ref="D13:AI13"/>
    <mergeCell ref="D14:AI14"/>
    <mergeCell ref="D15:AI16"/>
  </mergeCells>
  <phoneticPr fontId="7"/>
  <dataValidations count="3">
    <dataValidation imeMode="hiragana" allowBlank="1" showInputMessage="1" showErrorMessage="1" sqref="V29 R28" xr:uid="{30FEF140-F9AA-42B9-AC4D-26E4CD5DAAAA}"/>
    <dataValidation imeMode="halfAlpha" allowBlank="1" showInputMessage="1" showErrorMessage="1" sqref="I27:J27 C27:D27 F27:G27" xr:uid="{67849256-5A18-4BB1-B052-03BF0FD0F420}"/>
    <dataValidation type="list" allowBlank="1" showInputMessage="1" showErrorMessage="1" sqref="C7:C13" xr:uid="{0853AAA9-699F-451A-B274-44A151D76228}">
      <formula1>"□,☑"</formula1>
    </dataValidation>
  </dataValidations>
  <pageMargins left="0.7" right="0.7" top="0.75" bottom="0.75" header="0.3" footer="0.3"/>
  <pageSetup paperSize="9" scale="89" orientation="portrait" r:id="rId1"/>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4E7D8-4BA3-4595-9010-C62E55122256}">
  <sheetPr>
    <tabColor theme="4" tint="0.79998168889431442"/>
    <pageSetUpPr fitToPage="1"/>
  </sheetPr>
  <dimension ref="A1:CF119"/>
  <sheetViews>
    <sheetView view="pageBreakPreview" zoomScale="70" zoomScaleNormal="70" zoomScaleSheetLayoutView="70" workbookViewId="0"/>
  </sheetViews>
  <sheetFormatPr defaultColWidth="9" defaultRowHeight="13"/>
  <cols>
    <col min="1" max="1" width="2" style="151" customWidth="1"/>
    <col min="2" max="2" width="4.6328125" style="151" customWidth="1"/>
    <col min="3" max="3" width="14.7265625" style="151" customWidth="1"/>
    <col min="4" max="5" width="5.6328125" style="150" bestFit="1" customWidth="1"/>
    <col min="6" max="6" width="12" style="151" customWidth="1"/>
    <col min="7" max="7" width="17.26953125" style="151" customWidth="1"/>
    <col min="8" max="81" width="7.453125" style="151" customWidth="1"/>
    <col min="82" max="16384" width="9" style="151"/>
  </cols>
  <sheetData>
    <row r="1" spans="1:84" ht="16.5">
      <c r="A1" s="149" t="s">
        <v>460</v>
      </c>
      <c r="B1" s="149"/>
      <c r="C1" s="149"/>
      <c r="H1" s="152"/>
      <c r="CF1" s="173"/>
    </row>
    <row r="3" spans="1:84">
      <c r="B3" s="153" t="s">
        <v>186</v>
      </c>
      <c r="C3" s="154"/>
      <c r="D3" s="1085">
        <f>個票5!L4</f>
        <v>0</v>
      </c>
      <c r="E3" s="1086"/>
      <c r="F3" s="1086"/>
      <c r="G3" s="1087"/>
    </row>
    <row r="4" spans="1:84">
      <c r="B4" s="153" t="s">
        <v>187</v>
      </c>
      <c r="C4" s="154"/>
      <c r="D4" s="1085">
        <f>個票5!L5</f>
        <v>0</v>
      </c>
      <c r="E4" s="1086"/>
      <c r="F4" s="1086"/>
      <c r="G4" s="1087"/>
    </row>
    <row r="5" spans="1:84">
      <c r="B5" s="153" t="s">
        <v>188</v>
      </c>
      <c r="C5" s="154"/>
      <c r="D5" s="323">
        <f>個票5!AG5</f>
        <v>0</v>
      </c>
      <c r="E5" s="324" t="s">
        <v>189</v>
      </c>
      <c r="F5" s="324"/>
      <c r="G5" s="325"/>
    </row>
    <row r="6" spans="1:84">
      <c r="G6" s="172" t="s">
        <v>227</v>
      </c>
      <c r="L6" s="172" t="s">
        <v>228</v>
      </c>
      <c r="CC6" s="155" t="s">
        <v>190</v>
      </c>
      <c r="CD6" s="150">
        <v>29</v>
      </c>
      <c r="CE6" s="151" t="s">
        <v>191</v>
      </c>
    </row>
    <row r="7" spans="1:84" ht="44.25" customHeight="1">
      <c r="B7" s="166" t="s">
        <v>192</v>
      </c>
      <c r="C7" s="167" t="s">
        <v>245</v>
      </c>
      <c r="D7" s="166" t="s">
        <v>193</v>
      </c>
      <c r="E7" s="166" t="s">
        <v>194</v>
      </c>
      <c r="F7" s="190" t="s">
        <v>251</v>
      </c>
      <c r="G7" s="166"/>
      <c r="H7" s="168">
        <v>44835</v>
      </c>
      <c r="I7" s="168">
        <f>H7+1</f>
        <v>44836</v>
      </c>
      <c r="J7" s="168">
        <f t="shared" ref="J7:BU7" si="0">I7+1</f>
        <v>44837</v>
      </c>
      <c r="K7" s="168">
        <f t="shared" si="0"/>
        <v>44838</v>
      </c>
      <c r="L7" s="168">
        <f t="shared" si="0"/>
        <v>44839</v>
      </c>
      <c r="M7" s="168">
        <f t="shared" si="0"/>
        <v>44840</v>
      </c>
      <c r="N7" s="168">
        <f t="shared" si="0"/>
        <v>44841</v>
      </c>
      <c r="O7" s="168">
        <f t="shared" si="0"/>
        <v>44842</v>
      </c>
      <c r="P7" s="168">
        <f t="shared" si="0"/>
        <v>44843</v>
      </c>
      <c r="Q7" s="168">
        <f t="shared" si="0"/>
        <v>44844</v>
      </c>
      <c r="R7" s="168">
        <f t="shared" si="0"/>
        <v>44845</v>
      </c>
      <c r="S7" s="168">
        <f t="shared" si="0"/>
        <v>44846</v>
      </c>
      <c r="T7" s="168">
        <f t="shared" si="0"/>
        <v>44847</v>
      </c>
      <c r="U7" s="168">
        <f t="shared" si="0"/>
        <v>44848</v>
      </c>
      <c r="V7" s="168">
        <f t="shared" si="0"/>
        <v>44849</v>
      </c>
      <c r="W7" s="168">
        <f t="shared" si="0"/>
        <v>44850</v>
      </c>
      <c r="X7" s="168">
        <f t="shared" si="0"/>
        <v>44851</v>
      </c>
      <c r="Y7" s="168">
        <f t="shared" si="0"/>
        <v>44852</v>
      </c>
      <c r="Z7" s="168">
        <f t="shared" si="0"/>
        <v>44853</v>
      </c>
      <c r="AA7" s="168">
        <f t="shared" si="0"/>
        <v>44854</v>
      </c>
      <c r="AB7" s="168">
        <f t="shared" si="0"/>
        <v>44855</v>
      </c>
      <c r="AC7" s="168">
        <f t="shared" si="0"/>
        <v>44856</v>
      </c>
      <c r="AD7" s="168">
        <f t="shared" si="0"/>
        <v>44857</v>
      </c>
      <c r="AE7" s="168">
        <f t="shared" si="0"/>
        <v>44858</v>
      </c>
      <c r="AF7" s="168">
        <f t="shared" si="0"/>
        <v>44859</v>
      </c>
      <c r="AG7" s="168">
        <f t="shared" si="0"/>
        <v>44860</v>
      </c>
      <c r="AH7" s="168">
        <f t="shared" si="0"/>
        <v>44861</v>
      </c>
      <c r="AI7" s="168">
        <f t="shared" si="0"/>
        <v>44862</v>
      </c>
      <c r="AJ7" s="168">
        <f t="shared" si="0"/>
        <v>44863</v>
      </c>
      <c r="AK7" s="168">
        <f t="shared" si="0"/>
        <v>44864</v>
      </c>
      <c r="AL7" s="168">
        <f t="shared" si="0"/>
        <v>44865</v>
      </c>
      <c r="AM7" s="168">
        <f t="shared" si="0"/>
        <v>44866</v>
      </c>
      <c r="AN7" s="168">
        <f t="shared" si="0"/>
        <v>44867</v>
      </c>
      <c r="AO7" s="168">
        <f t="shared" si="0"/>
        <v>44868</v>
      </c>
      <c r="AP7" s="168">
        <f t="shared" si="0"/>
        <v>44869</v>
      </c>
      <c r="AQ7" s="168">
        <f t="shared" si="0"/>
        <v>44870</v>
      </c>
      <c r="AR7" s="168">
        <f t="shared" si="0"/>
        <v>44871</v>
      </c>
      <c r="AS7" s="168">
        <f t="shared" si="0"/>
        <v>44872</v>
      </c>
      <c r="AT7" s="168">
        <f t="shared" si="0"/>
        <v>44873</v>
      </c>
      <c r="AU7" s="168">
        <f t="shared" si="0"/>
        <v>44874</v>
      </c>
      <c r="AV7" s="168">
        <f t="shared" si="0"/>
        <v>44875</v>
      </c>
      <c r="AW7" s="168">
        <f t="shared" si="0"/>
        <v>44876</v>
      </c>
      <c r="AX7" s="168">
        <f t="shared" si="0"/>
        <v>44877</v>
      </c>
      <c r="AY7" s="168">
        <f t="shared" si="0"/>
        <v>44878</v>
      </c>
      <c r="AZ7" s="168">
        <f t="shared" si="0"/>
        <v>44879</v>
      </c>
      <c r="BA7" s="168">
        <f t="shared" si="0"/>
        <v>44880</v>
      </c>
      <c r="BB7" s="168">
        <f t="shared" si="0"/>
        <v>44881</v>
      </c>
      <c r="BC7" s="168">
        <f t="shared" si="0"/>
        <v>44882</v>
      </c>
      <c r="BD7" s="168">
        <f t="shared" si="0"/>
        <v>44883</v>
      </c>
      <c r="BE7" s="168">
        <f t="shared" si="0"/>
        <v>44884</v>
      </c>
      <c r="BF7" s="168">
        <f t="shared" si="0"/>
        <v>44885</v>
      </c>
      <c r="BG7" s="168">
        <f t="shared" si="0"/>
        <v>44886</v>
      </c>
      <c r="BH7" s="168">
        <f t="shared" si="0"/>
        <v>44887</v>
      </c>
      <c r="BI7" s="168">
        <f t="shared" si="0"/>
        <v>44888</v>
      </c>
      <c r="BJ7" s="168">
        <f t="shared" si="0"/>
        <v>44889</v>
      </c>
      <c r="BK7" s="168">
        <f t="shared" si="0"/>
        <v>44890</v>
      </c>
      <c r="BL7" s="168">
        <f t="shared" si="0"/>
        <v>44891</v>
      </c>
      <c r="BM7" s="168">
        <f t="shared" si="0"/>
        <v>44892</v>
      </c>
      <c r="BN7" s="168">
        <f t="shared" si="0"/>
        <v>44893</v>
      </c>
      <c r="BO7" s="168">
        <f t="shared" si="0"/>
        <v>44894</v>
      </c>
      <c r="BP7" s="168">
        <f t="shared" si="0"/>
        <v>44895</v>
      </c>
      <c r="BQ7" s="168">
        <f t="shared" si="0"/>
        <v>44896</v>
      </c>
      <c r="BR7" s="168">
        <f t="shared" si="0"/>
        <v>44897</v>
      </c>
      <c r="BS7" s="168">
        <f t="shared" si="0"/>
        <v>44898</v>
      </c>
      <c r="BT7" s="168">
        <f t="shared" si="0"/>
        <v>44899</v>
      </c>
      <c r="BU7" s="168">
        <f t="shared" si="0"/>
        <v>44900</v>
      </c>
      <c r="BV7" s="168">
        <f t="shared" ref="BV7:CC7" si="1">BU7+1</f>
        <v>44901</v>
      </c>
      <c r="BW7" s="168">
        <f t="shared" si="1"/>
        <v>44902</v>
      </c>
      <c r="BX7" s="168">
        <f t="shared" si="1"/>
        <v>44903</v>
      </c>
      <c r="BY7" s="168">
        <f t="shared" si="1"/>
        <v>44904</v>
      </c>
      <c r="BZ7" s="168">
        <f t="shared" si="1"/>
        <v>44905</v>
      </c>
      <c r="CA7" s="168">
        <f t="shared" si="1"/>
        <v>44906</v>
      </c>
      <c r="CB7" s="168">
        <f t="shared" si="1"/>
        <v>44907</v>
      </c>
      <c r="CC7" s="168">
        <f t="shared" si="1"/>
        <v>44908</v>
      </c>
      <c r="CD7" s="169" t="s">
        <v>195</v>
      </c>
      <c r="CE7" s="169" t="s">
        <v>196</v>
      </c>
      <c r="CF7" s="167" t="s">
        <v>197</v>
      </c>
    </row>
    <row r="8" spans="1:84" ht="40.5" customHeight="1">
      <c r="B8" s="1079" t="s">
        <v>198</v>
      </c>
      <c r="C8" s="1089" t="s">
        <v>199</v>
      </c>
      <c r="D8" s="1079">
        <v>78</v>
      </c>
      <c r="E8" s="1079" t="s">
        <v>200</v>
      </c>
      <c r="F8" s="1079" t="s">
        <v>248</v>
      </c>
      <c r="G8" s="156" t="s">
        <v>201</v>
      </c>
      <c r="H8" s="157" t="s">
        <v>202</v>
      </c>
      <c r="I8" s="157" t="s">
        <v>203</v>
      </c>
      <c r="J8" s="157" t="s">
        <v>203</v>
      </c>
      <c r="K8" s="157" t="s">
        <v>203</v>
      </c>
      <c r="L8" s="157" t="s">
        <v>203</v>
      </c>
      <c r="M8" s="157" t="s">
        <v>203</v>
      </c>
      <c r="N8" s="157" t="s">
        <v>203</v>
      </c>
      <c r="O8" s="157" t="s">
        <v>203</v>
      </c>
      <c r="P8" s="157" t="s">
        <v>204</v>
      </c>
      <c r="Q8" s="157" t="s">
        <v>205</v>
      </c>
      <c r="R8" s="157" t="s">
        <v>205</v>
      </c>
      <c r="S8" s="157" t="s">
        <v>205</v>
      </c>
      <c r="T8" s="157" t="s">
        <v>205</v>
      </c>
      <c r="U8" s="157" t="s">
        <v>205</v>
      </c>
      <c r="V8" s="157" t="s">
        <v>205</v>
      </c>
      <c r="W8" s="157" t="s">
        <v>205</v>
      </c>
      <c r="X8" s="157" t="s">
        <v>205</v>
      </c>
      <c r="Y8" s="157" t="s">
        <v>206</v>
      </c>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c r="BX8" s="157"/>
      <c r="BY8" s="157"/>
      <c r="BZ8" s="157"/>
      <c r="CA8" s="157"/>
      <c r="CB8" s="157"/>
      <c r="CC8" s="157"/>
      <c r="CD8" s="158"/>
      <c r="CE8" s="158"/>
      <c r="CF8" s="158"/>
    </row>
    <row r="9" spans="1:84" ht="21" customHeight="1">
      <c r="B9" s="1088"/>
      <c r="C9" s="1090"/>
      <c r="D9" s="1088"/>
      <c r="E9" s="1088"/>
      <c r="F9" s="1088"/>
      <c r="G9" s="156" t="s">
        <v>207</v>
      </c>
      <c r="H9" s="157" t="s">
        <v>208</v>
      </c>
      <c r="I9" s="157" t="s">
        <v>208</v>
      </c>
      <c r="J9" s="157" t="s">
        <v>208</v>
      </c>
      <c r="K9" s="157" t="s">
        <v>208</v>
      </c>
      <c r="L9" s="157" t="s">
        <v>208</v>
      </c>
      <c r="M9" s="157" t="s">
        <v>208</v>
      </c>
      <c r="N9" s="157" t="s">
        <v>208</v>
      </c>
      <c r="O9" s="157" t="s">
        <v>208</v>
      </c>
      <c r="P9" s="157" t="s">
        <v>208</v>
      </c>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9"/>
      <c r="CD9" s="160">
        <f>COUNTIF(H9:CC9,"○")</f>
        <v>9</v>
      </c>
      <c r="CE9" s="160">
        <f>COUNTIF(H9:CC9,"○")</f>
        <v>9</v>
      </c>
      <c r="CF9" s="160">
        <f>IF($CD$6&lt;30,COUNTIFS(H9:CC9,"○",H$14:CC$14,"&gt;=2"),COUNTIFS(H9:CC9,"○",H$14:CC$14,"&gt;=5"))</f>
        <v>5</v>
      </c>
    </row>
    <row r="10" spans="1:84" ht="40.5" customHeight="1">
      <c r="B10" s="1079" t="s">
        <v>209</v>
      </c>
      <c r="C10" s="1089" t="s">
        <v>210</v>
      </c>
      <c r="D10" s="1079">
        <v>80</v>
      </c>
      <c r="E10" s="1079" t="s">
        <v>211</v>
      </c>
      <c r="F10" s="1079" t="s">
        <v>249</v>
      </c>
      <c r="G10" s="156" t="s">
        <v>201</v>
      </c>
      <c r="H10" s="157"/>
      <c r="I10" s="157"/>
      <c r="J10" s="157"/>
      <c r="K10" s="157" t="s">
        <v>212</v>
      </c>
      <c r="L10" s="157" t="s">
        <v>213</v>
      </c>
      <c r="M10" s="157" t="s">
        <v>214</v>
      </c>
      <c r="N10" s="157" t="s">
        <v>214</v>
      </c>
      <c r="O10" s="157" t="s">
        <v>214</v>
      </c>
      <c r="P10" s="157" t="s">
        <v>214</v>
      </c>
      <c r="Q10" s="157" t="s">
        <v>214</v>
      </c>
      <c r="R10" s="157" t="s">
        <v>214</v>
      </c>
      <c r="S10" s="157" t="s">
        <v>214</v>
      </c>
      <c r="T10" s="157" t="s">
        <v>214</v>
      </c>
      <c r="U10" s="157" t="s">
        <v>214</v>
      </c>
      <c r="V10" s="157" t="s">
        <v>215</v>
      </c>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9"/>
      <c r="CD10" s="161"/>
      <c r="CE10" s="161"/>
      <c r="CF10" s="161"/>
    </row>
    <row r="11" spans="1:84" ht="24" customHeight="1">
      <c r="B11" s="1080"/>
      <c r="C11" s="1091"/>
      <c r="D11" s="1088"/>
      <c r="E11" s="1080"/>
      <c r="F11" s="1080"/>
      <c r="G11" s="156" t="s">
        <v>207</v>
      </c>
      <c r="H11" s="157"/>
      <c r="I11" s="157"/>
      <c r="J11" s="157"/>
      <c r="K11" s="157"/>
      <c r="L11" s="157" t="s">
        <v>208</v>
      </c>
      <c r="M11" s="157" t="s">
        <v>208</v>
      </c>
      <c r="N11" s="157" t="s">
        <v>208</v>
      </c>
      <c r="O11" s="157" t="s">
        <v>208</v>
      </c>
      <c r="P11" s="157" t="s">
        <v>208</v>
      </c>
      <c r="Q11" s="157" t="s">
        <v>208</v>
      </c>
      <c r="R11" s="157" t="s">
        <v>208</v>
      </c>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9"/>
      <c r="CD11" s="160">
        <f>COUNTIF(H11:CC11,"○")</f>
        <v>7</v>
      </c>
      <c r="CE11" s="160">
        <f>COUNTIF(H11:CC11,"○")</f>
        <v>7</v>
      </c>
      <c r="CF11" s="160">
        <f>IF($CD$6&lt;30,COUNTIFS(H11:CC11,"○",H$14:CC$14,"&gt;=2"),COUNTIFS(H11:CC11,"○",H$14:CC$14,"&gt;=5"))</f>
        <v>7</v>
      </c>
    </row>
    <row r="12" spans="1:84" ht="40.5" customHeight="1">
      <c r="B12" s="1079" t="s">
        <v>216</v>
      </c>
      <c r="C12" s="1089" t="s">
        <v>217</v>
      </c>
      <c r="D12" s="1079">
        <v>82</v>
      </c>
      <c r="E12" s="1079" t="s">
        <v>200</v>
      </c>
      <c r="F12" s="1079" t="s">
        <v>250</v>
      </c>
      <c r="G12" s="156" t="s">
        <v>201</v>
      </c>
      <c r="H12" s="157"/>
      <c r="I12" s="157"/>
      <c r="J12" s="157"/>
      <c r="K12" s="157"/>
      <c r="L12" s="157"/>
      <c r="M12" s="157" t="s">
        <v>218</v>
      </c>
      <c r="N12" s="157" t="s">
        <v>214</v>
      </c>
      <c r="O12" s="157" t="s">
        <v>214</v>
      </c>
      <c r="P12" s="157" t="s">
        <v>214</v>
      </c>
      <c r="Q12" s="157" t="s">
        <v>214</v>
      </c>
      <c r="R12" s="157" t="s">
        <v>214</v>
      </c>
      <c r="S12" s="157" t="s">
        <v>214</v>
      </c>
      <c r="T12" s="157" t="s">
        <v>219</v>
      </c>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9"/>
      <c r="CD12" s="161"/>
      <c r="CE12" s="161"/>
      <c r="CF12" s="161"/>
    </row>
    <row r="13" spans="1:84" ht="24" customHeight="1">
      <c r="B13" s="1080"/>
      <c r="C13" s="1091"/>
      <c r="D13" s="1080"/>
      <c r="E13" s="1080"/>
      <c r="F13" s="1080"/>
      <c r="G13" s="156" t="s">
        <v>207</v>
      </c>
      <c r="H13" s="157"/>
      <c r="I13" s="157"/>
      <c r="J13" s="157"/>
      <c r="K13" s="157"/>
      <c r="L13" s="157"/>
      <c r="M13" s="157" t="s">
        <v>208</v>
      </c>
      <c r="N13" s="157" t="s">
        <v>208</v>
      </c>
      <c r="O13" s="157" t="s">
        <v>208</v>
      </c>
      <c r="P13" s="157" t="s">
        <v>208</v>
      </c>
      <c r="Q13" s="157" t="s">
        <v>208</v>
      </c>
      <c r="R13" s="157" t="s">
        <v>208</v>
      </c>
      <c r="S13" s="157" t="s">
        <v>208</v>
      </c>
      <c r="T13" s="157" t="s">
        <v>208</v>
      </c>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c r="CC13" s="159"/>
      <c r="CD13" s="160">
        <f>COUNTIF(H13:CC13,"○")</f>
        <v>8</v>
      </c>
      <c r="CE13" s="160">
        <f>COUNTIF(H13:CC13,"○")</f>
        <v>8</v>
      </c>
      <c r="CF13" s="160">
        <f>IF($CD$6&lt;30,COUNTIFS(H13:CC13,"○",H$14:CC$14,"&gt;=2"),COUNTIFS(H13:CC13,"○",H$14:CC$14,"&gt;=5"))</f>
        <v>6</v>
      </c>
    </row>
    <row r="14" spans="1:84" ht="24" customHeight="1">
      <c r="B14" s="162"/>
      <c r="C14" s="163"/>
      <c r="D14" s="162"/>
      <c r="E14" s="162"/>
      <c r="F14" s="164"/>
      <c r="G14" s="156" t="s">
        <v>220</v>
      </c>
      <c r="H14" s="157">
        <f t="shared" ref="H14:CB14" si="2">COUNTIF(H8:H13,"○")</f>
        <v>1</v>
      </c>
      <c r="I14" s="157">
        <f t="shared" si="2"/>
        <v>1</v>
      </c>
      <c r="J14" s="157">
        <f t="shared" si="2"/>
        <v>1</v>
      </c>
      <c r="K14" s="157">
        <f t="shared" si="2"/>
        <v>1</v>
      </c>
      <c r="L14" s="157">
        <f t="shared" si="2"/>
        <v>2</v>
      </c>
      <c r="M14" s="157">
        <f t="shared" si="2"/>
        <v>3</v>
      </c>
      <c r="N14" s="157">
        <f t="shared" si="2"/>
        <v>3</v>
      </c>
      <c r="O14" s="157">
        <f t="shared" si="2"/>
        <v>3</v>
      </c>
      <c r="P14" s="157">
        <f t="shared" si="2"/>
        <v>3</v>
      </c>
      <c r="Q14" s="157">
        <f t="shared" si="2"/>
        <v>2</v>
      </c>
      <c r="R14" s="157">
        <f t="shared" si="2"/>
        <v>2</v>
      </c>
      <c r="S14" s="157">
        <f t="shared" si="2"/>
        <v>1</v>
      </c>
      <c r="T14" s="157">
        <f t="shared" si="2"/>
        <v>1</v>
      </c>
      <c r="U14" s="157">
        <f t="shared" si="2"/>
        <v>0</v>
      </c>
      <c r="V14" s="157">
        <f t="shared" si="2"/>
        <v>0</v>
      </c>
      <c r="W14" s="157">
        <f t="shared" si="2"/>
        <v>0</v>
      </c>
      <c r="X14" s="157">
        <f t="shared" si="2"/>
        <v>0</v>
      </c>
      <c r="Y14" s="157">
        <f t="shared" si="2"/>
        <v>0</v>
      </c>
      <c r="Z14" s="157">
        <f t="shared" si="2"/>
        <v>0</v>
      </c>
      <c r="AA14" s="157">
        <f t="shared" si="2"/>
        <v>0</v>
      </c>
      <c r="AB14" s="157">
        <f t="shared" si="2"/>
        <v>0</v>
      </c>
      <c r="AC14" s="157">
        <f t="shared" si="2"/>
        <v>0</v>
      </c>
      <c r="AD14" s="157">
        <f t="shared" si="2"/>
        <v>0</v>
      </c>
      <c r="AE14" s="157">
        <f t="shared" si="2"/>
        <v>0</v>
      </c>
      <c r="AF14" s="157">
        <f t="shared" si="2"/>
        <v>0</v>
      </c>
      <c r="AG14" s="157">
        <f t="shared" si="2"/>
        <v>0</v>
      </c>
      <c r="AH14" s="157">
        <f t="shared" si="2"/>
        <v>0</v>
      </c>
      <c r="AI14" s="157">
        <f t="shared" si="2"/>
        <v>0</v>
      </c>
      <c r="AJ14" s="157">
        <f t="shared" si="2"/>
        <v>0</v>
      </c>
      <c r="AK14" s="157">
        <f t="shared" si="2"/>
        <v>0</v>
      </c>
      <c r="AL14" s="157">
        <f t="shared" si="2"/>
        <v>0</v>
      </c>
      <c r="AM14" s="157">
        <f t="shared" si="2"/>
        <v>0</v>
      </c>
      <c r="AN14" s="157">
        <f t="shared" si="2"/>
        <v>0</v>
      </c>
      <c r="AO14" s="157">
        <f t="shared" si="2"/>
        <v>0</v>
      </c>
      <c r="AP14" s="157">
        <f t="shared" si="2"/>
        <v>0</v>
      </c>
      <c r="AQ14" s="157">
        <f t="shared" si="2"/>
        <v>0</v>
      </c>
      <c r="AR14" s="157">
        <f t="shared" si="2"/>
        <v>0</v>
      </c>
      <c r="AS14" s="157">
        <f t="shared" si="2"/>
        <v>0</v>
      </c>
      <c r="AT14" s="157">
        <f t="shared" si="2"/>
        <v>0</v>
      </c>
      <c r="AU14" s="157">
        <f t="shared" si="2"/>
        <v>0</v>
      </c>
      <c r="AV14" s="157">
        <f t="shared" si="2"/>
        <v>0</v>
      </c>
      <c r="AW14" s="157">
        <f t="shared" si="2"/>
        <v>0</v>
      </c>
      <c r="AX14" s="157">
        <f t="shared" si="2"/>
        <v>0</v>
      </c>
      <c r="AY14" s="157">
        <f t="shared" si="2"/>
        <v>0</v>
      </c>
      <c r="AZ14" s="157">
        <f t="shared" si="2"/>
        <v>0</v>
      </c>
      <c r="BA14" s="157">
        <f t="shared" si="2"/>
        <v>0</v>
      </c>
      <c r="BB14" s="157">
        <f t="shared" si="2"/>
        <v>0</v>
      </c>
      <c r="BC14" s="157">
        <f t="shared" si="2"/>
        <v>0</v>
      </c>
      <c r="BD14" s="157">
        <f t="shared" si="2"/>
        <v>0</v>
      </c>
      <c r="BE14" s="157">
        <f t="shared" si="2"/>
        <v>0</v>
      </c>
      <c r="BF14" s="157">
        <f t="shared" si="2"/>
        <v>0</v>
      </c>
      <c r="BG14" s="157">
        <f t="shared" si="2"/>
        <v>0</v>
      </c>
      <c r="BH14" s="157">
        <f t="shared" si="2"/>
        <v>0</v>
      </c>
      <c r="BI14" s="157">
        <f t="shared" si="2"/>
        <v>0</v>
      </c>
      <c r="BJ14" s="157">
        <f t="shared" si="2"/>
        <v>0</v>
      </c>
      <c r="BK14" s="157">
        <f t="shared" si="2"/>
        <v>0</v>
      </c>
      <c r="BL14" s="157">
        <f t="shared" si="2"/>
        <v>0</v>
      </c>
      <c r="BM14" s="157">
        <f t="shared" si="2"/>
        <v>0</v>
      </c>
      <c r="BN14" s="157">
        <f t="shared" si="2"/>
        <v>0</v>
      </c>
      <c r="BO14" s="157">
        <f t="shared" si="2"/>
        <v>0</v>
      </c>
      <c r="BP14" s="157">
        <f t="shared" si="2"/>
        <v>0</v>
      </c>
      <c r="BQ14" s="157">
        <f t="shared" si="2"/>
        <v>0</v>
      </c>
      <c r="BR14" s="157">
        <f t="shared" si="2"/>
        <v>0</v>
      </c>
      <c r="BS14" s="157">
        <f t="shared" si="2"/>
        <v>0</v>
      </c>
      <c r="BT14" s="157">
        <f t="shared" si="2"/>
        <v>0</v>
      </c>
      <c r="BU14" s="157">
        <f t="shared" si="2"/>
        <v>0</v>
      </c>
      <c r="BV14" s="157">
        <f t="shared" si="2"/>
        <v>0</v>
      </c>
      <c r="BW14" s="157">
        <f t="shared" si="2"/>
        <v>0</v>
      </c>
      <c r="BX14" s="157">
        <f t="shared" si="2"/>
        <v>0</v>
      </c>
      <c r="BY14" s="157">
        <f t="shared" si="2"/>
        <v>0</v>
      </c>
      <c r="BZ14" s="157">
        <f t="shared" si="2"/>
        <v>0</v>
      </c>
      <c r="CA14" s="157">
        <f t="shared" si="2"/>
        <v>0</v>
      </c>
      <c r="CB14" s="157">
        <f t="shared" si="2"/>
        <v>0</v>
      </c>
      <c r="CC14" s="157">
        <f>COUNTIF(CC8:CC13,"○")</f>
        <v>0</v>
      </c>
      <c r="CD14" s="162"/>
      <c r="CE14" s="160">
        <f>SUM(CE8:CE13)</f>
        <v>24</v>
      </c>
      <c r="CF14" s="160">
        <f>SUM(CF8:CF13)</f>
        <v>18</v>
      </c>
    </row>
    <row r="16" spans="1:84">
      <c r="G16" s="172" t="s">
        <v>227</v>
      </c>
      <c r="L16" s="172"/>
      <c r="CF16" s="155" t="s">
        <v>229</v>
      </c>
    </row>
    <row r="17" spans="2:84" ht="44.25" customHeight="1">
      <c r="B17" s="166" t="s">
        <v>192</v>
      </c>
      <c r="C17" s="167" t="s">
        <v>245</v>
      </c>
      <c r="D17" s="166" t="s">
        <v>193</v>
      </c>
      <c r="E17" s="166" t="s">
        <v>194</v>
      </c>
      <c r="F17" s="190" t="s">
        <v>251</v>
      </c>
      <c r="G17" s="166"/>
      <c r="H17" s="171">
        <v>44835</v>
      </c>
      <c r="I17" s="168">
        <f>H17+1</f>
        <v>44836</v>
      </c>
      <c r="J17" s="168">
        <f t="shared" ref="J17:BU17" si="3">I17+1</f>
        <v>44837</v>
      </c>
      <c r="K17" s="168">
        <f t="shared" si="3"/>
        <v>44838</v>
      </c>
      <c r="L17" s="168">
        <f t="shared" si="3"/>
        <v>44839</v>
      </c>
      <c r="M17" s="168">
        <f t="shared" si="3"/>
        <v>44840</v>
      </c>
      <c r="N17" s="168">
        <f t="shared" si="3"/>
        <v>44841</v>
      </c>
      <c r="O17" s="168">
        <f t="shared" si="3"/>
        <v>44842</v>
      </c>
      <c r="P17" s="168">
        <f t="shared" si="3"/>
        <v>44843</v>
      </c>
      <c r="Q17" s="168">
        <f t="shared" si="3"/>
        <v>44844</v>
      </c>
      <c r="R17" s="168">
        <f t="shared" si="3"/>
        <v>44845</v>
      </c>
      <c r="S17" s="168">
        <f t="shared" si="3"/>
        <v>44846</v>
      </c>
      <c r="T17" s="168">
        <f t="shared" si="3"/>
        <v>44847</v>
      </c>
      <c r="U17" s="168">
        <f t="shared" si="3"/>
        <v>44848</v>
      </c>
      <c r="V17" s="168">
        <f t="shared" si="3"/>
        <v>44849</v>
      </c>
      <c r="W17" s="168">
        <f t="shared" si="3"/>
        <v>44850</v>
      </c>
      <c r="X17" s="168">
        <f t="shared" si="3"/>
        <v>44851</v>
      </c>
      <c r="Y17" s="168">
        <f t="shared" si="3"/>
        <v>44852</v>
      </c>
      <c r="Z17" s="168">
        <f t="shared" si="3"/>
        <v>44853</v>
      </c>
      <c r="AA17" s="168">
        <f t="shared" si="3"/>
        <v>44854</v>
      </c>
      <c r="AB17" s="168">
        <f t="shared" si="3"/>
        <v>44855</v>
      </c>
      <c r="AC17" s="168">
        <f t="shared" si="3"/>
        <v>44856</v>
      </c>
      <c r="AD17" s="168">
        <f t="shared" si="3"/>
        <v>44857</v>
      </c>
      <c r="AE17" s="168">
        <f t="shared" si="3"/>
        <v>44858</v>
      </c>
      <c r="AF17" s="168">
        <f t="shared" si="3"/>
        <v>44859</v>
      </c>
      <c r="AG17" s="168">
        <f t="shared" si="3"/>
        <v>44860</v>
      </c>
      <c r="AH17" s="168">
        <f t="shared" si="3"/>
        <v>44861</v>
      </c>
      <c r="AI17" s="168">
        <f t="shared" si="3"/>
        <v>44862</v>
      </c>
      <c r="AJ17" s="168">
        <f t="shared" si="3"/>
        <v>44863</v>
      </c>
      <c r="AK17" s="168">
        <f t="shared" si="3"/>
        <v>44864</v>
      </c>
      <c r="AL17" s="168">
        <f t="shared" si="3"/>
        <v>44865</v>
      </c>
      <c r="AM17" s="168">
        <f t="shared" si="3"/>
        <v>44866</v>
      </c>
      <c r="AN17" s="168">
        <f t="shared" si="3"/>
        <v>44867</v>
      </c>
      <c r="AO17" s="168">
        <f t="shared" si="3"/>
        <v>44868</v>
      </c>
      <c r="AP17" s="168">
        <f t="shared" si="3"/>
        <v>44869</v>
      </c>
      <c r="AQ17" s="168">
        <f t="shared" si="3"/>
        <v>44870</v>
      </c>
      <c r="AR17" s="168">
        <f t="shared" si="3"/>
        <v>44871</v>
      </c>
      <c r="AS17" s="168">
        <f t="shared" si="3"/>
        <v>44872</v>
      </c>
      <c r="AT17" s="168">
        <f t="shared" si="3"/>
        <v>44873</v>
      </c>
      <c r="AU17" s="168">
        <f t="shared" si="3"/>
        <v>44874</v>
      </c>
      <c r="AV17" s="168">
        <f t="shared" si="3"/>
        <v>44875</v>
      </c>
      <c r="AW17" s="168">
        <f t="shared" si="3"/>
        <v>44876</v>
      </c>
      <c r="AX17" s="168">
        <f t="shared" si="3"/>
        <v>44877</v>
      </c>
      <c r="AY17" s="168">
        <f t="shared" si="3"/>
        <v>44878</v>
      </c>
      <c r="AZ17" s="168">
        <f t="shared" si="3"/>
        <v>44879</v>
      </c>
      <c r="BA17" s="168">
        <f t="shared" si="3"/>
        <v>44880</v>
      </c>
      <c r="BB17" s="168">
        <f t="shared" si="3"/>
        <v>44881</v>
      </c>
      <c r="BC17" s="168">
        <f t="shared" si="3"/>
        <v>44882</v>
      </c>
      <c r="BD17" s="168">
        <f t="shared" si="3"/>
        <v>44883</v>
      </c>
      <c r="BE17" s="168">
        <f t="shared" si="3"/>
        <v>44884</v>
      </c>
      <c r="BF17" s="168">
        <f t="shared" si="3"/>
        <v>44885</v>
      </c>
      <c r="BG17" s="168">
        <f t="shared" si="3"/>
        <v>44886</v>
      </c>
      <c r="BH17" s="168">
        <f t="shared" si="3"/>
        <v>44887</v>
      </c>
      <c r="BI17" s="168">
        <f t="shared" si="3"/>
        <v>44888</v>
      </c>
      <c r="BJ17" s="168">
        <f t="shared" si="3"/>
        <v>44889</v>
      </c>
      <c r="BK17" s="168">
        <f t="shared" si="3"/>
        <v>44890</v>
      </c>
      <c r="BL17" s="168">
        <f t="shared" si="3"/>
        <v>44891</v>
      </c>
      <c r="BM17" s="168">
        <f t="shared" si="3"/>
        <v>44892</v>
      </c>
      <c r="BN17" s="168">
        <f t="shared" si="3"/>
        <v>44893</v>
      </c>
      <c r="BO17" s="168">
        <f t="shared" si="3"/>
        <v>44894</v>
      </c>
      <c r="BP17" s="168">
        <f t="shared" si="3"/>
        <v>44895</v>
      </c>
      <c r="BQ17" s="168">
        <f t="shared" si="3"/>
        <v>44896</v>
      </c>
      <c r="BR17" s="168">
        <f t="shared" si="3"/>
        <v>44897</v>
      </c>
      <c r="BS17" s="168">
        <f t="shared" si="3"/>
        <v>44898</v>
      </c>
      <c r="BT17" s="168">
        <f t="shared" si="3"/>
        <v>44899</v>
      </c>
      <c r="BU17" s="168">
        <f t="shared" si="3"/>
        <v>44900</v>
      </c>
      <c r="BV17" s="168">
        <f t="shared" ref="BV17:CC17" si="4">BU17+1</f>
        <v>44901</v>
      </c>
      <c r="BW17" s="168">
        <f t="shared" si="4"/>
        <v>44902</v>
      </c>
      <c r="BX17" s="168">
        <f t="shared" si="4"/>
        <v>44903</v>
      </c>
      <c r="BY17" s="168">
        <f t="shared" si="4"/>
        <v>44904</v>
      </c>
      <c r="BZ17" s="168">
        <f t="shared" si="4"/>
        <v>44905</v>
      </c>
      <c r="CA17" s="168">
        <f t="shared" si="4"/>
        <v>44906</v>
      </c>
      <c r="CB17" s="168">
        <f t="shared" si="4"/>
        <v>44907</v>
      </c>
      <c r="CC17" s="168">
        <f t="shared" si="4"/>
        <v>44908</v>
      </c>
      <c r="CD17" s="169" t="s">
        <v>195</v>
      </c>
      <c r="CE17" s="169" t="s">
        <v>196</v>
      </c>
      <c r="CF17" s="167" t="s">
        <v>197</v>
      </c>
    </row>
    <row r="18" spans="2:84" ht="40.5" customHeight="1">
      <c r="B18" s="1079">
        <v>1</v>
      </c>
      <c r="C18" s="1081"/>
      <c r="D18" s="1083"/>
      <c r="E18" s="1083"/>
      <c r="F18" s="1077"/>
      <c r="G18" s="156" t="s">
        <v>201</v>
      </c>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0"/>
      <c r="BA18" s="170"/>
      <c r="BB18" s="170"/>
      <c r="BC18" s="170"/>
      <c r="BD18" s="170"/>
      <c r="BE18" s="170"/>
      <c r="BF18" s="170"/>
      <c r="BG18" s="170"/>
      <c r="BH18" s="170"/>
      <c r="BI18" s="170"/>
      <c r="BJ18" s="170"/>
      <c r="BK18" s="170"/>
      <c r="BL18" s="170"/>
      <c r="BM18" s="170"/>
      <c r="BN18" s="170"/>
      <c r="BO18" s="170"/>
      <c r="BP18" s="170"/>
      <c r="BQ18" s="170"/>
      <c r="BR18" s="170"/>
      <c r="BS18" s="170"/>
      <c r="BT18" s="170"/>
      <c r="BU18" s="170"/>
      <c r="BV18" s="170"/>
      <c r="BW18" s="170"/>
      <c r="BX18" s="170"/>
      <c r="BY18" s="170"/>
      <c r="BZ18" s="170"/>
      <c r="CA18" s="170"/>
      <c r="CB18" s="170"/>
      <c r="CC18" s="170"/>
      <c r="CD18" s="161"/>
      <c r="CE18" s="161"/>
      <c r="CF18" s="161"/>
    </row>
    <row r="19" spans="2:84" ht="24" customHeight="1">
      <c r="B19" s="1080"/>
      <c r="C19" s="1082"/>
      <c r="D19" s="1084"/>
      <c r="E19" s="1084"/>
      <c r="F19" s="1078"/>
      <c r="G19" s="156" t="s">
        <v>207</v>
      </c>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c r="AM19" s="347"/>
      <c r="AN19" s="347"/>
      <c r="AO19" s="347"/>
      <c r="AP19" s="347"/>
      <c r="AQ19" s="347"/>
      <c r="AR19" s="347"/>
      <c r="AS19" s="347"/>
      <c r="AT19" s="347"/>
      <c r="AU19" s="347"/>
      <c r="AV19" s="347"/>
      <c r="AW19" s="347"/>
      <c r="AX19" s="347"/>
      <c r="AY19" s="347"/>
      <c r="AZ19" s="347"/>
      <c r="BA19" s="347"/>
      <c r="BB19" s="347"/>
      <c r="BC19" s="347"/>
      <c r="BD19" s="347"/>
      <c r="BE19" s="347"/>
      <c r="BF19" s="347"/>
      <c r="BG19" s="347"/>
      <c r="BH19" s="347"/>
      <c r="BI19" s="347"/>
      <c r="BJ19" s="347"/>
      <c r="BK19" s="347"/>
      <c r="BL19" s="347"/>
      <c r="BM19" s="347"/>
      <c r="BN19" s="347"/>
      <c r="BO19" s="347"/>
      <c r="BP19" s="347"/>
      <c r="BQ19" s="347"/>
      <c r="BR19" s="347"/>
      <c r="BS19" s="347"/>
      <c r="BT19" s="347"/>
      <c r="BU19" s="347"/>
      <c r="BV19" s="347"/>
      <c r="BW19" s="347"/>
      <c r="BX19" s="347"/>
      <c r="BY19" s="347"/>
      <c r="BZ19" s="347"/>
      <c r="CA19" s="347"/>
      <c r="CB19" s="347"/>
      <c r="CC19" s="348"/>
      <c r="CD19" s="160">
        <f>COUNTIF(H19:CC19,"○")</f>
        <v>0</v>
      </c>
      <c r="CE19" s="160">
        <f>COUNTIF(H19:CC19,"○")</f>
        <v>0</v>
      </c>
      <c r="CF19" s="160">
        <f>IF($D$5&lt;30,COUNTIFS(H19:CC19,"○",H$78:CC$78,"&gt;=2"),COUNTIFS(H19:CC19,"○",H$78:CC$78,"&gt;=5"))</f>
        <v>0</v>
      </c>
    </row>
    <row r="20" spans="2:84" ht="40.5" customHeight="1">
      <c r="B20" s="1079">
        <v>2</v>
      </c>
      <c r="C20" s="1081"/>
      <c r="D20" s="1083"/>
      <c r="E20" s="1083"/>
      <c r="F20" s="1077"/>
      <c r="G20" s="156" t="s">
        <v>201</v>
      </c>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0"/>
      <c r="BF20" s="170"/>
      <c r="BG20" s="170"/>
      <c r="BH20" s="170"/>
      <c r="BI20" s="170"/>
      <c r="BJ20" s="170"/>
      <c r="BK20" s="170"/>
      <c r="BL20" s="170"/>
      <c r="BM20" s="170"/>
      <c r="BN20" s="170"/>
      <c r="BO20" s="170"/>
      <c r="BP20" s="170"/>
      <c r="BQ20" s="170"/>
      <c r="BR20" s="170"/>
      <c r="BS20" s="170"/>
      <c r="BT20" s="170"/>
      <c r="BU20" s="170"/>
      <c r="BV20" s="170"/>
      <c r="BW20" s="170"/>
      <c r="BX20" s="170"/>
      <c r="BY20" s="170"/>
      <c r="BZ20" s="170"/>
      <c r="CA20" s="170"/>
      <c r="CB20" s="170"/>
      <c r="CC20" s="170"/>
      <c r="CD20" s="161"/>
      <c r="CE20" s="161"/>
      <c r="CF20" s="161"/>
    </row>
    <row r="21" spans="2:84" ht="24" customHeight="1">
      <c r="B21" s="1080"/>
      <c r="C21" s="1082"/>
      <c r="D21" s="1084"/>
      <c r="E21" s="1084"/>
      <c r="F21" s="1078"/>
      <c r="G21" s="156" t="s">
        <v>207</v>
      </c>
      <c r="H21" s="347"/>
      <c r="I21" s="347"/>
      <c r="J21" s="347"/>
      <c r="K21" s="347"/>
      <c r="L21" s="347"/>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L21" s="347"/>
      <c r="AM21" s="347"/>
      <c r="AN21" s="347"/>
      <c r="AO21" s="347"/>
      <c r="AP21" s="347"/>
      <c r="AQ21" s="347"/>
      <c r="AR21" s="347"/>
      <c r="AS21" s="347"/>
      <c r="AT21" s="347"/>
      <c r="AU21" s="347"/>
      <c r="AV21" s="347"/>
      <c r="AW21" s="347"/>
      <c r="AX21" s="347"/>
      <c r="AY21" s="347"/>
      <c r="AZ21" s="347"/>
      <c r="BA21" s="347"/>
      <c r="BB21" s="347"/>
      <c r="BC21" s="347"/>
      <c r="BD21" s="347"/>
      <c r="BE21" s="347"/>
      <c r="BF21" s="347"/>
      <c r="BG21" s="347"/>
      <c r="BH21" s="347"/>
      <c r="BI21" s="347"/>
      <c r="BJ21" s="347"/>
      <c r="BK21" s="347"/>
      <c r="BL21" s="347"/>
      <c r="BM21" s="347"/>
      <c r="BN21" s="347"/>
      <c r="BO21" s="347"/>
      <c r="BP21" s="347"/>
      <c r="BQ21" s="347"/>
      <c r="BR21" s="347"/>
      <c r="BS21" s="347"/>
      <c r="BT21" s="347"/>
      <c r="BU21" s="347"/>
      <c r="BV21" s="347"/>
      <c r="BW21" s="347"/>
      <c r="BX21" s="347"/>
      <c r="BY21" s="347"/>
      <c r="BZ21" s="347"/>
      <c r="CA21" s="347"/>
      <c r="CB21" s="347"/>
      <c r="CC21" s="348"/>
      <c r="CD21" s="160">
        <f>COUNTIF(H21:CC21,"○")</f>
        <v>0</v>
      </c>
      <c r="CE21" s="160">
        <f>COUNTIF(H21:CC21,"○")</f>
        <v>0</v>
      </c>
      <c r="CF21" s="160">
        <f>IF($D$5&lt;30,COUNTIFS(H21:CC21,"○",H$78:CC$78,"&gt;=2"),COUNTIFS(H21:CC21,"○",H$78:CC$78,"&gt;=5"))</f>
        <v>0</v>
      </c>
    </row>
    <row r="22" spans="2:84" ht="40.5" customHeight="1">
      <c r="B22" s="1079">
        <v>3</v>
      </c>
      <c r="C22" s="1081"/>
      <c r="D22" s="1083"/>
      <c r="E22" s="1083"/>
      <c r="F22" s="1077"/>
      <c r="G22" s="156" t="s">
        <v>201</v>
      </c>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70"/>
      <c r="BH22" s="170"/>
      <c r="BI22" s="170"/>
      <c r="BJ22" s="170"/>
      <c r="BK22" s="170"/>
      <c r="BL22" s="170"/>
      <c r="BM22" s="170"/>
      <c r="BN22" s="170"/>
      <c r="BO22" s="170"/>
      <c r="BP22" s="170"/>
      <c r="BQ22" s="170"/>
      <c r="BR22" s="170"/>
      <c r="BS22" s="170"/>
      <c r="BT22" s="170"/>
      <c r="BU22" s="170"/>
      <c r="BV22" s="170"/>
      <c r="BW22" s="170"/>
      <c r="BX22" s="170"/>
      <c r="BY22" s="170"/>
      <c r="BZ22" s="170"/>
      <c r="CA22" s="170"/>
      <c r="CB22" s="170"/>
      <c r="CC22" s="170"/>
      <c r="CD22" s="161"/>
      <c r="CE22" s="161"/>
      <c r="CF22" s="161"/>
    </row>
    <row r="23" spans="2:84" ht="24" customHeight="1">
      <c r="B23" s="1080"/>
      <c r="C23" s="1082"/>
      <c r="D23" s="1084"/>
      <c r="E23" s="1084"/>
      <c r="F23" s="1078"/>
      <c r="G23" s="156" t="s">
        <v>207</v>
      </c>
      <c r="H23" s="347"/>
      <c r="I23" s="347"/>
      <c r="J23" s="347"/>
      <c r="K23" s="347"/>
      <c r="L23" s="347"/>
      <c r="M23" s="347"/>
      <c r="N23" s="347"/>
      <c r="O23" s="347"/>
      <c r="P23" s="347"/>
      <c r="Q23" s="347"/>
      <c r="R23" s="347"/>
      <c r="S23" s="347"/>
      <c r="T23" s="347"/>
      <c r="U23" s="347"/>
      <c r="V23" s="347"/>
      <c r="W23" s="347"/>
      <c r="X23" s="347"/>
      <c r="Y23" s="347"/>
      <c r="Z23" s="347"/>
      <c r="AA23" s="347"/>
      <c r="AB23" s="347"/>
      <c r="AC23" s="347"/>
      <c r="AD23" s="347"/>
      <c r="AE23" s="347"/>
      <c r="AF23" s="347"/>
      <c r="AG23" s="347"/>
      <c r="AH23" s="347"/>
      <c r="AI23" s="347"/>
      <c r="AJ23" s="347"/>
      <c r="AK23" s="347"/>
      <c r="AL23" s="347"/>
      <c r="AM23" s="347"/>
      <c r="AN23" s="347"/>
      <c r="AO23" s="347"/>
      <c r="AP23" s="347"/>
      <c r="AQ23" s="347"/>
      <c r="AR23" s="347"/>
      <c r="AS23" s="347"/>
      <c r="AT23" s="347"/>
      <c r="AU23" s="347"/>
      <c r="AV23" s="347"/>
      <c r="AW23" s="347"/>
      <c r="AX23" s="347"/>
      <c r="AY23" s="347"/>
      <c r="AZ23" s="347"/>
      <c r="BA23" s="347"/>
      <c r="BB23" s="347"/>
      <c r="BC23" s="347"/>
      <c r="BD23" s="347"/>
      <c r="BE23" s="347"/>
      <c r="BF23" s="347"/>
      <c r="BG23" s="347"/>
      <c r="BH23" s="347"/>
      <c r="BI23" s="347"/>
      <c r="BJ23" s="347"/>
      <c r="BK23" s="347"/>
      <c r="BL23" s="347"/>
      <c r="BM23" s="347"/>
      <c r="BN23" s="347"/>
      <c r="BO23" s="347"/>
      <c r="BP23" s="347"/>
      <c r="BQ23" s="347"/>
      <c r="BR23" s="347"/>
      <c r="BS23" s="347"/>
      <c r="BT23" s="347"/>
      <c r="BU23" s="347"/>
      <c r="BV23" s="347"/>
      <c r="BW23" s="347"/>
      <c r="BX23" s="347"/>
      <c r="BY23" s="347"/>
      <c r="BZ23" s="347"/>
      <c r="CA23" s="347"/>
      <c r="CB23" s="347"/>
      <c r="CC23" s="348"/>
      <c r="CD23" s="160">
        <f>COUNTIF(H23:CC23,"○")</f>
        <v>0</v>
      </c>
      <c r="CE23" s="160">
        <f>COUNTIF(H23:CC23,"○")</f>
        <v>0</v>
      </c>
      <c r="CF23" s="160">
        <f>IF($D$5&lt;30,COUNTIFS(H23:CC23,"○",H$78:CC$78,"&gt;=2"),COUNTIFS(H23:CC23,"○",H$78:CC$78,"&gt;=5"))</f>
        <v>0</v>
      </c>
    </row>
    <row r="24" spans="2:84" ht="40.5" customHeight="1">
      <c r="B24" s="1079">
        <v>4</v>
      </c>
      <c r="C24" s="1081"/>
      <c r="D24" s="1083"/>
      <c r="E24" s="1083"/>
      <c r="F24" s="1077"/>
      <c r="G24" s="156" t="s">
        <v>201</v>
      </c>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c r="BD24" s="170"/>
      <c r="BE24" s="170"/>
      <c r="BF24" s="170"/>
      <c r="BG24" s="170"/>
      <c r="BH24" s="170"/>
      <c r="BI24" s="170"/>
      <c r="BJ24" s="170"/>
      <c r="BK24" s="170"/>
      <c r="BL24" s="170"/>
      <c r="BM24" s="170"/>
      <c r="BN24" s="170"/>
      <c r="BO24" s="170"/>
      <c r="BP24" s="170"/>
      <c r="BQ24" s="170"/>
      <c r="BR24" s="170"/>
      <c r="BS24" s="170"/>
      <c r="BT24" s="170"/>
      <c r="BU24" s="170"/>
      <c r="BV24" s="170"/>
      <c r="BW24" s="170"/>
      <c r="BX24" s="170"/>
      <c r="BY24" s="170"/>
      <c r="BZ24" s="170"/>
      <c r="CA24" s="170"/>
      <c r="CB24" s="170"/>
      <c r="CC24" s="170"/>
      <c r="CD24" s="161"/>
      <c r="CE24" s="161"/>
      <c r="CF24" s="161"/>
    </row>
    <row r="25" spans="2:84" ht="24" customHeight="1">
      <c r="B25" s="1080"/>
      <c r="C25" s="1082"/>
      <c r="D25" s="1084"/>
      <c r="E25" s="1084"/>
      <c r="F25" s="1078"/>
      <c r="G25" s="156" t="s">
        <v>207</v>
      </c>
      <c r="H25" s="347"/>
      <c r="I25" s="347"/>
      <c r="J25" s="347"/>
      <c r="K25" s="347"/>
      <c r="L25" s="347"/>
      <c r="M25" s="347"/>
      <c r="N25" s="347"/>
      <c r="O25" s="347"/>
      <c r="P25" s="347"/>
      <c r="Q25" s="347"/>
      <c r="R25" s="347"/>
      <c r="S25" s="347"/>
      <c r="T25" s="347"/>
      <c r="U25" s="347"/>
      <c r="V25" s="347"/>
      <c r="W25" s="347"/>
      <c r="X25" s="347"/>
      <c r="Y25" s="347"/>
      <c r="Z25" s="347"/>
      <c r="AA25" s="347"/>
      <c r="AB25" s="347"/>
      <c r="AC25" s="347"/>
      <c r="AD25" s="347"/>
      <c r="AE25" s="347"/>
      <c r="AF25" s="347"/>
      <c r="AG25" s="347"/>
      <c r="AH25" s="347"/>
      <c r="AI25" s="347"/>
      <c r="AJ25" s="347"/>
      <c r="AK25" s="347"/>
      <c r="AL25" s="347"/>
      <c r="AM25" s="347"/>
      <c r="AN25" s="347"/>
      <c r="AO25" s="347"/>
      <c r="AP25" s="347"/>
      <c r="AQ25" s="347"/>
      <c r="AR25" s="347"/>
      <c r="AS25" s="347"/>
      <c r="AT25" s="347"/>
      <c r="AU25" s="347"/>
      <c r="AV25" s="347"/>
      <c r="AW25" s="347"/>
      <c r="AX25" s="347"/>
      <c r="AY25" s="347"/>
      <c r="AZ25" s="347"/>
      <c r="BA25" s="347"/>
      <c r="BB25" s="347"/>
      <c r="BC25" s="347"/>
      <c r="BD25" s="347"/>
      <c r="BE25" s="347"/>
      <c r="BF25" s="347"/>
      <c r="BG25" s="347"/>
      <c r="BH25" s="347"/>
      <c r="BI25" s="347"/>
      <c r="BJ25" s="347"/>
      <c r="BK25" s="347"/>
      <c r="BL25" s="347"/>
      <c r="BM25" s="347"/>
      <c r="BN25" s="347"/>
      <c r="BO25" s="347"/>
      <c r="BP25" s="347"/>
      <c r="BQ25" s="347"/>
      <c r="BR25" s="347"/>
      <c r="BS25" s="347"/>
      <c r="BT25" s="347"/>
      <c r="BU25" s="347"/>
      <c r="BV25" s="347"/>
      <c r="BW25" s="347"/>
      <c r="BX25" s="347"/>
      <c r="BY25" s="347"/>
      <c r="BZ25" s="347"/>
      <c r="CA25" s="347"/>
      <c r="CB25" s="347"/>
      <c r="CC25" s="348"/>
      <c r="CD25" s="160">
        <f>COUNTIF(H25:CC25,"○")</f>
        <v>0</v>
      </c>
      <c r="CE25" s="160">
        <f>COUNTIF(H25:CC25,"○")</f>
        <v>0</v>
      </c>
      <c r="CF25" s="160">
        <f>IF($D$5&lt;30,COUNTIFS(H25:CC25,"○",H$78:CC$78,"&gt;=2"),COUNTIFS(H25:CC25,"○",H$78:CC$78,"&gt;=5"))</f>
        <v>0</v>
      </c>
    </row>
    <row r="26" spans="2:84" ht="40.5" customHeight="1">
      <c r="B26" s="1079">
        <v>5</v>
      </c>
      <c r="C26" s="1081"/>
      <c r="D26" s="1083"/>
      <c r="E26" s="1083"/>
      <c r="F26" s="1077"/>
      <c r="G26" s="156" t="s">
        <v>201</v>
      </c>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170"/>
      <c r="BF26" s="170"/>
      <c r="BG26" s="170"/>
      <c r="BH26" s="170"/>
      <c r="BI26" s="170"/>
      <c r="BJ26" s="170"/>
      <c r="BK26" s="170"/>
      <c r="BL26" s="170"/>
      <c r="BM26" s="170"/>
      <c r="BN26" s="170"/>
      <c r="BO26" s="170"/>
      <c r="BP26" s="170"/>
      <c r="BQ26" s="170"/>
      <c r="BR26" s="170"/>
      <c r="BS26" s="170"/>
      <c r="BT26" s="170"/>
      <c r="BU26" s="170"/>
      <c r="BV26" s="170"/>
      <c r="BW26" s="170"/>
      <c r="BX26" s="170"/>
      <c r="BY26" s="170"/>
      <c r="BZ26" s="170"/>
      <c r="CA26" s="170"/>
      <c r="CB26" s="170"/>
      <c r="CC26" s="170"/>
      <c r="CD26" s="161"/>
      <c r="CE26" s="161"/>
      <c r="CF26" s="161"/>
    </row>
    <row r="27" spans="2:84" ht="24" customHeight="1">
      <c r="B27" s="1080"/>
      <c r="C27" s="1082"/>
      <c r="D27" s="1084"/>
      <c r="E27" s="1084"/>
      <c r="F27" s="1078"/>
      <c r="G27" s="156" t="s">
        <v>207</v>
      </c>
      <c r="H27" s="347"/>
      <c r="I27" s="347"/>
      <c r="J27" s="347"/>
      <c r="K27" s="347"/>
      <c r="L27" s="347"/>
      <c r="M27" s="347"/>
      <c r="N27" s="347"/>
      <c r="O27" s="347"/>
      <c r="P27" s="347"/>
      <c r="Q27" s="347"/>
      <c r="R27" s="347"/>
      <c r="S27" s="347"/>
      <c r="T27" s="347"/>
      <c r="U27" s="347"/>
      <c r="V27" s="347"/>
      <c r="W27" s="347"/>
      <c r="X27" s="347"/>
      <c r="Y27" s="347"/>
      <c r="Z27" s="347"/>
      <c r="AA27" s="347"/>
      <c r="AB27" s="347"/>
      <c r="AC27" s="347"/>
      <c r="AD27" s="347"/>
      <c r="AE27" s="347"/>
      <c r="AF27" s="347"/>
      <c r="AG27" s="347"/>
      <c r="AH27" s="347"/>
      <c r="AI27" s="347"/>
      <c r="AJ27" s="347"/>
      <c r="AK27" s="347"/>
      <c r="AL27" s="347"/>
      <c r="AM27" s="347"/>
      <c r="AN27" s="347"/>
      <c r="AO27" s="347"/>
      <c r="AP27" s="347"/>
      <c r="AQ27" s="347"/>
      <c r="AR27" s="347"/>
      <c r="AS27" s="347"/>
      <c r="AT27" s="347"/>
      <c r="AU27" s="347"/>
      <c r="AV27" s="347"/>
      <c r="AW27" s="347"/>
      <c r="AX27" s="347"/>
      <c r="AY27" s="347"/>
      <c r="AZ27" s="347"/>
      <c r="BA27" s="347"/>
      <c r="BB27" s="347"/>
      <c r="BC27" s="347"/>
      <c r="BD27" s="347"/>
      <c r="BE27" s="347"/>
      <c r="BF27" s="347"/>
      <c r="BG27" s="347"/>
      <c r="BH27" s="347"/>
      <c r="BI27" s="347"/>
      <c r="BJ27" s="347"/>
      <c r="BK27" s="347"/>
      <c r="BL27" s="347"/>
      <c r="BM27" s="347"/>
      <c r="BN27" s="347"/>
      <c r="BO27" s="347"/>
      <c r="BP27" s="347"/>
      <c r="BQ27" s="347"/>
      <c r="BR27" s="347"/>
      <c r="BS27" s="347"/>
      <c r="BT27" s="347"/>
      <c r="BU27" s="347"/>
      <c r="BV27" s="347"/>
      <c r="BW27" s="347"/>
      <c r="BX27" s="347"/>
      <c r="BY27" s="347"/>
      <c r="BZ27" s="347"/>
      <c r="CA27" s="347"/>
      <c r="CB27" s="347"/>
      <c r="CC27" s="348"/>
      <c r="CD27" s="160">
        <f>COUNTIF(H27:CC27,"○")</f>
        <v>0</v>
      </c>
      <c r="CE27" s="160">
        <f>COUNTIF(H27:CC27,"○")</f>
        <v>0</v>
      </c>
      <c r="CF27" s="160">
        <f>IF($D$5&lt;30,COUNTIFS(H27:CC27,"○",H$78:CC$78,"&gt;=2"),COUNTIFS(H27:CC27,"○",H$78:CC$78,"&gt;=5"))</f>
        <v>0</v>
      </c>
    </row>
    <row r="28" spans="2:84" ht="40.5" customHeight="1">
      <c r="B28" s="1079">
        <v>6</v>
      </c>
      <c r="C28" s="1081"/>
      <c r="D28" s="1083"/>
      <c r="E28" s="1083"/>
      <c r="F28" s="1077"/>
      <c r="G28" s="156" t="s">
        <v>201</v>
      </c>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70"/>
      <c r="AS28" s="170"/>
      <c r="AT28" s="170"/>
      <c r="AU28" s="170"/>
      <c r="AV28" s="170"/>
      <c r="AW28" s="170"/>
      <c r="AX28" s="170"/>
      <c r="AY28" s="170"/>
      <c r="AZ28" s="170"/>
      <c r="BA28" s="170"/>
      <c r="BB28" s="170"/>
      <c r="BC28" s="170"/>
      <c r="BD28" s="170"/>
      <c r="BE28" s="170"/>
      <c r="BF28" s="170"/>
      <c r="BG28" s="170"/>
      <c r="BH28" s="170"/>
      <c r="BI28" s="170"/>
      <c r="BJ28" s="170"/>
      <c r="BK28" s="170"/>
      <c r="BL28" s="170"/>
      <c r="BM28" s="170"/>
      <c r="BN28" s="170"/>
      <c r="BO28" s="170"/>
      <c r="BP28" s="170"/>
      <c r="BQ28" s="170"/>
      <c r="BR28" s="170"/>
      <c r="BS28" s="170"/>
      <c r="BT28" s="170"/>
      <c r="BU28" s="170"/>
      <c r="BV28" s="170"/>
      <c r="BW28" s="170"/>
      <c r="BX28" s="170"/>
      <c r="BY28" s="170"/>
      <c r="BZ28" s="170"/>
      <c r="CA28" s="170"/>
      <c r="CB28" s="170"/>
      <c r="CC28" s="170"/>
      <c r="CD28" s="161"/>
      <c r="CE28" s="161"/>
      <c r="CF28" s="161"/>
    </row>
    <row r="29" spans="2:84" ht="24" customHeight="1">
      <c r="B29" s="1080"/>
      <c r="C29" s="1082"/>
      <c r="D29" s="1084"/>
      <c r="E29" s="1084"/>
      <c r="F29" s="1078"/>
      <c r="G29" s="156" t="s">
        <v>207</v>
      </c>
      <c r="H29" s="347"/>
      <c r="I29" s="347"/>
      <c r="J29" s="347"/>
      <c r="K29" s="347"/>
      <c r="L29" s="347"/>
      <c r="M29" s="347"/>
      <c r="N29" s="347"/>
      <c r="O29" s="347"/>
      <c r="P29" s="347"/>
      <c r="Q29" s="347"/>
      <c r="R29" s="347"/>
      <c r="S29" s="347"/>
      <c r="T29" s="347"/>
      <c r="U29" s="347"/>
      <c r="V29" s="347"/>
      <c r="W29" s="347"/>
      <c r="X29" s="347"/>
      <c r="Y29" s="347"/>
      <c r="Z29" s="347"/>
      <c r="AA29" s="347"/>
      <c r="AB29" s="347"/>
      <c r="AC29" s="347"/>
      <c r="AD29" s="347"/>
      <c r="AE29" s="347"/>
      <c r="AF29" s="347"/>
      <c r="AG29" s="347"/>
      <c r="AH29" s="347"/>
      <c r="AI29" s="347"/>
      <c r="AJ29" s="347"/>
      <c r="AK29" s="347"/>
      <c r="AL29" s="347"/>
      <c r="AM29" s="347"/>
      <c r="AN29" s="347"/>
      <c r="AO29" s="347"/>
      <c r="AP29" s="347"/>
      <c r="AQ29" s="347"/>
      <c r="AR29" s="347"/>
      <c r="AS29" s="347"/>
      <c r="AT29" s="347"/>
      <c r="AU29" s="347"/>
      <c r="AV29" s="347"/>
      <c r="AW29" s="347"/>
      <c r="AX29" s="347"/>
      <c r="AY29" s="347"/>
      <c r="AZ29" s="347"/>
      <c r="BA29" s="347"/>
      <c r="BB29" s="347"/>
      <c r="BC29" s="347"/>
      <c r="BD29" s="347"/>
      <c r="BE29" s="347"/>
      <c r="BF29" s="347"/>
      <c r="BG29" s="347"/>
      <c r="BH29" s="347"/>
      <c r="BI29" s="347"/>
      <c r="BJ29" s="347"/>
      <c r="BK29" s="347"/>
      <c r="BL29" s="347"/>
      <c r="BM29" s="347"/>
      <c r="BN29" s="347"/>
      <c r="BO29" s="347"/>
      <c r="BP29" s="347"/>
      <c r="BQ29" s="347"/>
      <c r="BR29" s="347"/>
      <c r="BS29" s="347"/>
      <c r="BT29" s="347"/>
      <c r="BU29" s="347"/>
      <c r="BV29" s="347"/>
      <c r="BW29" s="347"/>
      <c r="BX29" s="347"/>
      <c r="BY29" s="347"/>
      <c r="BZ29" s="347"/>
      <c r="CA29" s="347"/>
      <c r="CB29" s="347"/>
      <c r="CC29" s="348"/>
      <c r="CD29" s="160">
        <f>COUNTIF(H29:CC29,"○")</f>
        <v>0</v>
      </c>
      <c r="CE29" s="160">
        <f>COUNTIF(H29:CC29,"○")</f>
        <v>0</v>
      </c>
      <c r="CF29" s="160">
        <f>IF($D$5&lt;30,COUNTIFS(H29:CC29,"○",H$78:CC$78,"&gt;=2"),COUNTIFS(H29:CC29,"○",H$78:CC$78,"&gt;=5"))</f>
        <v>0</v>
      </c>
    </row>
    <row r="30" spans="2:84" ht="40.5" customHeight="1">
      <c r="B30" s="1079">
        <v>7</v>
      </c>
      <c r="C30" s="1081"/>
      <c r="D30" s="1083"/>
      <c r="E30" s="1083"/>
      <c r="F30" s="1077"/>
      <c r="G30" s="156" t="s">
        <v>201</v>
      </c>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170"/>
      <c r="BA30" s="170"/>
      <c r="BB30" s="170"/>
      <c r="BC30" s="170"/>
      <c r="BD30" s="170"/>
      <c r="BE30" s="170"/>
      <c r="BF30" s="170"/>
      <c r="BG30" s="170"/>
      <c r="BH30" s="170"/>
      <c r="BI30" s="170"/>
      <c r="BJ30" s="170"/>
      <c r="BK30" s="170"/>
      <c r="BL30" s="170"/>
      <c r="BM30" s="170"/>
      <c r="BN30" s="170"/>
      <c r="BO30" s="170"/>
      <c r="BP30" s="170"/>
      <c r="BQ30" s="170"/>
      <c r="BR30" s="170"/>
      <c r="BS30" s="170"/>
      <c r="BT30" s="170"/>
      <c r="BU30" s="170"/>
      <c r="BV30" s="170"/>
      <c r="BW30" s="170"/>
      <c r="BX30" s="170"/>
      <c r="BY30" s="170"/>
      <c r="BZ30" s="170"/>
      <c r="CA30" s="170"/>
      <c r="CB30" s="170"/>
      <c r="CC30" s="170"/>
      <c r="CD30" s="161"/>
      <c r="CE30" s="161"/>
      <c r="CF30" s="161"/>
    </row>
    <row r="31" spans="2:84" ht="24" customHeight="1">
      <c r="B31" s="1080"/>
      <c r="C31" s="1082"/>
      <c r="D31" s="1084"/>
      <c r="E31" s="1084"/>
      <c r="F31" s="1078"/>
      <c r="G31" s="156" t="s">
        <v>207</v>
      </c>
      <c r="H31" s="347"/>
      <c r="I31" s="347"/>
      <c r="J31" s="347"/>
      <c r="K31" s="347"/>
      <c r="L31" s="347"/>
      <c r="M31" s="347"/>
      <c r="N31" s="347"/>
      <c r="O31" s="347"/>
      <c r="P31" s="347"/>
      <c r="Q31" s="347"/>
      <c r="R31" s="347"/>
      <c r="S31" s="347"/>
      <c r="T31" s="347"/>
      <c r="U31" s="347"/>
      <c r="V31" s="347"/>
      <c r="W31" s="347"/>
      <c r="X31" s="347"/>
      <c r="Y31" s="347"/>
      <c r="Z31" s="347"/>
      <c r="AA31" s="347"/>
      <c r="AB31" s="347"/>
      <c r="AC31" s="347"/>
      <c r="AD31" s="347"/>
      <c r="AE31" s="347"/>
      <c r="AF31" s="347"/>
      <c r="AG31" s="347"/>
      <c r="AH31" s="347"/>
      <c r="AI31" s="347"/>
      <c r="AJ31" s="347"/>
      <c r="AK31" s="347"/>
      <c r="AL31" s="347"/>
      <c r="AM31" s="347"/>
      <c r="AN31" s="347"/>
      <c r="AO31" s="347"/>
      <c r="AP31" s="347"/>
      <c r="AQ31" s="347"/>
      <c r="AR31" s="347"/>
      <c r="AS31" s="347"/>
      <c r="AT31" s="347"/>
      <c r="AU31" s="347"/>
      <c r="AV31" s="347"/>
      <c r="AW31" s="347"/>
      <c r="AX31" s="347"/>
      <c r="AY31" s="347"/>
      <c r="AZ31" s="347"/>
      <c r="BA31" s="347"/>
      <c r="BB31" s="347"/>
      <c r="BC31" s="347"/>
      <c r="BD31" s="347"/>
      <c r="BE31" s="347"/>
      <c r="BF31" s="347"/>
      <c r="BG31" s="347"/>
      <c r="BH31" s="347"/>
      <c r="BI31" s="347"/>
      <c r="BJ31" s="347"/>
      <c r="BK31" s="347"/>
      <c r="BL31" s="347"/>
      <c r="BM31" s="347"/>
      <c r="BN31" s="347"/>
      <c r="BO31" s="347"/>
      <c r="BP31" s="347"/>
      <c r="BQ31" s="347"/>
      <c r="BR31" s="347"/>
      <c r="BS31" s="347"/>
      <c r="BT31" s="347"/>
      <c r="BU31" s="347"/>
      <c r="BV31" s="347"/>
      <c r="BW31" s="347"/>
      <c r="BX31" s="347"/>
      <c r="BY31" s="347"/>
      <c r="BZ31" s="347"/>
      <c r="CA31" s="347"/>
      <c r="CB31" s="347"/>
      <c r="CC31" s="348"/>
      <c r="CD31" s="160">
        <f>COUNTIF(H31:CC31,"○")</f>
        <v>0</v>
      </c>
      <c r="CE31" s="160">
        <f>COUNTIF(H31:CC31,"○")</f>
        <v>0</v>
      </c>
      <c r="CF31" s="160">
        <f>IF($D$5&lt;30,COUNTIFS(H31:CC31,"○",H$78:CC$78,"&gt;=2"),COUNTIFS(H31:CC31,"○",H$78:CC$78,"&gt;=5"))</f>
        <v>0</v>
      </c>
    </row>
    <row r="32" spans="2:84" ht="40.5" customHeight="1">
      <c r="B32" s="1079">
        <v>8</v>
      </c>
      <c r="C32" s="1081"/>
      <c r="D32" s="1083"/>
      <c r="E32" s="1083"/>
      <c r="F32" s="1077"/>
      <c r="G32" s="156" t="s">
        <v>201</v>
      </c>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70"/>
      <c r="BD32" s="170"/>
      <c r="BE32" s="170"/>
      <c r="BF32" s="170"/>
      <c r="BG32" s="170"/>
      <c r="BH32" s="170"/>
      <c r="BI32" s="170"/>
      <c r="BJ32" s="170"/>
      <c r="BK32" s="170"/>
      <c r="BL32" s="170"/>
      <c r="BM32" s="170"/>
      <c r="BN32" s="170"/>
      <c r="BO32" s="170"/>
      <c r="BP32" s="170"/>
      <c r="BQ32" s="170"/>
      <c r="BR32" s="170"/>
      <c r="BS32" s="170"/>
      <c r="BT32" s="170"/>
      <c r="BU32" s="170"/>
      <c r="BV32" s="170"/>
      <c r="BW32" s="170"/>
      <c r="BX32" s="170"/>
      <c r="BY32" s="170"/>
      <c r="BZ32" s="170"/>
      <c r="CA32" s="170"/>
      <c r="CB32" s="170"/>
      <c r="CC32" s="170"/>
      <c r="CD32" s="161"/>
      <c r="CE32" s="161"/>
      <c r="CF32" s="161"/>
    </row>
    <row r="33" spans="2:84" ht="24" customHeight="1">
      <c r="B33" s="1080"/>
      <c r="C33" s="1082"/>
      <c r="D33" s="1084"/>
      <c r="E33" s="1084"/>
      <c r="F33" s="1078"/>
      <c r="G33" s="156" t="s">
        <v>207</v>
      </c>
      <c r="H33" s="347"/>
      <c r="I33" s="347"/>
      <c r="J33" s="347"/>
      <c r="K33" s="347"/>
      <c r="L33" s="347"/>
      <c r="M33" s="347"/>
      <c r="N33" s="347"/>
      <c r="O33" s="347"/>
      <c r="P33" s="347"/>
      <c r="Q33" s="347"/>
      <c r="R33" s="347"/>
      <c r="S33" s="347"/>
      <c r="T33" s="347"/>
      <c r="U33" s="347"/>
      <c r="V33" s="347"/>
      <c r="W33" s="347"/>
      <c r="X33" s="347"/>
      <c r="Y33" s="347"/>
      <c r="Z33" s="347"/>
      <c r="AA33" s="347"/>
      <c r="AB33" s="347"/>
      <c r="AC33" s="347"/>
      <c r="AD33" s="347"/>
      <c r="AE33" s="347"/>
      <c r="AF33" s="347"/>
      <c r="AG33" s="347"/>
      <c r="AH33" s="347"/>
      <c r="AI33" s="347"/>
      <c r="AJ33" s="347"/>
      <c r="AK33" s="347"/>
      <c r="AL33" s="347"/>
      <c r="AM33" s="347"/>
      <c r="AN33" s="347"/>
      <c r="AO33" s="347"/>
      <c r="AP33" s="347"/>
      <c r="AQ33" s="347"/>
      <c r="AR33" s="347"/>
      <c r="AS33" s="347"/>
      <c r="AT33" s="347"/>
      <c r="AU33" s="347"/>
      <c r="AV33" s="347"/>
      <c r="AW33" s="347"/>
      <c r="AX33" s="347"/>
      <c r="AY33" s="347"/>
      <c r="AZ33" s="347"/>
      <c r="BA33" s="347"/>
      <c r="BB33" s="347"/>
      <c r="BC33" s="347"/>
      <c r="BD33" s="347"/>
      <c r="BE33" s="347"/>
      <c r="BF33" s="347"/>
      <c r="BG33" s="347"/>
      <c r="BH33" s="347"/>
      <c r="BI33" s="347"/>
      <c r="BJ33" s="347"/>
      <c r="BK33" s="347"/>
      <c r="BL33" s="347"/>
      <c r="BM33" s="347"/>
      <c r="BN33" s="347"/>
      <c r="BO33" s="347"/>
      <c r="BP33" s="347"/>
      <c r="BQ33" s="347"/>
      <c r="BR33" s="347"/>
      <c r="BS33" s="347"/>
      <c r="BT33" s="347"/>
      <c r="BU33" s="347"/>
      <c r="BV33" s="347"/>
      <c r="BW33" s="347"/>
      <c r="BX33" s="347"/>
      <c r="BY33" s="347"/>
      <c r="BZ33" s="347"/>
      <c r="CA33" s="347"/>
      <c r="CB33" s="347"/>
      <c r="CC33" s="348"/>
      <c r="CD33" s="160">
        <f>COUNTIF(H33:CC33,"○")</f>
        <v>0</v>
      </c>
      <c r="CE33" s="160">
        <f>COUNTIF(H33:CC33,"○")</f>
        <v>0</v>
      </c>
      <c r="CF33" s="160">
        <f>IF($D$5&lt;30,COUNTIFS(H33:CC33,"○",H$78:CC$78,"&gt;=2"),COUNTIFS(H33:CC33,"○",H$78:CC$78,"&gt;=5"))</f>
        <v>0</v>
      </c>
    </row>
    <row r="34" spans="2:84" ht="40.5" customHeight="1">
      <c r="B34" s="1079">
        <v>9</v>
      </c>
      <c r="C34" s="1081"/>
      <c r="D34" s="1083"/>
      <c r="E34" s="1083"/>
      <c r="F34" s="1077"/>
      <c r="G34" s="156" t="s">
        <v>201</v>
      </c>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0"/>
      <c r="BQ34" s="170"/>
      <c r="BR34" s="170"/>
      <c r="BS34" s="170"/>
      <c r="BT34" s="170"/>
      <c r="BU34" s="170"/>
      <c r="BV34" s="170"/>
      <c r="BW34" s="170"/>
      <c r="BX34" s="170"/>
      <c r="BY34" s="170"/>
      <c r="BZ34" s="170"/>
      <c r="CA34" s="170"/>
      <c r="CB34" s="170"/>
      <c r="CC34" s="170"/>
      <c r="CD34" s="161"/>
      <c r="CE34" s="161"/>
      <c r="CF34" s="161"/>
    </row>
    <row r="35" spans="2:84" ht="24" customHeight="1">
      <c r="B35" s="1080"/>
      <c r="C35" s="1082"/>
      <c r="D35" s="1084"/>
      <c r="E35" s="1084"/>
      <c r="F35" s="1078"/>
      <c r="G35" s="156" t="s">
        <v>207</v>
      </c>
      <c r="H35" s="347"/>
      <c r="I35" s="347"/>
      <c r="J35" s="347"/>
      <c r="K35" s="347"/>
      <c r="L35" s="347"/>
      <c r="M35" s="347"/>
      <c r="N35" s="347"/>
      <c r="O35" s="347"/>
      <c r="P35" s="347"/>
      <c r="Q35" s="347"/>
      <c r="R35" s="347"/>
      <c r="S35" s="347"/>
      <c r="T35" s="347"/>
      <c r="U35" s="347"/>
      <c r="V35" s="347"/>
      <c r="W35" s="347"/>
      <c r="X35" s="347"/>
      <c r="Y35" s="347"/>
      <c r="Z35" s="347"/>
      <c r="AA35" s="347"/>
      <c r="AB35" s="347"/>
      <c r="AC35" s="347"/>
      <c r="AD35" s="347"/>
      <c r="AE35" s="347"/>
      <c r="AF35" s="347"/>
      <c r="AG35" s="347"/>
      <c r="AH35" s="347"/>
      <c r="AI35" s="347"/>
      <c r="AJ35" s="347"/>
      <c r="AK35" s="347"/>
      <c r="AL35" s="347"/>
      <c r="AM35" s="347"/>
      <c r="AN35" s="347"/>
      <c r="AO35" s="347"/>
      <c r="AP35" s="347"/>
      <c r="AQ35" s="347"/>
      <c r="AR35" s="347"/>
      <c r="AS35" s="347"/>
      <c r="AT35" s="347"/>
      <c r="AU35" s="347"/>
      <c r="AV35" s="347"/>
      <c r="AW35" s="347"/>
      <c r="AX35" s="347"/>
      <c r="AY35" s="347"/>
      <c r="AZ35" s="347"/>
      <c r="BA35" s="347"/>
      <c r="BB35" s="347"/>
      <c r="BC35" s="347"/>
      <c r="BD35" s="347"/>
      <c r="BE35" s="347"/>
      <c r="BF35" s="347"/>
      <c r="BG35" s="347"/>
      <c r="BH35" s="347"/>
      <c r="BI35" s="347"/>
      <c r="BJ35" s="347"/>
      <c r="BK35" s="347"/>
      <c r="BL35" s="347"/>
      <c r="BM35" s="347"/>
      <c r="BN35" s="347"/>
      <c r="BO35" s="347"/>
      <c r="BP35" s="347"/>
      <c r="BQ35" s="347"/>
      <c r="BR35" s="347"/>
      <c r="BS35" s="347"/>
      <c r="BT35" s="347"/>
      <c r="BU35" s="347"/>
      <c r="BV35" s="347"/>
      <c r="BW35" s="347"/>
      <c r="BX35" s="347"/>
      <c r="BY35" s="347"/>
      <c r="BZ35" s="347"/>
      <c r="CA35" s="347"/>
      <c r="CB35" s="347"/>
      <c r="CC35" s="348"/>
      <c r="CD35" s="160">
        <f>COUNTIF(H35:CC35,"○")</f>
        <v>0</v>
      </c>
      <c r="CE35" s="160">
        <f>COUNTIF(H35:CC35,"○")</f>
        <v>0</v>
      </c>
      <c r="CF35" s="160">
        <f>IF($D$5&lt;30,COUNTIFS(H35:CC35,"○",H$78:CC$78,"&gt;=2"),COUNTIFS(H35:CC35,"○",H$78:CC$78,"&gt;=5"))</f>
        <v>0</v>
      </c>
    </row>
    <row r="36" spans="2:84" ht="40.5" customHeight="1">
      <c r="B36" s="1079">
        <v>10</v>
      </c>
      <c r="C36" s="1081"/>
      <c r="D36" s="1083"/>
      <c r="E36" s="1083"/>
      <c r="F36" s="1077"/>
      <c r="G36" s="156" t="s">
        <v>201</v>
      </c>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0"/>
      <c r="AY36" s="170"/>
      <c r="AZ36" s="170"/>
      <c r="BA36" s="170"/>
      <c r="BB36" s="170"/>
      <c r="BC36" s="170"/>
      <c r="BD36" s="170"/>
      <c r="BE36" s="170"/>
      <c r="BF36" s="170"/>
      <c r="BG36" s="170"/>
      <c r="BH36" s="170"/>
      <c r="BI36" s="170"/>
      <c r="BJ36" s="170"/>
      <c r="BK36" s="170"/>
      <c r="BL36" s="170"/>
      <c r="BM36" s="170"/>
      <c r="BN36" s="170"/>
      <c r="BO36" s="170"/>
      <c r="BP36" s="170"/>
      <c r="BQ36" s="170"/>
      <c r="BR36" s="170"/>
      <c r="BS36" s="170"/>
      <c r="BT36" s="170"/>
      <c r="BU36" s="170"/>
      <c r="BV36" s="170"/>
      <c r="BW36" s="170"/>
      <c r="BX36" s="170"/>
      <c r="BY36" s="170"/>
      <c r="BZ36" s="170"/>
      <c r="CA36" s="170"/>
      <c r="CB36" s="170"/>
      <c r="CC36" s="170"/>
      <c r="CD36" s="161"/>
      <c r="CE36" s="161"/>
      <c r="CF36" s="161"/>
    </row>
    <row r="37" spans="2:84" ht="24" customHeight="1">
      <c r="B37" s="1080"/>
      <c r="C37" s="1082"/>
      <c r="D37" s="1084"/>
      <c r="E37" s="1084"/>
      <c r="F37" s="1078"/>
      <c r="G37" s="156" t="s">
        <v>207</v>
      </c>
      <c r="H37" s="347"/>
      <c r="I37" s="347"/>
      <c r="J37" s="347"/>
      <c r="K37" s="347"/>
      <c r="L37" s="347"/>
      <c r="M37" s="347"/>
      <c r="N37" s="347"/>
      <c r="O37" s="347"/>
      <c r="P37" s="347"/>
      <c r="Q37" s="347"/>
      <c r="R37" s="347"/>
      <c r="S37" s="347"/>
      <c r="T37" s="347"/>
      <c r="U37" s="347"/>
      <c r="V37" s="347"/>
      <c r="W37" s="347"/>
      <c r="X37" s="347"/>
      <c r="Y37" s="347"/>
      <c r="Z37" s="347"/>
      <c r="AA37" s="347"/>
      <c r="AB37" s="347"/>
      <c r="AC37" s="347"/>
      <c r="AD37" s="347"/>
      <c r="AE37" s="347"/>
      <c r="AF37" s="347"/>
      <c r="AG37" s="347"/>
      <c r="AH37" s="347"/>
      <c r="AI37" s="347"/>
      <c r="AJ37" s="347"/>
      <c r="AK37" s="347"/>
      <c r="AL37" s="347"/>
      <c r="AM37" s="347"/>
      <c r="AN37" s="347"/>
      <c r="AO37" s="347"/>
      <c r="AP37" s="347"/>
      <c r="AQ37" s="347"/>
      <c r="AR37" s="347"/>
      <c r="AS37" s="347"/>
      <c r="AT37" s="347"/>
      <c r="AU37" s="347"/>
      <c r="AV37" s="347"/>
      <c r="AW37" s="347"/>
      <c r="AX37" s="347"/>
      <c r="AY37" s="347"/>
      <c r="AZ37" s="347"/>
      <c r="BA37" s="347"/>
      <c r="BB37" s="347"/>
      <c r="BC37" s="347"/>
      <c r="BD37" s="347"/>
      <c r="BE37" s="347"/>
      <c r="BF37" s="347"/>
      <c r="BG37" s="347"/>
      <c r="BH37" s="347"/>
      <c r="BI37" s="347"/>
      <c r="BJ37" s="347"/>
      <c r="BK37" s="347"/>
      <c r="BL37" s="347"/>
      <c r="BM37" s="347"/>
      <c r="BN37" s="347"/>
      <c r="BO37" s="347"/>
      <c r="BP37" s="347"/>
      <c r="BQ37" s="347"/>
      <c r="BR37" s="347"/>
      <c r="BS37" s="347"/>
      <c r="BT37" s="347"/>
      <c r="BU37" s="347"/>
      <c r="BV37" s="347"/>
      <c r="BW37" s="347"/>
      <c r="BX37" s="347"/>
      <c r="BY37" s="347"/>
      <c r="BZ37" s="347"/>
      <c r="CA37" s="347"/>
      <c r="CB37" s="347"/>
      <c r="CC37" s="348"/>
      <c r="CD37" s="160">
        <f>COUNTIF(H37:CC37,"○")</f>
        <v>0</v>
      </c>
      <c r="CE37" s="160">
        <f>COUNTIF(H37:CC37,"○")</f>
        <v>0</v>
      </c>
      <c r="CF37" s="160">
        <f>IF($D$5&lt;30,COUNTIFS(H37:CC37,"○",H$78:CC$78,"&gt;=2"),COUNTIFS(H37:CC37,"○",H$78:CC$78,"&gt;=5"))</f>
        <v>0</v>
      </c>
    </row>
    <row r="38" spans="2:84" ht="40.5" customHeight="1">
      <c r="B38" s="1079">
        <v>11</v>
      </c>
      <c r="C38" s="1081"/>
      <c r="D38" s="1083"/>
      <c r="E38" s="1083"/>
      <c r="F38" s="1077"/>
      <c r="G38" s="156" t="s">
        <v>201</v>
      </c>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0"/>
      <c r="BN38" s="170"/>
      <c r="BO38" s="170"/>
      <c r="BP38" s="170"/>
      <c r="BQ38" s="170"/>
      <c r="BR38" s="170"/>
      <c r="BS38" s="170"/>
      <c r="BT38" s="170"/>
      <c r="BU38" s="170"/>
      <c r="BV38" s="170"/>
      <c r="BW38" s="170"/>
      <c r="BX38" s="170"/>
      <c r="BY38" s="170"/>
      <c r="BZ38" s="170"/>
      <c r="CA38" s="170"/>
      <c r="CB38" s="170"/>
      <c r="CC38" s="170"/>
      <c r="CD38" s="161"/>
      <c r="CE38" s="161"/>
      <c r="CF38" s="161"/>
    </row>
    <row r="39" spans="2:84" ht="24" customHeight="1">
      <c r="B39" s="1080"/>
      <c r="C39" s="1082"/>
      <c r="D39" s="1084"/>
      <c r="E39" s="1084"/>
      <c r="F39" s="1078"/>
      <c r="G39" s="156" t="s">
        <v>207</v>
      </c>
      <c r="H39" s="347"/>
      <c r="I39" s="347"/>
      <c r="J39" s="347"/>
      <c r="K39" s="347"/>
      <c r="L39" s="347"/>
      <c r="M39" s="347"/>
      <c r="N39" s="347"/>
      <c r="O39" s="347"/>
      <c r="P39" s="347"/>
      <c r="Q39" s="347"/>
      <c r="R39" s="347"/>
      <c r="S39" s="347"/>
      <c r="T39" s="347"/>
      <c r="U39" s="347"/>
      <c r="V39" s="347"/>
      <c r="W39" s="347"/>
      <c r="X39" s="347"/>
      <c r="Y39" s="347"/>
      <c r="Z39" s="347"/>
      <c r="AA39" s="347"/>
      <c r="AB39" s="347"/>
      <c r="AC39" s="347"/>
      <c r="AD39" s="347"/>
      <c r="AE39" s="347"/>
      <c r="AF39" s="347"/>
      <c r="AG39" s="347"/>
      <c r="AH39" s="347"/>
      <c r="AI39" s="347"/>
      <c r="AJ39" s="347"/>
      <c r="AK39" s="347"/>
      <c r="AL39" s="347"/>
      <c r="AM39" s="347"/>
      <c r="AN39" s="347"/>
      <c r="AO39" s="347"/>
      <c r="AP39" s="347"/>
      <c r="AQ39" s="347"/>
      <c r="AR39" s="347"/>
      <c r="AS39" s="347"/>
      <c r="AT39" s="347"/>
      <c r="AU39" s="347"/>
      <c r="AV39" s="347"/>
      <c r="AW39" s="347"/>
      <c r="AX39" s="347"/>
      <c r="AY39" s="347"/>
      <c r="AZ39" s="347"/>
      <c r="BA39" s="347"/>
      <c r="BB39" s="347"/>
      <c r="BC39" s="347"/>
      <c r="BD39" s="347"/>
      <c r="BE39" s="347"/>
      <c r="BF39" s="347"/>
      <c r="BG39" s="347"/>
      <c r="BH39" s="347"/>
      <c r="BI39" s="347"/>
      <c r="BJ39" s="347"/>
      <c r="BK39" s="347"/>
      <c r="BL39" s="347"/>
      <c r="BM39" s="347"/>
      <c r="BN39" s="347"/>
      <c r="BO39" s="347"/>
      <c r="BP39" s="347"/>
      <c r="BQ39" s="347"/>
      <c r="BR39" s="347"/>
      <c r="BS39" s="347"/>
      <c r="BT39" s="347"/>
      <c r="BU39" s="347"/>
      <c r="BV39" s="347"/>
      <c r="BW39" s="347"/>
      <c r="BX39" s="347"/>
      <c r="BY39" s="347"/>
      <c r="BZ39" s="347"/>
      <c r="CA39" s="347"/>
      <c r="CB39" s="347"/>
      <c r="CC39" s="348"/>
      <c r="CD39" s="160">
        <f>COUNTIF(H39:CC39,"○")</f>
        <v>0</v>
      </c>
      <c r="CE39" s="160">
        <f>COUNTIF(H39:CC39,"○")</f>
        <v>0</v>
      </c>
      <c r="CF39" s="160">
        <f>IF($D$5&lt;30,COUNTIFS(H39:CC39,"○",H$78:CC$78,"&gt;=2"),COUNTIFS(H39:CC39,"○",H$78:CC$78,"&gt;=5"))</f>
        <v>0</v>
      </c>
    </row>
    <row r="40" spans="2:84" ht="40.5" customHeight="1">
      <c r="B40" s="1079">
        <v>12</v>
      </c>
      <c r="C40" s="1081"/>
      <c r="D40" s="1083"/>
      <c r="E40" s="1083"/>
      <c r="F40" s="1077"/>
      <c r="G40" s="156" t="s">
        <v>201</v>
      </c>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c r="AY40" s="170"/>
      <c r="AZ40" s="170"/>
      <c r="BA40" s="170"/>
      <c r="BB40" s="170"/>
      <c r="BC40" s="170"/>
      <c r="BD40" s="170"/>
      <c r="BE40" s="170"/>
      <c r="BF40" s="170"/>
      <c r="BG40" s="170"/>
      <c r="BH40" s="170"/>
      <c r="BI40" s="170"/>
      <c r="BJ40" s="170"/>
      <c r="BK40" s="170"/>
      <c r="BL40" s="170"/>
      <c r="BM40" s="170"/>
      <c r="BN40" s="170"/>
      <c r="BO40" s="170"/>
      <c r="BP40" s="170"/>
      <c r="BQ40" s="170"/>
      <c r="BR40" s="170"/>
      <c r="BS40" s="170"/>
      <c r="BT40" s="170"/>
      <c r="BU40" s="170"/>
      <c r="BV40" s="170"/>
      <c r="BW40" s="170"/>
      <c r="BX40" s="170"/>
      <c r="BY40" s="170"/>
      <c r="BZ40" s="170"/>
      <c r="CA40" s="170"/>
      <c r="CB40" s="170"/>
      <c r="CC40" s="170"/>
      <c r="CD40" s="161"/>
      <c r="CE40" s="161"/>
      <c r="CF40" s="161"/>
    </row>
    <row r="41" spans="2:84" ht="24" customHeight="1">
      <c r="B41" s="1080"/>
      <c r="C41" s="1082"/>
      <c r="D41" s="1084"/>
      <c r="E41" s="1084"/>
      <c r="F41" s="1078"/>
      <c r="G41" s="156" t="s">
        <v>207</v>
      </c>
      <c r="H41" s="347"/>
      <c r="I41" s="347"/>
      <c r="J41" s="347"/>
      <c r="K41" s="347"/>
      <c r="L41" s="347"/>
      <c r="M41" s="347"/>
      <c r="N41" s="347"/>
      <c r="O41" s="347"/>
      <c r="P41" s="347"/>
      <c r="Q41" s="347"/>
      <c r="R41" s="347"/>
      <c r="S41" s="347"/>
      <c r="T41" s="347"/>
      <c r="U41" s="347"/>
      <c r="V41" s="347"/>
      <c r="W41" s="347"/>
      <c r="X41" s="347"/>
      <c r="Y41" s="347"/>
      <c r="Z41" s="347"/>
      <c r="AA41" s="347"/>
      <c r="AB41" s="347"/>
      <c r="AC41" s="347"/>
      <c r="AD41" s="347"/>
      <c r="AE41" s="347"/>
      <c r="AF41" s="347"/>
      <c r="AG41" s="347"/>
      <c r="AH41" s="347"/>
      <c r="AI41" s="347"/>
      <c r="AJ41" s="347"/>
      <c r="AK41" s="347"/>
      <c r="AL41" s="347"/>
      <c r="AM41" s="347"/>
      <c r="AN41" s="347"/>
      <c r="AO41" s="347"/>
      <c r="AP41" s="347"/>
      <c r="AQ41" s="347"/>
      <c r="AR41" s="347"/>
      <c r="AS41" s="347"/>
      <c r="AT41" s="347"/>
      <c r="AU41" s="347"/>
      <c r="AV41" s="347"/>
      <c r="AW41" s="347"/>
      <c r="AX41" s="347"/>
      <c r="AY41" s="347"/>
      <c r="AZ41" s="347"/>
      <c r="BA41" s="347"/>
      <c r="BB41" s="347"/>
      <c r="BC41" s="347"/>
      <c r="BD41" s="347"/>
      <c r="BE41" s="347"/>
      <c r="BF41" s="347"/>
      <c r="BG41" s="347"/>
      <c r="BH41" s="347"/>
      <c r="BI41" s="347"/>
      <c r="BJ41" s="347"/>
      <c r="BK41" s="347"/>
      <c r="BL41" s="347"/>
      <c r="BM41" s="347"/>
      <c r="BN41" s="347"/>
      <c r="BO41" s="347"/>
      <c r="BP41" s="347"/>
      <c r="BQ41" s="347"/>
      <c r="BR41" s="347"/>
      <c r="BS41" s="347"/>
      <c r="BT41" s="347"/>
      <c r="BU41" s="347"/>
      <c r="BV41" s="347"/>
      <c r="BW41" s="347"/>
      <c r="BX41" s="347"/>
      <c r="BY41" s="347"/>
      <c r="BZ41" s="347"/>
      <c r="CA41" s="347"/>
      <c r="CB41" s="347"/>
      <c r="CC41" s="348"/>
      <c r="CD41" s="160">
        <f>COUNTIF(H41:CC41,"○")</f>
        <v>0</v>
      </c>
      <c r="CE41" s="160">
        <f>COUNTIF(H41:CC41,"○")</f>
        <v>0</v>
      </c>
      <c r="CF41" s="160">
        <f>IF($D$5&lt;30,COUNTIFS(H41:CC41,"○",H$78:CC$78,"&gt;=2"),COUNTIFS(H41:CC41,"○",H$78:CC$78,"&gt;=5"))</f>
        <v>0</v>
      </c>
    </row>
    <row r="42" spans="2:84" ht="40.5" customHeight="1">
      <c r="B42" s="1079">
        <v>13</v>
      </c>
      <c r="C42" s="1081"/>
      <c r="D42" s="1083"/>
      <c r="E42" s="1083"/>
      <c r="F42" s="1077"/>
      <c r="G42" s="156" t="s">
        <v>201</v>
      </c>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0"/>
      <c r="BA42" s="170"/>
      <c r="BB42" s="170"/>
      <c r="BC42" s="170"/>
      <c r="BD42" s="170"/>
      <c r="BE42" s="170"/>
      <c r="BF42" s="170"/>
      <c r="BG42" s="170"/>
      <c r="BH42" s="170"/>
      <c r="BI42" s="170"/>
      <c r="BJ42" s="170"/>
      <c r="BK42" s="170"/>
      <c r="BL42" s="170"/>
      <c r="BM42" s="170"/>
      <c r="BN42" s="170"/>
      <c r="BO42" s="170"/>
      <c r="BP42" s="170"/>
      <c r="BQ42" s="170"/>
      <c r="BR42" s="170"/>
      <c r="BS42" s="170"/>
      <c r="BT42" s="170"/>
      <c r="BU42" s="170"/>
      <c r="BV42" s="170"/>
      <c r="BW42" s="170"/>
      <c r="BX42" s="170"/>
      <c r="BY42" s="170"/>
      <c r="BZ42" s="170"/>
      <c r="CA42" s="170"/>
      <c r="CB42" s="170"/>
      <c r="CC42" s="170"/>
      <c r="CD42" s="161"/>
      <c r="CE42" s="161"/>
      <c r="CF42" s="161"/>
    </row>
    <row r="43" spans="2:84" ht="24" customHeight="1">
      <c r="B43" s="1080"/>
      <c r="C43" s="1082"/>
      <c r="D43" s="1084"/>
      <c r="E43" s="1084"/>
      <c r="F43" s="1078"/>
      <c r="G43" s="156" t="s">
        <v>207</v>
      </c>
      <c r="H43" s="347"/>
      <c r="I43" s="347"/>
      <c r="J43" s="347"/>
      <c r="K43" s="347"/>
      <c r="L43" s="347"/>
      <c r="M43" s="347"/>
      <c r="N43" s="347"/>
      <c r="O43" s="347"/>
      <c r="P43" s="347"/>
      <c r="Q43" s="347"/>
      <c r="R43" s="347"/>
      <c r="S43" s="347"/>
      <c r="T43" s="347"/>
      <c r="U43" s="347"/>
      <c r="V43" s="347"/>
      <c r="W43" s="347"/>
      <c r="X43" s="347"/>
      <c r="Y43" s="347"/>
      <c r="Z43" s="347"/>
      <c r="AA43" s="347"/>
      <c r="AB43" s="347"/>
      <c r="AC43" s="347"/>
      <c r="AD43" s="347"/>
      <c r="AE43" s="347"/>
      <c r="AF43" s="347"/>
      <c r="AG43" s="347"/>
      <c r="AH43" s="347"/>
      <c r="AI43" s="347"/>
      <c r="AJ43" s="347"/>
      <c r="AK43" s="347"/>
      <c r="AL43" s="347"/>
      <c r="AM43" s="347"/>
      <c r="AN43" s="347"/>
      <c r="AO43" s="347"/>
      <c r="AP43" s="347"/>
      <c r="AQ43" s="347"/>
      <c r="AR43" s="347"/>
      <c r="AS43" s="347"/>
      <c r="AT43" s="347"/>
      <c r="AU43" s="347"/>
      <c r="AV43" s="347"/>
      <c r="AW43" s="347"/>
      <c r="AX43" s="347"/>
      <c r="AY43" s="347"/>
      <c r="AZ43" s="347"/>
      <c r="BA43" s="347"/>
      <c r="BB43" s="347"/>
      <c r="BC43" s="347"/>
      <c r="BD43" s="347"/>
      <c r="BE43" s="347"/>
      <c r="BF43" s="347"/>
      <c r="BG43" s="347"/>
      <c r="BH43" s="347"/>
      <c r="BI43" s="347"/>
      <c r="BJ43" s="347"/>
      <c r="BK43" s="347"/>
      <c r="BL43" s="347"/>
      <c r="BM43" s="347"/>
      <c r="BN43" s="347"/>
      <c r="BO43" s="347"/>
      <c r="BP43" s="347"/>
      <c r="BQ43" s="347"/>
      <c r="BR43" s="347"/>
      <c r="BS43" s="347"/>
      <c r="BT43" s="347"/>
      <c r="BU43" s="347"/>
      <c r="BV43" s="347"/>
      <c r="BW43" s="347"/>
      <c r="BX43" s="347"/>
      <c r="BY43" s="347"/>
      <c r="BZ43" s="347"/>
      <c r="CA43" s="347"/>
      <c r="CB43" s="347"/>
      <c r="CC43" s="348"/>
      <c r="CD43" s="160">
        <f>COUNTIF(H43:CC43,"○")</f>
        <v>0</v>
      </c>
      <c r="CE43" s="160">
        <f>COUNTIF(H43:CC43,"○")</f>
        <v>0</v>
      </c>
      <c r="CF43" s="160">
        <f>IF($D$5&lt;30,COUNTIFS(H43:CC43,"○",H$78:CC$78,"&gt;=2"),COUNTIFS(H43:CC43,"○",H$78:CC$78,"&gt;=5"))</f>
        <v>0</v>
      </c>
    </row>
    <row r="44" spans="2:84" ht="40.5" customHeight="1">
      <c r="B44" s="1079">
        <v>14</v>
      </c>
      <c r="C44" s="1081"/>
      <c r="D44" s="1083"/>
      <c r="E44" s="1083"/>
      <c r="F44" s="1077"/>
      <c r="G44" s="156" t="s">
        <v>201</v>
      </c>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70"/>
      <c r="BB44" s="170"/>
      <c r="BC44" s="170"/>
      <c r="BD44" s="170"/>
      <c r="BE44" s="170"/>
      <c r="BF44" s="170"/>
      <c r="BG44" s="170"/>
      <c r="BH44" s="170"/>
      <c r="BI44" s="170"/>
      <c r="BJ44" s="170"/>
      <c r="BK44" s="170"/>
      <c r="BL44" s="170"/>
      <c r="BM44" s="170"/>
      <c r="BN44" s="170"/>
      <c r="BO44" s="170"/>
      <c r="BP44" s="170"/>
      <c r="BQ44" s="170"/>
      <c r="BR44" s="170"/>
      <c r="BS44" s="170"/>
      <c r="BT44" s="170"/>
      <c r="BU44" s="170"/>
      <c r="BV44" s="170"/>
      <c r="BW44" s="170"/>
      <c r="BX44" s="170"/>
      <c r="BY44" s="170"/>
      <c r="BZ44" s="170"/>
      <c r="CA44" s="170"/>
      <c r="CB44" s="170"/>
      <c r="CC44" s="170"/>
      <c r="CD44" s="161"/>
      <c r="CE44" s="161"/>
      <c r="CF44" s="161"/>
    </row>
    <row r="45" spans="2:84" ht="24" customHeight="1">
      <c r="B45" s="1080"/>
      <c r="C45" s="1082"/>
      <c r="D45" s="1084"/>
      <c r="E45" s="1084"/>
      <c r="F45" s="1078"/>
      <c r="G45" s="156" t="s">
        <v>207</v>
      </c>
      <c r="H45" s="347"/>
      <c r="I45" s="347"/>
      <c r="J45" s="347"/>
      <c r="K45" s="347"/>
      <c r="L45" s="347"/>
      <c r="M45" s="347"/>
      <c r="N45" s="347"/>
      <c r="O45" s="347"/>
      <c r="P45" s="347"/>
      <c r="Q45" s="347"/>
      <c r="R45" s="347"/>
      <c r="S45" s="347"/>
      <c r="T45" s="347"/>
      <c r="U45" s="347"/>
      <c r="V45" s="347"/>
      <c r="W45" s="347"/>
      <c r="X45" s="347"/>
      <c r="Y45" s="347"/>
      <c r="Z45" s="347"/>
      <c r="AA45" s="347"/>
      <c r="AB45" s="347"/>
      <c r="AC45" s="347"/>
      <c r="AD45" s="347"/>
      <c r="AE45" s="347"/>
      <c r="AF45" s="347"/>
      <c r="AG45" s="347"/>
      <c r="AH45" s="347"/>
      <c r="AI45" s="347"/>
      <c r="AJ45" s="347"/>
      <c r="AK45" s="347"/>
      <c r="AL45" s="347"/>
      <c r="AM45" s="347"/>
      <c r="AN45" s="347"/>
      <c r="AO45" s="347"/>
      <c r="AP45" s="347"/>
      <c r="AQ45" s="347"/>
      <c r="AR45" s="347"/>
      <c r="AS45" s="347"/>
      <c r="AT45" s="347"/>
      <c r="AU45" s="347"/>
      <c r="AV45" s="347"/>
      <c r="AW45" s="347"/>
      <c r="AX45" s="347"/>
      <c r="AY45" s="347"/>
      <c r="AZ45" s="347"/>
      <c r="BA45" s="347"/>
      <c r="BB45" s="347"/>
      <c r="BC45" s="347"/>
      <c r="BD45" s="347"/>
      <c r="BE45" s="347"/>
      <c r="BF45" s="347"/>
      <c r="BG45" s="347"/>
      <c r="BH45" s="347"/>
      <c r="BI45" s="347"/>
      <c r="BJ45" s="347"/>
      <c r="BK45" s="347"/>
      <c r="BL45" s="347"/>
      <c r="BM45" s="347"/>
      <c r="BN45" s="347"/>
      <c r="BO45" s="347"/>
      <c r="BP45" s="347"/>
      <c r="BQ45" s="347"/>
      <c r="BR45" s="347"/>
      <c r="BS45" s="347"/>
      <c r="BT45" s="347"/>
      <c r="BU45" s="347"/>
      <c r="BV45" s="347"/>
      <c r="BW45" s="347"/>
      <c r="BX45" s="347"/>
      <c r="BY45" s="347"/>
      <c r="BZ45" s="347"/>
      <c r="CA45" s="347"/>
      <c r="CB45" s="347"/>
      <c r="CC45" s="348"/>
      <c r="CD45" s="160">
        <f>COUNTIF(H45:CC45,"○")</f>
        <v>0</v>
      </c>
      <c r="CE45" s="160">
        <f>COUNTIF(H45:CC45,"○")</f>
        <v>0</v>
      </c>
      <c r="CF45" s="160">
        <f>IF($D$5&lt;30,COUNTIFS(H45:CC45,"○",H$78:CC$78,"&gt;=2"),COUNTIFS(H45:CC45,"○",H$78:CC$78,"&gt;=5"))</f>
        <v>0</v>
      </c>
    </row>
    <row r="46" spans="2:84" ht="40.5" customHeight="1">
      <c r="B46" s="1079">
        <v>15</v>
      </c>
      <c r="C46" s="1081"/>
      <c r="D46" s="1083"/>
      <c r="E46" s="1083"/>
      <c r="F46" s="1077"/>
      <c r="G46" s="156" t="s">
        <v>201</v>
      </c>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0"/>
      <c r="AR46" s="170"/>
      <c r="AS46" s="170"/>
      <c r="AT46" s="170"/>
      <c r="AU46" s="170"/>
      <c r="AV46" s="170"/>
      <c r="AW46" s="170"/>
      <c r="AX46" s="170"/>
      <c r="AY46" s="170"/>
      <c r="AZ46" s="170"/>
      <c r="BA46" s="170"/>
      <c r="BB46" s="170"/>
      <c r="BC46" s="170"/>
      <c r="BD46" s="170"/>
      <c r="BE46" s="170"/>
      <c r="BF46" s="170"/>
      <c r="BG46" s="170"/>
      <c r="BH46" s="170"/>
      <c r="BI46" s="170"/>
      <c r="BJ46" s="170"/>
      <c r="BK46" s="170"/>
      <c r="BL46" s="170"/>
      <c r="BM46" s="170"/>
      <c r="BN46" s="170"/>
      <c r="BO46" s="170"/>
      <c r="BP46" s="170"/>
      <c r="BQ46" s="170"/>
      <c r="BR46" s="170"/>
      <c r="BS46" s="170"/>
      <c r="BT46" s="170"/>
      <c r="BU46" s="170"/>
      <c r="BV46" s="170"/>
      <c r="BW46" s="170"/>
      <c r="BX46" s="170"/>
      <c r="BY46" s="170"/>
      <c r="BZ46" s="170"/>
      <c r="CA46" s="170"/>
      <c r="CB46" s="170"/>
      <c r="CC46" s="170"/>
      <c r="CD46" s="161"/>
      <c r="CE46" s="161"/>
      <c r="CF46" s="161"/>
    </row>
    <row r="47" spans="2:84" ht="24" customHeight="1">
      <c r="B47" s="1080"/>
      <c r="C47" s="1082"/>
      <c r="D47" s="1084"/>
      <c r="E47" s="1084"/>
      <c r="F47" s="1078"/>
      <c r="G47" s="156" t="s">
        <v>207</v>
      </c>
      <c r="H47" s="347"/>
      <c r="I47" s="347"/>
      <c r="J47" s="347"/>
      <c r="K47" s="347"/>
      <c r="L47" s="347"/>
      <c r="M47" s="347"/>
      <c r="N47" s="347"/>
      <c r="O47" s="347"/>
      <c r="P47" s="347"/>
      <c r="Q47" s="347"/>
      <c r="R47" s="347"/>
      <c r="S47" s="347"/>
      <c r="T47" s="347"/>
      <c r="U47" s="347"/>
      <c r="V47" s="347"/>
      <c r="W47" s="347"/>
      <c r="X47" s="347"/>
      <c r="Y47" s="347"/>
      <c r="Z47" s="347"/>
      <c r="AA47" s="347"/>
      <c r="AB47" s="347"/>
      <c r="AC47" s="347"/>
      <c r="AD47" s="347"/>
      <c r="AE47" s="347"/>
      <c r="AF47" s="347"/>
      <c r="AG47" s="347"/>
      <c r="AH47" s="347"/>
      <c r="AI47" s="347"/>
      <c r="AJ47" s="347"/>
      <c r="AK47" s="347"/>
      <c r="AL47" s="347"/>
      <c r="AM47" s="347"/>
      <c r="AN47" s="347"/>
      <c r="AO47" s="347"/>
      <c r="AP47" s="347"/>
      <c r="AQ47" s="347"/>
      <c r="AR47" s="347"/>
      <c r="AS47" s="347"/>
      <c r="AT47" s="347"/>
      <c r="AU47" s="347"/>
      <c r="AV47" s="347"/>
      <c r="AW47" s="347"/>
      <c r="AX47" s="347"/>
      <c r="AY47" s="347"/>
      <c r="AZ47" s="347"/>
      <c r="BA47" s="347"/>
      <c r="BB47" s="347"/>
      <c r="BC47" s="347"/>
      <c r="BD47" s="347"/>
      <c r="BE47" s="347"/>
      <c r="BF47" s="347"/>
      <c r="BG47" s="347"/>
      <c r="BH47" s="347"/>
      <c r="BI47" s="347"/>
      <c r="BJ47" s="347"/>
      <c r="BK47" s="347"/>
      <c r="BL47" s="347"/>
      <c r="BM47" s="347"/>
      <c r="BN47" s="347"/>
      <c r="BO47" s="347"/>
      <c r="BP47" s="347"/>
      <c r="BQ47" s="347"/>
      <c r="BR47" s="347"/>
      <c r="BS47" s="347"/>
      <c r="BT47" s="347"/>
      <c r="BU47" s="347"/>
      <c r="BV47" s="347"/>
      <c r="BW47" s="347"/>
      <c r="BX47" s="347"/>
      <c r="BY47" s="347"/>
      <c r="BZ47" s="347"/>
      <c r="CA47" s="347"/>
      <c r="CB47" s="347"/>
      <c r="CC47" s="348"/>
      <c r="CD47" s="160">
        <f>COUNTIF(H47:CC47,"○")</f>
        <v>0</v>
      </c>
      <c r="CE47" s="160">
        <f>COUNTIF(H47:CC47,"○")</f>
        <v>0</v>
      </c>
      <c r="CF47" s="160">
        <f>IF($D$5&lt;30,COUNTIFS(H47:CC47,"○",H$78:CC$78,"&gt;=2"),COUNTIFS(H47:CC47,"○",H$78:CC$78,"&gt;=5"))</f>
        <v>0</v>
      </c>
    </row>
    <row r="48" spans="2:84" ht="40.5" customHeight="1">
      <c r="B48" s="1079">
        <v>16</v>
      </c>
      <c r="C48" s="1081"/>
      <c r="D48" s="1083"/>
      <c r="E48" s="1083"/>
      <c r="F48" s="1077"/>
      <c r="G48" s="156" t="s">
        <v>201</v>
      </c>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170"/>
      <c r="AP48" s="170"/>
      <c r="AQ48" s="170"/>
      <c r="AR48" s="170"/>
      <c r="AS48" s="170"/>
      <c r="AT48" s="170"/>
      <c r="AU48" s="170"/>
      <c r="AV48" s="170"/>
      <c r="AW48" s="170"/>
      <c r="AX48" s="170"/>
      <c r="AY48" s="170"/>
      <c r="AZ48" s="170"/>
      <c r="BA48" s="170"/>
      <c r="BB48" s="170"/>
      <c r="BC48" s="170"/>
      <c r="BD48" s="170"/>
      <c r="BE48" s="170"/>
      <c r="BF48" s="170"/>
      <c r="BG48" s="170"/>
      <c r="BH48" s="170"/>
      <c r="BI48" s="170"/>
      <c r="BJ48" s="170"/>
      <c r="BK48" s="170"/>
      <c r="BL48" s="170"/>
      <c r="BM48" s="170"/>
      <c r="BN48" s="170"/>
      <c r="BO48" s="170"/>
      <c r="BP48" s="170"/>
      <c r="BQ48" s="170"/>
      <c r="BR48" s="170"/>
      <c r="BS48" s="170"/>
      <c r="BT48" s="170"/>
      <c r="BU48" s="170"/>
      <c r="BV48" s="170"/>
      <c r="BW48" s="170"/>
      <c r="BX48" s="170"/>
      <c r="BY48" s="170"/>
      <c r="BZ48" s="170"/>
      <c r="CA48" s="170"/>
      <c r="CB48" s="170"/>
      <c r="CC48" s="170"/>
      <c r="CD48" s="161"/>
      <c r="CE48" s="161"/>
      <c r="CF48" s="161"/>
    </row>
    <row r="49" spans="2:84" ht="24" customHeight="1">
      <c r="B49" s="1080"/>
      <c r="C49" s="1082"/>
      <c r="D49" s="1084"/>
      <c r="E49" s="1084"/>
      <c r="F49" s="1078"/>
      <c r="G49" s="156" t="s">
        <v>207</v>
      </c>
      <c r="H49" s="347"/>
      <c r="I49" s="347"/>
      <c r="J49" s="347"/>
      <c r="K49" s="347"/>
      <c r="L49" s="347"/>
      <c r="M49" s="347"/>
      <c r="N49" s="347"/>
      <c r="O49" s="347"/>
      <c r="P49" s="347"/>
      <c r="Q49" s="347"/>
      <c r="R49" s="347"/>
      <c r="S49" s="347"/>
      <c r="T49" s="347"/>
      <c r="U49" s="347"/>
      <c r="V49" s="347"/>
      <c r="W49" s="347"/>
      <c r="X49" s="347"/>
      <c r="Y49" s="347"/>
      <c r="Z49" s="347"/>
      <c r="AA49" s="347"/>
      <c r="AB49" s="347"/>
      <c r="AC49" s="347"/>
      <c r="AD49" s="347"/>
      <c r="AE49" s="347"/>
      <c r="AF49" s="347"/>
      <c r="AG49" s="347"/>
      <c r="AH49" s="347"/>
      <c r="AI49" s="347"/>
      <c r="AJ49" s="347"/>
      <c r="AK49" s="347"/>
      <c r="AL49" s="347"/>
      <c r="AM49" s="347"/>
      <c r="AN49" s="347"/>
      <c r="AO49" s="347"/>
      <c r="AP49" s="347"/>
      <c r="AQ49" s="347"/>
      <c r="AR49" s="347"/>
      <c r="AS49" s="347"/>
      <c r="AT49" s="347"/>
      <c r="AU49" s="347"/>
      <c r="AV49" s="347"/>
      <c r="AW49" s="347"/>
      <c r="AX49" s="347"/>
      <c r="AY49" s="347"/>
      <c r="AZ49" s="347"/>
      <c r="BA49" s="347"/>
      <c r="BB49" s="347"/>
      <c r="BC49" s="347"/>
      <c r="BD49" s="347"/>
      <c r="BE49" s="347"/>
      <c r="BF49" s="347"/>
      <c r="BG49" s="347"/>
      <c r="BH49" s="347"/>
      <c r="BI49" s="347"/>
      <c r="BJ49" s="347"/>
      <c r="BK49" s="347"/>
      <c r="BL49" s="347"/>
      <c r="BM49" s="347"/>
      <c r="BN49" s="347"/>
      <c r="BO49" s="347"/>
      <c r="BP49" s="347"/>
      <c r="BQ49" s="347"/>
      <c r="BR49" s="347"/>
      <c r="BS49" s="347"/>
      <c r="BT49" s="347"/>
      <c r="BU49" s="347"/>
      <c r="BV49" s="347"/>
      <c r="BW49" s="347"/>
      <c r="BX49" s="347"/>
      <c r="BY49" s="347"/>
      <c r="BZ49" s="347"/>
      <c r="CA49" s="347"/>
      <c r="CB49" s="347"/>
      <c r="CC49" s="348"/>
      <c r="CD49" s="160">
        <f>COUNTIF(H49:CC49,"○")</f>
        <v>0</v>
      </c>
      <c r="CE49" s="160">
        <f>COUNTIF(H49:CC49,"○")</f>
        <v>0</v>
      </c>
      <c r="CF49" s="160">
        <f>IF($D$5&lt;30,COUNTIFS(H49:CC49,"○",H$78:CC$78,"&gt;=2"),COUNTIFS(H49:CC49,"○",H$78:CC$78,"&gt;=5"))</f>
        <v>0</v>
      </c>
    </row>
    <row r="50" spans="2:84" ht="40.5" customHeight="1">
      <c r="B50" s="1079">
        <v>17</v>
      </c>
      <c r="C50" s="1081"/>
      <c r="D50" s="1083"/>
      <c r="E50" s="1083"/>
      <c r="F50" s="1077"/>
      <c r="G50" s="156" t="s">
        <v>201</v>
      </c>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0"/>
      <c r="BR50" s="170"/>
      <c r="BS50" s="170"/>
      <c r="BT50" s="170"/>
      <c r="BU50" s="170"/>
      <c r="BV50" s="170"/>
      <c r="BW50" s="170"/>
      <c r="BX50" s="170"/>
      <c r="BY50" s="170"/>
      <c r="BZ50" s="170"/>
      <c r="CA50" s="170"/>
      <c r="CB50" s="170"/>
      <c r="CC50" s="170"/>
      <c r="CD50" s="161"/>
      <c r="CE50" s="161"/>
      <c r="CF50" s="161"/>
    </row>
    <row r="51" spans="2:84" ht="24" customHeight="1">
      <c r="B51" s="1080"/>
      <c r="C51" s="1082"/>
      <c r="D51" s="1084"/>
      <c r="E51" s="1084"/>
      <c r="F51" s="1078"/>
      <c r="G51" s="156" t="s">
        <v>207</v>
      </c>
      <c r="H51" s="347"/>
      <c r="I51" s="347"/>
      <c r="J51" s="347"/>
      <c r="K51" s="347"/>
      <c r="L51" s="347"/>
      <c r="M51" s="347"/>
      <c r="N51" s="347"/>
      <c r="O51" s="347"/>
      <c r="P51" s="347"/>
      <c r="Q51" s="347"/>
      <c r="R51" s="347"/>
      <c r="S51" s="347"/>
      <c r="T51" s="347"/>
      <c r="U51" s="347"/>
      <c r="V51" s="347"/>
      <c r="W51" s="347"/>
      <c r="X51" s="347"/>
      <c r="Y51" s="347"/>
      <c r="Z51" s="347"/>
      <c r="AA51" s="347"/>
      <c r="AB51" s="347"/>
      <c r="AC51" s="347"/>
      <c r="AD51" s="347"/>
      <c r="AE51" s="347"/>
      <c r="AF51" s="347"/>
      <c r="AG51" s="347"/>
      <c r="AH51" s="347"/>
      <c r="AI51" s="347"/>
      <c r="AJ51" s="347"/>
      <c r="AK51" s="347"/>
      <c r="AL51" s="347"/>
      <c r="AM51" s="347"/>
      <c r="AN51" s="347"/>
      <c r="AO51" s="347"/>
      <c r="AP51" s="347"/>
      <c r="AQ51" s="347"/>
      <c r="AR51" s="347"/>
      <c r="AS51" s="347"/>
      <c r="AT51" s="347"/>
      <c r="AU51" s="347"/>
      <c r="AV51" s="347"/>
      <c r="AW51" s="347"/>
      <c r="AX51" s="347"/>
      <c r="AY51" s="347"/>
      <c r="AZ51" s="347"/>
      <c r="BA51" s="347"/>
      <c r="BB51" s="347"/>
      <c r="BC51" s="347"/>
      <c r="BD51" s="347"/>
      <c r="BE51" s="347"/>
      <c r="BF51" s="347"/>
      <c r="BG51" s="347"/>
      <c r="BH51" s="347"/>
      <c r="BI51" s="347"/>
      <c r="BJ51" s="347"/>
      <c r="BK51" s="347"/>
      <c r="BL51" s="347"/>
      <c r="BM51" s="347"/>
      <c r="BN51" s="347"/>
      <c r="BO51" s="347"/>
      <c r="BP51" s="347"/>
      <c r="BQ51" s="347"/>
      <c r="BR51" s="347"/>
      <c r="BS51" s="347"/>
      <c r="BT51" s="347"/>
      <c r="BU51" s="347"/>
      <c r="BV51" s="347"/>
      <c r="BW51" s="347"/>
      <c r="BX51" s="347"/>
      <c r="BY51" s="347"/>
      <c r="BZ51" s="347"/>
      <c r="CA51" s="347"/>
      <c r="CB51" s="347"/>
      <c r="CC51" s="348"/>
      <c r="CD51" s="160">
        <f>COUNTIF(H51:CC51,"○")</f>
        <v>0</v>
      </c>
      <c r="CE51" s="160">
        <f>COUNTIF(H51:CC51,"○")</f>
        <v>0</v>
      </c>
      <c r="CF51" s="160">
        <f>IF($D$5&lt;30,COUNTIFS(H51:CC51,"○",H$78:CC$78,"&gt;=2"),COUNTIFS(H51:CC51,"○",H$78:CC$78,"&gt;=5"))</f>
        <v>0</v>
      </c>
    </row>
    <row r="52" spans="2:84" ht="40.5" customHeight="1">
      <c r="B52" s="1079">
        <v>18</v>
      </c>
      <c r="C52" s="1081"/>
      <c r="D52" s="1083"/>
      <c r="E52" s="1083"/>
      <c r="F52" s="1077"/>
      <c r="G52" s="156" t="s">
        <v>201</v>
      </c>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0"/>
      <c r="BR52" s="170"/>
      <c r="BS52" s="170"/>
      <c r="BT52" s="170"/>
      <c r="BU52" s="170"/>
      <c r="BV52" s="170"/>
      <c r="BW52" s="170"/>
      <c r="BX52" s="170"/>
      <c r="BY52" s="170"/>
      <c r="BZ52" s="170"/>
      <c r="CA52" s="170"/>
      <c r="CB52" s="170"/>
      <c r="CC52" s="170"/>
      <c r="CD52" s="161"/>
      <c r="CE52" s="161"/>
      <c r="CF52" s="161"/>
    </row>
    <row r="53" spans="2:84" ht="24" customHeight="1">
      <c r="B53" s="1080"/>
      <c r="C53" s="1082"/>
      <c r="D53" s="1084"/>
      <c r="E53" s="1084"/>
      <c r="F53" s="1078"/>
      <c r="G53" s="156" t="s">
        <v>207</v>
      </c>
      <c r="H53" s="347"/>
      <c r="I53" s="347"/>
      <c r="J53" s="347"/>
      <c r="K53" s="347"/>
      <c r="L53" s="347"/>
      <c r="M53" s="347"/>
      <c r="N53" s="347"/>
      <c r="O53" s="347"/>
      <c r="P53" s="347"/>
      <c r="Q53" s="347"/>
      <c r="R53" s="347"/>
      <c r="S53" s="347"/>
      <c r="T53" s="347"/>
      <c r="U53" s="347"/>
      <c r="V53" s="347"/>
      <c r="W53" s="347"/>
      <c r="X53" s="347"/>
      <c r="Y53" s="347"/>
      <c r="Z53" s="347"/>
      <c r="AA53" s="347"/>
      <c r="AB53" s="347"/>
      <c r="AC53" s="347"/>
      <c r="AD53" s="347"/>
      <c r="AE53" s="347"/>
      <c r="AF53" s="347"/>
      <c r="AG53" s="347"/>
      <c r="AH53" s="347"/>
      <c r="AI53" s="347"/>
      <c r="AJ53" s="347"/>
      <c r="AK53" s="347"/>
      <c r="AL53" s="347"/>
      <c r="AM53" s="347"/>
      <c r="AN53" s="347"/>
      <c r="AO53" s="347"/>
      <c r="AP53" s="347"/>
      <c r="AQ53" s="347"/>
      <c r="AR53" s="347"/>
      <c r="AS53" s="347"/>
      <c r="AT53" s="347"/>
      <c r="AU53" s="347"/>
      <c r="AV53" s="347"/>
      <c r="AW53" s="347"/>
      <c r="AX53" s="347"/>
      <c r="AY53" s="347"/>
      <c r="AZ53" s="347"/>
      <c r="BA53" s="347"/>
      <c r="BB53" s="347"/>
      <c r="BC53" s="347"/>
      <c r="BD53" s="347"/>
      <c r="BE53" s="347"/>
      <c r="BF53" s="347"/>
      <c r="BG53" s="347"/>
      <c r="BH53" s="347"/>
      <c r="BI53" s="347"/>
      <c r="BJ53" s="347"/>
      <c r="BK53" s="347"/>
      <c r="BL53" s="347"/>
      <c r="BM53" s="347"/>
      <c r="BN53" s="347"/>
      <c r="BO53" s="347"/>
      <c r="BP53" s="347"/>
      <c r="BQ53" s="347"/>
      <c r="BR53" s="347"/>
      <c r="BS53" s="347"/>
      <c r="BT53" s="347"/>
      <c r="BU53" s="347"/>
      <c r="BV53" s="347"/>
      <c r="BW53" s="347"/>
      <c r="BX53" s="347"/>
      <c r="BY53" s="347"/>
      <c r="BZ53" s="347"/>
      <c r="CA53" s="347"/>
      <c r="CB53" s="347"/>
      <c r="CC53" s="348"/>
      <c r="CD53" s="160">
        <f>COUNTIF(H53:CC53,"○")</f>
        <v>0</v>
      </c>
      <c r="CE53" s="160">
        <f>COUNTIF(H53:CC53,"○")</f>
        <v>0</v>
      </c>
      <c r="CF53" s="160">
        <f>IF($D$5&lt;30,COUNTIFS(H53:CC53,"○",H$78:CC$78,"&gt;=2"),COUNTIFS(H53:CC53,"○",H$78:CC$78,"&gt;=5"))</f>
        <v>0</v>
      </c>
    </row>
    <row r="54" spans="2:84" ht="40.5" customHeight="1">
      <c r="B54" s="1079">
        <v>19</v>
      </c>
      <c r="C54" s="1081"/>
      <c r="D54" s="1083"/>
      <c r="E54" s="1083"/>
      <c r="F54" s="1077"/>
      <c r="G54" s="156" t="s">
        <v>201</v>
      </c>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0"/>
      <c r="AN54" s="170"/>
      <c r="AO54" s="170"/>
      <c r="AP54" s="170"/>
      <c r="AQ54" s="170"/>
      <c r="AR54" s="170"/>
      <c r="AS54" s="170"/>
      <c r="AT54" s="170"/>
      <c r="AU54" s="170"/>
      <c r="AV54" s="170"/>
      <c r="AW54" s="170"/>
      <c r="AX54" s="170"/>
      <c r="AY54" s="170"/>
      <c r="AZ54" s="170"/>
      <c r="BA54" s="170"/>
      <c r="BB54" s="170"/>
      <c r="BC54" s="170"/>
      <c r="BD54" s="170"/>
      <c r="BE54" s="170"/>
      <c r="BF54" s="170"/>
      <c r="BG54" s="170"/>
      <c r="BH54" s="170"/>
      <c r="BI54" s="170"/>
      <c r="BJ54" s="170"/>
      <c r="BK54" s="170"/>
      <c r="BL54" s="170"/>
      <c r="BM54" s="170"/>
      <c r="BN54" s="170"/>
      <c r="BO54" s="170"/>
      <c r="BP54" s="170"/>
      <c r="BQ54" s="170"/>
      <c r="BR54" s="170"/>
      <c r="BS54" s="170"/>
      <c r="BT54" s="170"/>
      <c r="BU54" s="170"/>
      <c r="BV54" s="170"/>
      <c r="BW54" s="170"/>
      <c r="BX54" s="170"/>
      <c r="BY54" s="170"/>
      <c r="BZ54" s="170"/>
      <c r="CA54" s="170"/>
      <c r="CB54" s="170"/>
      <c r="CC54" s="170"/>
      <c r="CD54" s="161"/>
      <c r="CE54" s="161"/>
      <c r="CF54" s="161"/>
    </row>
    <row r="55" spans="2:84" ht="24" customHeight="1">
      <c r="B55" s="1080"/>
      <c r="C55" s="1082"/>
      <c r="D55" s="1084"/>
      <c r="E55" s="1084"/>
      <c r="F55" s="1078"/>
      <c r="G55" s="156" t="s">
        <v>207</v>
      </c>
      <c r="H55" s="347"/>
      <c r="I55" s="347"/>
      <c r="J55" s="347"/>
      <c r="K55" s="347"/>
      <c r="L55" s="347"/>
      <c r="M55" s="347"/>
      <c r="N55" s="347"/>
      <c r="O55" s="347"/>
      <c r="P55" s="347"/>
      <c r="Q55" s="347"/>
      <c r="R55" s="347"/>
      <c r="S55" s="347"/>
      <c r="T55" s="347"/>
      <c r="U55" s="347"/>
      <c r="V55" s="347"/>
      <c r="W55" s="347"/>
      <c r="X55" s="347"/>
      <c r="Y55" s="347"/>
      <c r="Z55" s="347"/>
      <c r="AA55" s="347"/>
      <c r="AB55" s="347"/>
      <c r="AC55" s="347"/>
      <c r="AD55" s="347"/>
      <c r="AE55" s="347"/>
      <c r="AF55" s="347"/>
      <c r="AG55" s="347"/>
      <c r="AH55" s="347"/>
      <c r="AI55" s="347"/>
      <c r="AJ55" s="347"/>
      <c r="AK55" s="347"/>
      <c r="AL55" s="347"/>
      <c r="AM55" s="347"/>
      <c r="AN55" s="347"/>
      <c r="AO55" s="347"/>
      <c r="AP55" s="347"/>
      <c r="AQ55" s="347"/>
      <c r="AR55" s="347"/>
      <c r="AS55" s="347"/>
      <c r="AT55" s="347"/>
      <c r="AU55" s="347"/>
      <c r="AV55" s="347"/>
      <c r="AW55" s="347"/>
      <c r="AX55" s="347"/>
      <c r="AY55" s="347"/>
      <c r="AZ55" s="347"/>
      <c r="BA55" s="347"/>
      <c r="BB55" s="347"/>
      <c r="BC55" s="347"/>
      <c r="BD55" s="347"/>
      <c r="BE55" s="347"/>
      <c r="BF55" s="347"/>
      <c r="BG55" s="347"/>
      <c r="BH55" s="347"/>
      <c r="BI55" s="347"/>
      <c r="BJ55" s="347"/>
      <c r="BK55" s="347"/>
      <c r="BL55" s="347"/>
      <c r="BM55" s="347"/>
      <c r="BN55" s="347"/>
      <c r="BO55" s="347"/>
      <c r="BP55" s="347"/>
      <c r="BQ55" s="347"/>
      <c r="BR55" s="347"/>
      <c r="BS55" s="347"/>
      <c r="BT55" s="347"/>
      <c r="BU55" s="347"/>
      <c r="BV55" s="347"/>
      <c r="BW55" s="347"/>
      <c r="BX55" s="347"/>
      <c r="BY55" s="347"/>
      <c r="BZ55" s="347"/>
      <c r="CA55" s="347"/>
      <c r="CB55" s="347"/>
      <c r="CC55" s="348"/>
      <c r="CD55" s="160">
        <f>COUNTIF(H55:CC55,"○")</f>
        <v>0</v>
      </c>
      <c r="CE55" s="160">
        <f>COUNTIF(H55:CC55,"○")</f>
        <v>0</v>
      </c>
      <c r="CF55" s="160">
        <f>IF($D$5&lt;30,COUNTIFS(H55:CC55,"○",H$78:CC$78,"&gt;=2"),COUNTIFS(H55:CC55,"○",H$78:CC$78,"&gt;=5"))</f>
        <v>0</v>
      </c>
    </row>
    <row r="56" spans="2:84" ht="40.5" customHeight="1">
      <c r="B56" s="1079">
        <v>20</v>
      </c>
      <c r="C56" s="1081"/>
      <c r="D56" s="1083"/>
      <c r="E56" s="1083"/>
      <c r="F56" s="1077"/>
      <c r="G56" s="156" t="s">
        <v>201</v>
      </c>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0"/>
      <c r="AY56" s="170"/>
      <c r="AZ56" s="170"/>
      <c r="BA56" s="170"/>
      <c r="BB56" s="170"/>
      <c r="BC56" s="170"/>
      <c r="BD56" s="170"/>
      <c r="BE56" s="170"/>
      <c r="BF56" s="170"/>
      <c r="BG56" s="170"/>
      <c r="BH56" s="170"/>
      <c r="BI56" s="170"/>
      <c r="BJ56" s="170"/>
      <c r="BK56" s="170"/>
      <c r="BL56" s="170"/>
      <c r="BM56" s="170"/>
      <c r="BN56" s="170"/>
      <c r="BO56" s="170"/>
      <c r="BP56" s="170"/>
      <c r="BQ56" s="170"/>
      <c r="BR56" s="170"/>
      <c r="BS56" s="170"/>
      <c r="BT56" s="170"/>
      <c r="BU56" s="170"/>
      <c r="BV56" s="170"/>
      <c r="BW56" s="170"/>
      <c r="BX56" s="170"/>
      <c r="BY56" s="170"/>
      <c r="BZ56" s="170"/>
      <c r="CA56" s="170"/>
      <c r="CB56" s="170"/>
      <c r="CC56" s="170"/>
      <c r="CD56" s="161"/>
      <c r="CE56" s="161"/>
      <c r="CF56" s="161"/>
    </row>
    <row r="57" spans="2:84" ht="24" customHeight="1">
      <c r="B57" s="1080"/>
      <c r="C57" s="1082"/>
      <c r="D57" s="1084"/>
      <c r="E57" s="1084"/>
      <c r="F57" s="1078"/>
      <c r="G57" s="156" t="s">
        <v>207</v>
      </c>
      <c r="H57" s="347"/>
      <c r="I57" s="347"/>
      <c r="J57" s="347"/>
      <c r="K57" s="347"/>
      <c r="L57" s="347"/>
      <c r="M57" s="347"/>
      <c r="N57" s="347"/>
      <c r="O57" s="347"/>
      <c r="P57" s="347"/>
      <c r="Q57" s="347"/>
      <c r="R57" s="347"/>
      <c r="S57" s="347"/>
      <c r="T57" s="347"/>
      <c r="U57" s="347"/>
      <c r="V57" s="347"/>
      <c r="W57" s="347"/>
      <c r="X57" s="347"/>
      <c r="Y57" s="347"/>
      <c r="Z57" s="347"/>
      <c r="AA57" s="347"/>
      <c r="AB57" s="347"/>
      <c r="AC57" s="347"/>
      <c r="AD57" s="347"/>
      <c r="AE57" s="347"/>
      <c r="AF57" s="347"/>
      <c r="AG57" s="347"/>
      <c r="AH57" s="347"/>
      <c r="AI57" s="347"/>
      <c r="AJ57" s="347"/>
      <c r="AK57" s="347"/>
      <c r="AL57" s="347"/>
      <c r="AM57" s="347"/>
      <c r="AN57" s="347"/>
      <c r="AO57" s="347"/>
      <c r="AP57" s="347"/>
      <c r="AQ57" s="347"/>
      <c r="AR57" s="347"/>
      <c r="AS57" s="347"/>
      <c r="AT57" s="347"/>
      <c r="AU57" s="347"/>
      <c r="AV57" s="347"/>
      <c r="AW57" s="347"/>
      <c r="AX57" s="347"/>
      <c r="AY57" s="347"/>
      <c r="AZ57" s="347"/>
      <c r="BA57" s="347"/>
      <c r="BB57" s="347"/>
      <c r="BC57" s="347"/>
      <c r="BD57" s="347"/>
      <c r="BE57" s="347"/>
      <c r="BF57" s="347"/>
      <c r="BG57" s="347"/>
      <c r="BH57" s="347"/>
      <c r="BI57" s="347"/>
      <c r="BJ57" s="347"/>
      <c r="BK57" s="347"/>
      <c r="BL57" s="347"/>
      <c r="BM57" s="347"/>
      <c r="BN57" s="347"/>
      <c r="BO57" s="347"/>
      <c r="BP57" s="347"/>
      <c r="BQ57" s="347"/>
      <c r="BR57" s="347"/>
      <c r="BS57" s="347"/>
      <c r="BT57" s="347"/>
      <c r="BU57" s="347"/>
      <c r="BV57" s="347"/>
      <c r="BW57" s="347"/>
      <c r="BX57" s="347"/>
      <c r="BY57" s="347"/>
      <c r="BZ57" s="347"/>
      <c r="CA57" s="347"/>
      <c r="CB57" s="347"/>
      <c r="CC57" s="348"/>
      <c r="CD57" s="160">
        <f>COUNTIF(H57:CC57,"○")</f>
        <v>0</v>
      </c>
      <c r="CE57" s="160">
        <f>COUNTIF(H57:CC57,"○")</f>
        <v>0</v>
      </c>
      <c r="CF57" s="160">
        <f>IF($D$5&lt;30,COUNTIFS(H57:CC57,"○",H$78:CC$78,"&gt;=2"),COUNTIFS(H57:CC57,"○",H$78:CC$78,"&gt;=5"))</f>
        <v>0</v>
      </c>
    </row>
    <row r="58" spans="2:84" ht="40.5" customHeight="1">
      <c r="B58" s="1079">
        <v>21</v>
      </c>
      <c r="C58" s="1081"/>
      <c r="D58" s="1083"/>
      <c r="E58" s="1083"/>
      <c r="F58" s="1077"/>
      <c r="G58" s="156" t="s">
        <v>201</v>
      </c>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0"/>
      <c r="BR58" s="170"/>
      <c r="BS58" s="170"/>
      <c r="BT58" s="170"/>
      <c r="BU58" s="170"/>
      <c r="BV58" s="170"/>
      <c r="BW58" s="170"/>
      <c r="BX58" s="170"/>
      <c r="BY58" s="170"/>
      <c r="BZ58" s="170"/>
      <c r="CA58" s="170"/>
      <c r="CB58" s="170"/>
      <c r="CC58" s="170"/>
      <c r="CD58" s="161"/>
      <c r="CE58" s="161"/>
      <c r="CF58" s="161"/>
    </row>
    <row r="59" spans="2:84" ht="24" customHeight="1">
      <c r="B59" s="1080"/>
      <c r="C59" s="1082"/>
      <c r="D59" s="1084"/>
      <c r="E59" s="1084"/>
      <c r="F59" s="1078"/>
      <c r="G59" s="156" t="s">
        <v>207</v>
      </c>
      <c r="H59" s="347"/>
      <c r="I59" s="347"/>
      <c r="J59" s="347"/>
      <c r="K59" s="347"/>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c r="AJ59" s="347"/>
      <c r="AK59" s="347"/>
      <c r="AL59" s="347"/>
      <c r="AM59" s="347"/>
      <c r="AN59" s="347"/>
      <c r="AO59" s="347"/>
      <c r="AP59" s="347"/>
      <c r="AQ59" s="347"/>
      <c r="AR59" s="347"/>
      <c r="AS59" s="347"/>
      <c r="AT59" s="347"/>
      <c r="AU59" s="347"/>
      <c r="AV59" s="347"/>
      <c r="AW59" s="347"/>
      <c r="AX59" s="347"/>
      <c r="AY59" s="347"/>
      <c r="AZ59" s="347"/>
      <c r="BA59" s="347"/>
      <c r="BB59" s="347"/>
      <c r="BC59" s="347"/>
      <c r="BD59" s="347"/>
      <c r="BE59" s="347"/>
      <c r="BF59" s="347"/>
      <c r="BG59" s="347"/>
      <c r="BH59" s="347"/>
      <c r="BI59" s="347"/>
      <c r="BJ59" s="347"/>
      <c r="BK59" s="347"/>
      <c r="BL59" s="347"/>
      <c r="BM59" s="347"/>
      <c r="BN59" s="347"/>
      <c r="BO59" s="347"/>
      <c r="BP59" s="347"/>
      <c r="BQ59" s="347"/>
      <c r="BR59" s="347"/>
      <c r="BS59" s="347"/>
      <c r="BT59" s="347"/>
      <c r="BU59" s="347"/>
      <c r="BV59" s="347"/>
      <c r="BW59" s="347"/>
      <c r="BX59" s="347"/>
      <c r="BY59" s="347"/>
      <c r="BZ59" s="347"/>
      <c r="CA59" s="347"/>
      <c r="CB59" s="347"/>
      <c r="CC59" s="348"/>
      <c r="CD59" s="160">
        <f>COUNTIF(H59:CC59,"○")</f>
        <v>0</v>
      </c>
      <c r="CE59" s="160">
        <f>COUNTIF(H59:CC59,"○")</f>
        <v>0</v>
      </c>
      <c r="CF59" s="160">
        <f>IF($D$5&lt;30,COUNTIFS(H59:CC59,"○",H$78:CC$78,"&gt;=2"),COUNTIFS(H59:CC59,"○",H$78:CC$78,"&gt;=5"))</f>
        <v>0</v>
      </c>
    </row>
    <row r="60" spans="2:84" ht="40.5" customHeight="1">
      <c r="B60" s="1079">
        <v>22</v>
      </c>
      <c r="C60" s="1081"/>
      <c r="D60" s="1083"/>
      <c r="E60" s="1083"/>
      <c r="F60" s="1077"/>
      <c r="G60" s="156" t="s">
        <v>201</v>
      </c>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0"/>
      <c r="BC60" s="170"/>
      <c r="BD60" s="170"/>
      <c r="BE60" s="170"/>
      <c r="BF60" s="170"/>
      <c r="BG60" s="170"/>
      <c r="BH60" s="170"/>
      <c r="BI60" s="170"/>
      <c r="BJ60" s="170"/>
      <c r="BK60" s="170"/>
      <c r="BL60" s="170"/>
      <c r="BM60" s="170"/>
      <c r="BN60" s="170"/>
      <c r="BO60" s="170"/>
      <c r="BP60" s="170"/>
      <c r="BQ60" s="170"/>
      <c r="BR60" s="170"/>
      <c r="BS60" s="170"/>
      <c r="BT60" s="170"/>
      <c r="BU60" s="170"/>
      <c r="BV60" s="170"/>
      <c r="BW60" s="170"/>
      <c r="BX60" s="170"/>
      <c r="BY60" s="170"/>
      <c r="BZ60" s="170"/>
      <c r="CA60" s="170"/>
      <c r="CB60" s="170"/>
      <c r="CC60" s="170"/>
      <c r="CD60" s="161"/>
      <c r="CE60" s="161"/>
      <c r="CF60" s="161"/>
    </row>
    <row r="61" spans="2:84" ht="24" customHeight="1">
      <c r="B61" s="1080"/>
      <c r="C61" s="1082"/>
      <c r="D61" s="1084"/>
      <c r="E61" s="1084"/>
      <c r="F61" s="1078"/>
      <c r="G61" s="156" t="s">
        <v>207</v>
      </c>
      <c r="H61" s="347"/>
      <c r="I61" s="347"/>
      <c r="J61" s="347"/>
      <c r="K61" s="347"/>
      <c r="L61" s="347"/>
      <c r="M61" s="347"/>
      <c r="N61" s="347"/>
      <c r="O61" s="347"/>
      <c r="P61" s="347"/>
      <c r="Q61" s="347"/>
      <c r="R61" s="347"/>
      <c r="S61" s="347"/>
      <c r="T61" s="347"/>
      <c r="U61" s="347"/>
      <c r="V61" s="347"/>
      <c r="W61" s="347"/>
      <c r="X61" s="347"/>
      <c r="Y61" s="347"/>
      <c r="Z61" s="347"/>
      <c r="AA61" s="347"/>
      <c r="AB61" s="347"/>
      <c r="AC61" s="347"/>
      <c r="AD61" s="347"/>
      <c r="AE61" s="347"/>
      <c r="AF61" s="347"/>
      <c r="AG61" s="347"/>
      <c r="AH61" s="347"/>
      <c r="AI61" s="347"/>
      <c r="AJ61" s="347"/>
      <c r="AK61" s="347"/>
      <c r="AL61" s="347"/>
      <c r="AM61" s="347"/>
      <c r="AN61" s="347"/>
      <c r="AO61" s="347"/>
      <c r="AP61" s="347"/>
      <c r="AQ61" s="347"/>
      <c r="AR61" s="347"/>
      <c r="AS61" s="347"/>
      <c r="AT61" s="347"/>
      <c r="AU61" s="347"/>
      <c r="AV61" s="347"/>
      <c r="AW61" s="347"/>
      <c r="AX61" s="347"/>
      <c r="AY61" s="347"/>
      <c r="AZ61" s="347"/>
      <c r="BA61" s="347"/>
      <c r="BB61" s="347"/>
      <c r="BC61" s="347"/>
      <c r="BD61" s="347"/>
      <c r="BE61" s="347"/>
      <c r="BF61" s="347"/>
      <c r="BG61" s="347"/>
      <c r="BH61" s="347"/>
      <c r="BI61" s="347"/>
      <c r="BJ61" s="347"/>
      <c r="BK61" s="347"/>
      <c r="BL61" s="347"/>
      <c r="BM61" s="347"/>
      <c r="BN61" s="347"/>
      <c r="BO61" s="347"/>
      <c r="BP61" s="347"/>
      <c r="BQ61" s="347"/>
      <c r="BR61" s="347"/>
      <c r="BS61" s="347"/>
      <c r="BT61" s="347"/>
      <c r="BU61" s="347"/>
      <c r="BV61" s="347"/>
      <c r="BW61" s="347"/>
      <c r="BX61" s="347"/>
      <c r="BY61" s="347"/>
      <c r="BZ61" s="347"/>
      <c r="CA61" s="347"/>
      <c r="CB61" s="347"/>
      <c r="CC61" s="348"/>
      <c r="CD61" s="160">
        <f>COUNTIF(H61:CC61,"○")</f>
        <v>0</v>
      </c>
      <c r="CE61" s="160">
        <f>COUNTIF(H61:CC61,"○")</f>
        <v>0</v>
      </c>
      <c r="CF61" s="160">
        <f>IF($D$5&lt;30,COUNTIFS(H61:CC61,"○",H$78:CC$78,"&gt;=2"),COUNTIFS(H61:CC61,"○",H$78:CC$78,"&gt;=5"))</f>
        <v>0</v>
      </c>
    </row>
    <row r="62" spans="2:84" ht="40.5" customHeight="1">
      <c r="B62" s="1079">
        <v>23</v>
      </c>
      <c r="C62" s="1081"/>
      <c r="D62" s="1083"/>
      <c r="E62" s="1083"/>
      <c r="F62" s="1077"/>
      <c r="G62" s="156" t="s">
        <v>201</v>
      </c>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0"/>
      <c r="AY62" s="170"/>
      <c r="AZ62" s="170"/>
      <c r="BA62" s="170"/>
      <c r="BB62" s="170"/>
      <c r="BC62" s="170"/>
      <c r="BD62" s="170"/>
      <c r="BE62" s="170"/>
      <c r="BF62" s="170"/>
      <c r="BG62" s="170"/>
      <c r="BH62" s="170"/>
      <c r="BI62" s="170"/>
      <c r="BJ62" s="170"/>
      <c r="BK62" s="170"/>
      <c r="BL62" s="170"/>
      <c r="BM62" s="170"/>
      <c r="BN62" s="170"/>
      <c r="BO62" s="170"/>
      <c r="BP62" s="170"/>
      <c r="BQ62" s="170"/>
      <c r="BR62" s="170"/>
      <c r="BS62" s="170"/>
      <c r="BT62" s="170"/>
      <c r="BU62" s="170"/>
      <c r="BV62" s="170"/>
      <c r="BW62" s="170"/>
      <c r="BX62" s="170"/>
      <c r="BY62" s="170"/>
      <c r="BZ62" s="170"/>
      <c r="CA62" s="170"/>
      <c r="CB62" s="170"/>
      <c r="CC62" s="170"/>
      <c r="CD62" s="161"/>
      <c r="CE62" s="161"/>
      <c r="CF62" s="161"/>
    </row>
    <row r="63" spans="2:84" ht="24" customHeight="1">
      <c r="B63" s="1080"/>
      <c r="C63" s="1082"/>
      <c r="D63" s="1084"/>
      <c r="E63" s="1084"/>
      <c r="F63" s="1078"/>
      <c r="G63" s="156" t="s">
        <v>207</v>
      </c>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7"/>
      <c r="AG63" s="347"/>
      <c r="AH63" s="347"/>
      <c r="AI63" s="347"/>
      <c r="AJ63" s="347"/>
      <c r="AK63" s="347"/>
      <c r="AL63" s="347"/>
      <c r="AM63" s="347"/>
      <c r="AN63" s="347"/>
      <c r="AO63" s="347"/>
      <c r="AP63" s="347"/>
      <c r="AQ63" s="347"/>
      <c r="AR63" s="347"/>
      <c r="AS63" s="347"/>
      <c r="AT63" s="347"/>
      <c r="AU63" s="347"/>
      <c r="AV63" s="347"/>
      <c r="AW63" s="347"/>
      <c r="AX63" s="347"/>
      <c r="AY63" s="347"/>
      <c r="AZ63" s="347"/>
      <c r="BA63" s="347"/>
      <c r="BB63" s="347"/>
      <c r="BC63" s="347"/>
      <c r="BD63" s="347"/>
      <c r="BE63" s="347"/>
      <c r="BF63" s="347"/>
      <c r="BG63" s="347"/>
      <c r="BH63" s="347"/>
      <c r="BI63" s="347"/>
      <c r="BJ63" s="347"/>
      <c r="BK63" s="347"/>
      <c r="BL63" s="347"/>
      <c r="BM63" s="347"/>
      <c r="BN63" s="347"/>
      <c r="BO63" s="347"/>
      <c r="BP63" s="347"/>
      <c r="BQ63" s="347"/>
      <c r="BR63" s="347"/>
      <c r="BS63" s="347"/>
      <c r="BT63" s="347"/>
      <c r="BU63" s="347"/>
      <c r="BV63" s="347"/>
      <c r="BW63" s="347"/>
      <c r="BX63" s="347"/>
      <c r="BY63" s="347"/>
      <c r="BZ63" s="347"/>
      <c r="CA63" s="347"/>
      <c r="CB63" s="347"/>
      <c r="CC63" s="348"/>
      <c r="CD63" s="160">
        <f>COUNTIF(H63:CC63,"○")</f>
        <v>0</v>
      </c>
      <c r="CE63" s="160">
        <f>COUNTIF(H63:CC63,"○")</f>
        <v>0</v>
      </c>
      <c r="CF63" s="160">
        <f>IF($D$5&lt;30,COUNTIFS(H63:CC63,"○",H$78:CC$78,"&gt;=2"),COUNTIFS(H63:CC63,"○",H$78:CC$78,"&gt;=5"))</f>
        <v>0</v>
      </c>
    </row>
    <row r="64" spans="2:84" ht="40.5" customHeight="1">
      <c r="B64" s="1079">
        <v>24</v>
      </c>
      <c r="C64" s="1081"/>
      <c r="D64" s="1083"/>
      <c r="E64" s="1083"/>
      <c r="F64" s="1077"/>
      <c r="G64" s="156" t="s">
        <v>201</v>
      </c>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c r="AH64" s="170"/>
      <c r="AI64" s="170"/>
      <c r="AJ64" s="170"/>
      <c r="AK64" s="170"/>
      <c r="AL64" s="170"/>
      <c r="AM64" s="170"/>
      <c r="AN64" s="170"/>
      <c r="AO64" s="170"/>
      <c r="AP64" s="170"/>
      <c r="AQ64" s="170"/>
      <c r="AR64" s="170"/>
      <c r="AS64" s="170"/>
      <c r="AT64" s="170"/>
      <c r="AU64" s="170"/>
      <c r="AV64" s="170"/>
      <c r="AW64" s="170"/>
      <c r="AX64" s="170"/>
      <c r="AY64" s="170"/>
      <c r="AZ64" s="170"/>
      <c r="BA64" s="170"/>
      <c r="BB64" s="170"/>
      <c r="BC64" s="170"/>
      <c r="BD64" s="170"/>
      <c r="BE64" s="170"/>
      <c r="BF64" s="170"/>
      <c r="BG64" s="170"/>
      <c r="BH64" s="170"/>
      <c r="BI64" s="170"/>
      <c r="BJ64" s="170"/>
      <c r="BK64" s="170"/>
      <c r="BL64" s="170"/>
      <c r="BM64" s="170"/>
      <c r="BN64" s="170"/>
      <c r="BO64" s="170"/>
      <c r="BP64" s="170"/>
      <c r="BQ64" s="170"/>
      <c r="BR64" s="170"/>
      <c r="BS64" s="170"/>
      <c r="BT64" s="170"/>
      <c r="BU64" s="170"/>
      <c r="BV64" s="170"/>
      <c r="BW64" s="170"/>
      <c r="BX64" s="170"/>
      <c r="BY64" s="170"/>
      <c r="BZ64" s="170"/>
      <c r="CA64" s="170"/>
      <c r="CB64" s="170"/>
      <c r="CC64" s="170"/>
      <c r="CD64" s="161"/>
      <c r="CE64" s="161"/>
      <c r="CF64" s="161"/>
    </row>
    <row r="65" spans="2:84" ht="24" customHeight="1">
      <c r="B65" s="1080"/>
      <c r="C65" s="1082"/>
      <c r="D65" s="1084"/>
      <c r="E65" s="1084"/>
      <c r="F65" s="1078"/>
      <c r="G65" s="156" t="s">
        <v>207</v>
      </c>
      <c r="H65" s="347"/>
      <c r="I65" s="347"/>
      <c r="J65" s="347"/>
      <c r="K65" s="347"/>
      <c r="L65" s="347"/>
      <c r="M65" s="347"/>
      <c r="N65" s="347"/>
      <c r="O65" s="347"/>
      <c r="P65" s="347"/>
      <c r="Q65" s="347"/>
      <c r="R65" s="347"/>
      <c r="S65" s="347"/>
      <c r="T65" s="347"/>
      <c r="U65" s="347"/>
      <c r="V65" s="347"/>
      <c r="W65" s="347"/>
      <c r="X65" s="347"/>
      <c r="Y65" s="347"/>
      <c r="Z65" s="347"/>
      <c r="AA65" s="347"/>
      <c r="AB65" s="347"/>
      <c r="AC65" s="347"/>
      <c r="AD65" s="347"/>
      <c r="AE65" s="347"/>
      <c r="AF65" s="347"/>
      <c r="AG65" s="347"/>
      <c r="AH65" s="347"/>
      <c r="AI65" s="347"/>
      <c r="AJ65" s="347"/>
      <c r="AK65" s="347"/>
      <c r="AL65" s="347"/>
      <c r="AM65" s="347"/>
      <c r="AN65" s="347"/>
      <c r="AO65" s="347"/>
      <c r="AP65" s="347"/>
      <c r="AQ65" s="347"/>
      <c r="AR65" s="347"/>
      <c r="AS65" s="347"/>
      <c r="AT65" s="347"/>
      <c r="AU65" s="347"/>
      <c r="AV65" s="347"/>
      <c r="AW65" s="347"/>
      <c r="AX65" s="347"/>
      <c r="AY65" s="347"/>
      <c r="AZ65" s="347"/>
      <c r="BA65" s="347"/>
      <c r="BB65" s="347"/>
      <c r="BC65" s="347"/>
      <c r="BD65" s="347"/>
      <c r="BE65" s="347"/>
      <c r="BF65" s="347"/>
      <c r="BG65" s="347"/>
      <c r="BH65" s="347"/>
      <c r="BI65" s="347"/>
      <c r="BJ65" s="347"/>
      <c r="BK65" s="347"/>
      <c r="BL65" s="347"/>
      <c r="BM65" s="347"/>
      <c r="BN65" s="347"/>
      <c r="BO65" s="347"/>
      <c r="BP65" s="347"/>
      <c r="BQ65" s="347"/>
      <c r="BR65" s="347"/>
      <c r="BS65" s="347"/>
      <c r="BT65" s="347"/>
      <c r="BU65" s="347"/>
      <c r="BV65" s="347"/>
      <c r="BW65" s="347"/>
      <c r="BX65" s="347"/>
      <c r="BY65" s="347"/>
      <c r="BZ65" s="347"/>
      <c r="CA65" s="347"/>
      <c r="CB65" s="347"/>
      <c r="CC65" s="348"/>
      <c r="CD65" s="160">
        <f>COUNTIF(H65:CC65,"○")</f>
        <v>0</v>
      </c>
      <c r="CE65" s="160">
        <f>COUNTIF(H65:CC65,"○")</f>
        <v>0</v>
      </c>
      <c r="CF65" s="160">
        <f>IF($D$5&lt;30,COUNTIFS(H65:CC65,"○",H$78:CC$78,"&gt;=2"),COUNTIFS(H65:CC65,"○",H$78:CC$78,"&gt;=5"))</f>
        <v>0</v>
      </c>
    </row>
    <row r="66" spans="2:84" ht="40.5" customHeight="1">
      <c r="B66" s="1079">
        <v>25</v>
      </c>
      <c r="C66" s="1081"/>
      <c r="D66" s="1083"/>
      <c r="E66" s="1083"/>
      <c r="F66" s="1077"/>
      <c r="G66" s="156" t="s">
        <v>201</v>
      </c>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c r="AH66" s="170"/>
      <c r="AI66" s="170"/>
      <c r="AJ66" s="170"/>
      <c r="AK66" s="170"/>
      <c r="AL66" s="170"/>
      <c r="AM66" s="170"/>
      <c r="AN66" s="170"/>
      <c r="AO66" s="170"/>
      <c r="AP66" s="170"/>
      <c r="AQ66" s="170"/>
      <c r="AR66" s="170"/>
      <c r="AS66" s="170"/>
      <c r="AT66" s="170"/>
      <c r="AU66" s="170"/>
      <c r="AV66" s="170"/>
      <c r="AW66" s="170"/>
      <c r="AX66" s="170"/>
      <c r="AY66" s="170"/>
      <c r="AZ66" s="170"/>
      <c r="BA66" s="170"/>
      <c r="BB66" s="170"/>
      <c r="BC66" s="170"/>
      <c r="BD66" s="170"/>
      <c r="BE66" s="170"/>
      <c r="BF66" s="170"/>
      <c r="BG66" s="170"/>
      <c r="BH66" s="170"/>
      <c r="BI66" s="170"/>
      <c r="BJ66" s="170"/>
      <c r="BK66" s="170"/>
      <c r="BL66" s="170"/>
      <c r="BM66" s="170"/>
      <c r="BN66" s="170"/>
      <c r="BO66" s="170"/>
      <c r="BP66" s="170"/>
      <c r="BQ66" s="170"/>
      <c r="BR66" s="170"/>
      <c r="BS66" s="170"/>
      <c r="BT66" s="170"/>
      <c r="BU66" s="170"/>
      <c r="BV66" s="170"/>
      <c r="BW66" s="170"/>
      <c r="BX66" s="170"/>
      <c r="BY66" s="170"/>
      <c r="BZ66" s="170"/>
      <c r="CA66" s="170"/>
      <c r="CB66" s="170"/>
      <c r="CC66" s="170"/>
      <c r="CD66" s="161"/>
      <c r="CE66" s="161"/>
      <c r="CF66" s="161"/>
    </row>
    <row r="67" spans="2:84" ht="24" customHeight="1">
      <c r="B67" s="1080"/>
      <c r="C67" s="1082"/>
      <c r="D67" s="1084"/>
      <c r="E67" s="1084"/>
      <c r="F67" s="1078"/>
      <c r="G67" s="156" t="s">
        <v>207</v>
      </c>
      <c r="H67" s="347"/>
      <c r="I67" s="347"/>
      <c r="J67" s="347"/>
      <c r="K67" s="347"/>
      <c r="L67" s="347"/>
      <c r="M67" s="347"/>
      <c r="N67" s="347"/>
      <c r="O67" s="347"/>
      <c r="P67" s="347"/>
      <c r="Q67" s="347"/>
      <c r="R67" s="347"/>
      <c r="S67" s="347"/>
      <c r="T67" s="347"/>
      <c r="U67" s="347"/>
      <c r="V67" s="347"/>
      <c r="W67" s="347"/>
      <c r="X67" s="347"/>
      <c r="Y67" s="347"/>
      <c r="Z67" s="347"/>
      <c r="AA67" s="347"/>
      <c r="AB67" s="347"/>
      <c r="AC67" s="347"/>
      <c r="AD67" s="347"/>
      <c r="AE67" s="347"/>
      <c r="AF67" s="347"/>
      <c r="AG67" s="347"/>
      <c r="AH67" s="347"/>
      <c r="AI67" s="347"/>
      <c r="AJ67" s="347"/>
      <c r="AK67" s="347"/>
      <c r="AL67" s="347"/>
      <c r="AM67" s="347"/>
      <c r="AN67" s="347"/>
      <c r="AO67" s="347"/>
      <c r="AP67" s="347"/>
      <c r="AQ67" s="347"/>
      <c r="AR67" s="347"/>
      <c r="AS67" s="347"/>
      <c r="AT67" s="347"/>
      <c r="AU67" s="347"/>
      <c r="AV67" s="347"/>
      <c r="AW67" s="347"/>
      <c r="AX67" s="347"/>
      <c r="AY67" s="347"/>
      <c r="AZ67" s="347"/>
      <c r="BA67" s="347"/>
      <c r="BB67" s="347"/>
      <c r="BC67" s="347"/>
      <c r="BD67" s="347"/>
      <c r="BE67" s="347"/>
      <c r="BF67" s="347"/>
      <c r="BG67" s="347"/>
      <c r="BH67" s="347"/>
      <c r="BI67" s="347"/>
      <c r="BJ67" s="347"/>
      <c r="BK67" s="347"/>
      <c r="BL67" s="347"/>
      <c r="BM67" s="347"/>
      <c r="BN67" s="347"/>
      <c r="BO67" s="347"/>
      <c r="BP67" s="347"/>
      <c r="BQ67" s="347"/>
      <c r="BR67" s="347"/>
      <c r="BS67" s="347"/>
      <c r="BT67" s="347"/>
      <c r="BU67" s="347"/>
      <c r="BV67" s="347"/>
      <c r="BW67" s="347"/>
      <c r="BX67" s="347"/>
      <c r="BY67" s="347"/>
      <c r="BZ67" s="347"/>
      <c r="CA67" s="347"/>
      <c r="CB67" s="347"/>
      <c r="CC67" s="348"/>
      <c r="CD67" s="160">
        <f>COUNTIF(H67:CC67,"○")</f>
        <v>0</v>
      </c>
      <c r="CE67" s="160">
        <f>COUNTIF(H67:CC67,"○")</f>
        <v>0</v>
      </c>
      <c r="CF67" s="160">
        <f>IF($D$5&lt;30,COUNTIFS(H67:CC67,"○",H$78:CC$78,"&gt;=2"),COUNTIFS(H67:CC67,"○",H$78:CC$78,"&gt;=5"))</f>
        <v>0</v>
      </c>
    </row>
    <row r="68" spans="2:84" ht="40.5" customHeight="1">
      <c r="B68" s="1079">
        <v>26</v>
      </c>
      <c r="C68" s="1081"/>
      <c r="D68" s="1083"/>
      <c r="E68" s="1083"/>
      <c r="F68" s="1077"/>
      <c r="G68" s="156" t="s">
        <v>201</v>
      </c>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c r="AE68" s="170"/>
      <c r="AF68" s="170"/>
      <c r="AG68" s="170"/>
      <c r="AH68" s="170"/>
      <c r="AI68" s="170"/>
      <c r="AJ68" s="170"/>
      <c r="AK68" s="170"/>
      <c r="AL68" s="170"/>
      <c r="AM68" s="170"/>
      <c r="AN68" s="170"/>
      <c r="AO68" s="170"/>
      <c r="AP68" s="170"/>
      <c r="AQ68" s="170"/>
      <c r="AR68" s="170"/>
      <c r="AS68" s="170"/>
      <c r="AT68" s="170"/>
      <c r="AU68" s="170"/>
      <c r="AV68" s="170"/>
      <c r="AW68" s="170"/>
      <c r="AX68" s="170"/>
      <c r="AY68" s="170"/>
      <c r="AZ68" s="170"/>
      <c r="BA68" s="170"/>
      <c r="BB68" s="170"/>
      <c r="BC68" s="170"/>
      <c r="BD68" s="170"/>
      <c r="BE68" s="170"/>
      <c r="BF68" s="170"/>
      <c r="BG68" s="170"/>
      <c r="BH68" s="170"/>
      <c r="BI68" s="170"/>
      <c r="BJ68" s="170"/>
      <c r="BK68" s="170"/>
      <c r="BL68" s="170"/>
      <c r="BM68" s="170"/>
      <c r="BN68" s="170"/>
      <c r="BO68" s="170"/>
      <c r="BP68" s="170"/>
      <c r="BQ68" s="170"/>
      <c r="BR68" s="170"/>
      <c r="BS68" s="170"/>
      <c r="BT68" s="170"/>
      <c r="BU68" s="170"/>
      <c r="BV68" s="170"/>
      <c r="BW68" s="170"/>
      <c r="BX68" s="170"/>
      <c r="BY68" s="170"/>
      <c r="BZ68" s="170"/>
      <c r="CA68" s="170"/>
      <c r="CB68" s="170"/>
      <c r="CC68" s="170"/>
      <c r="CD68" s="161"/>
      <c r="CE68" s="161"/>
      <c r="CF68" s="161"/>
    </row>
    <row r="69" spans="2:84" ht="24" customHeight="1">
      <c r="B69" s="1080"/>
      <c r="C69" s="1082"/>
      <c r="D69" s="1084"/>
      <c r="E69" s="1084"/>
      <c r="F69" s="1078"/>
      <c r="G69" s="156" t="s">
        <v>207</v>
      </c>
      <c r="H69" s="347"/>
      <c r="I69" s="347"/>
      <c r="J69" s="347"/>
      <c r="K69" s="347"/>
      <c r="L69" s="347"/>
      <c r="M69" s="347"/>
      <c r="N69" s="347"/>
      <c r="O69" s="347"/>
      <c r="P69" s="347"/>
      <c r="Q69" s="347"/>
      <c r="R69" s="347"/>
      <c r="S69" s="347"/>
      <c r="T69" s="347"/>
      <c r="U69" s="347"/>
      <c r="V69" s="347"/>
      <c r="W69" s="347"/>
      <c r="X69" s="347"/>
      <c r="Y69" s="347"/>
      <c r="Z69" s="347"/>
      <c r="AA69" s="347"/>
      <c r="AB69" s="347"/>
      <c r="AC69" s="347"/>
      <c r="AD69" s="347"/>
      <c r="AE69" s="347"/>
      <c r="AF69" s="347"/>
      <c r="AG69" s="347"/>
      <c r="AH69" s="347"/>
      <c r="AI69" s="347"/>
      <c r="AJ69" s="347"/>
      <c r="AK69" s="347"/>
      <c r="AL69" s="347"/>
      <c r="AM69" s="347"/>
      <c r="AN69" s="347"/>
      <c r="AO69" s="347"/>
      <c r="AP69" s="347"/>
      <c r="AQ69" s="347"/>
      <c r="AR69" s="347"/>
      <c r="AS69" s="347"/>
      <c r="AT69" s="347"/>
      <c r="AU69" s="347"/>
      <c r="AV69" s="347"/>
      <c r="AW69" s="347"/>
      <c r="AX69" s="347"/>
      <c r="AY69" s="347"/>
      <c r="AZ69" s="347"/>
      <c r="BA69" s="347"/>
      <c r="BB69" s="347"/>
      <c r="BC69" s="347"/>
      <c r="BD69" s="347"/>
      <c r="BE69" s="347"/>
      <c r="BF69" s="347"/>
      <c r="BG69" s="347"/>
      <c r="BH69" s="347"/>
      <c r="BI69" s="347"/>
      <c r="BJ69" s="347"/>
      <c r="BK69" s="347"/>
      <c r="BL69" s="347"/>
      <c r="BM69" s="347"/>
      <c r="BN69" s="347"/>
      <c r="BO69" s="347"/>
      <c r="BP69" s="347"/>
      <c r="BQ69" s="347"/>
      <c r="BR69" s="347"/>
      <c r="BS69" s="347"/>
      <c r="BT69" s="347"/>
      <c r="BU69" s="347"/>
      <c r="BV69" s="347"/>
      <c r="BW69" s="347"/>
      <c r="BX69" s="347"/>
      <c r="BY69" s="347"/>
      <c r="BZ69" s="347"/>
      <c r="CA69" s="347"/>
      <c r="CB69" s="347"/>
      <c r="CC69" s="348"/>
      <c r="CD69" s="160">
        <f>COUNTIF(H69:CC69,"○")</f>
        <v>0</v>
      </c>
      <c r="CE69" s="160">
        <f>COUNTIF(H69:CC69,"○")</f>
        <v>0</v>
      </c>
      <c r="CF69" s="160">
        <f>IF($D$5&lt;30,COUNTIFS(H69:CC69,"○",H$78:CC$78,"&gt;=2"),COUNTIFS(H69:CC69,"○",H$78:CC$78,"&gt;=5"))</f>
        <v>0</v>
      </c>
    </row>
    <row r="70" spans="2:84" ht="40.5" customHeight="1">
      <c r="B70" s="1079">
        <v>27</v>
      </c>
      <c r="C70" s="1081"/>
      <c r="D70" s="1083"/>
      <c r="E70" s="1083"/>
      <c r="F70" s="1077"/>
      <c r="G70" s="156" t="s">
        <v>201</v>
      </c>
      <c r="H70" s="170"/>
      <c r="I70" s="170"/>
      <c r="J70" s="170"/>
      <c r="K70" s="170"/>
      <c r="L70" s="170"/>
      <c r="M70" s="170"/>
      <c r="N70" s="170"/>
      <c r="O70" s="170"/>
      <c r="P70" s="170"/>
      <c r="Q70" s="170"/>
      <c r="R70" s="170"/>
      <c r="S70" s="170"/>
      <c r="T70" s="170"/>
      <c r="U70" s="170"/>
      <c r="V70" s="170"/>
      <c r="W70" s="170"/>
      <c r="X70" s="170"/>
      <c r="Y70" s="170"/>
      <c r="Z70" s="170"/>
      <c r="AA70" s="170"/>
      <c r="AB70" s="170"/>
      <c r="AC70" s="170"/>
      <c r="AD70" s="170"/>
      <c r="AE70" s="170"/>
      <c r="AF70" s="170"/>
      <c r="AG70" s="170"/>
      <c r="AH70" s="170"/>
      <c r="AI70" s="170"/>
      <c r="AJ70" s="170"/>
      <c r="AK70" s="170"/>
      <c r="AL70" s="170"/>
      <c r="AM70" s="170"/>
      <c r="AN70" s="170"/>
      <c r="AO70" s="170"/>
      <c r="AP70" s="170"/>
      <c r="AQ70" s="170"/>
      <c r="AR70" s="170"/>
      <c r="AS70" s="170"/>
      <c r="AT70" s="170"/>
      <c r="AU70" s="170"/>
      <c r="AV70" s="170"/>
      <c r="AW70" s="170"/>
      <c r="AX70" s="170"/>
      <c r="AY70" s="170"/>
      <c r="AZ70" s="170"/>
      <c r="BA70" s="170"/>
      <c r="BB70" s="170"/>
      <c r="BC70" s="170"/>
      <c r="BD70" s="170"/>
      <c r="BE70" s="170"/>
      <c r="BF70" s="170"/>
      <c r="BG70" s="170"/>
      <c r="BH70" s="170"/>
      <c r="BI70" s="170"/>
      <c r="BJ70" s="170"/>
      <c r="BK70" s="170"/>
      <c r="BL70" s="170"/>
      <c r="BM70" s="170"/>
      <c r="BN70" s="170"/>
      <c r="BO70" s="170"/>
      <c r="BP70" s="170"/>
      <c r="BQ70" s="170"/>
      <c r="BR70" s="170"/>
      <c r="BS70" s="170"/>
      <c r="BT70" s="170"/>
      <c r="BU70" s="170"/>
      <c r="BV70" s="170"/>
      <c r="BW70" s="170"/>
      <c r="BX70" s="170"/>
      <c r="BY70" s="170"/>
      <c r="BZ70" s="170"/>
      <c r="CA70" s="170"/>
      <c r="CB70" s="170"/>
      <c r="CC70" s="170"/>
      <c r="CD70" s="161"/>
      <c r="CE70" s="161"/>
      <c r="CF70" s="161"/>
    </row>
    <row r="71" spans="2:84" ht="24" customHeight="1">
      <c r="B71" s="1080"/>
      <c r="C71" s="1082"/>
      <c r="D71" s="1084"/>
      <c r="E71" s="1084"/>
      <c r="F71" s="1078"/>
      <c r="G71" s="156" t="s">
        <v>207</v>
      </c>
      <c r="H71" s="347"/>
      <c r="I71" s="347"/>
      <c r="J71" s="347"/>
      <c r="K71" s="347"/>
      <c r="L71" s="347"/>
      <c r="M71" s="347"/>
      <c r="N71" s="347"/>
      <c r="O71" s="347"/>
      <c r="P71" s="347"/>
      <c r="Q71" s="347"/>
      <c r="R71" s="347"/>
      <c r="S71" s="347"/>
      <c r="T71" s="347"/>
      <c r="U71" s="347"/>
      <c r="V71" s="347"/>
      <c r="W71" s="347"/>
      <c r="X71" s="347"/>
      <c r="Y71" s="347"/>
      <c r="Z71" s="347"/>
      <c r="AA71" s="347"/>
      <c r="AB71" s="347"/>
      <c r="AC71" s="347"/>
      <c r="AD71" s="347"/>
      <c r="AE71" s="347"/>
      <c r="AF71" s="347"/>
      <c r="AG71" s="347"/>
      <c r="AH71" s="347"/>
      <c r="AI71" s="347"/>
      <c r="AJ71" s="347"/>
      <c r="AK71" s="347"/>
      <c r="AL71" s="347"/>
      <c r="AM71" s="347"/>
      <c r="AN71" s="347"/>
      <c r="AO71" s="347"/>
      <c r="AP71" s="347"/>
      <c r="AQ71" s="347"/>
      <c r="AR71" s="347"/>
      <c r="AS71" s="347"/>
      <c r="AT71" s="347"/>
      <c r="AU71" s="347"/>
      <c r="AV71" s="347"/>
      <c r="AW71" s="347"/>
      <c r="AX71" s="347"/>
      <c r="AY71" s="347"/>
      <c r="AZ71" s="347"/>
      <c r="BA71" s="347"/>
      <c r="BB71" s="347"/>
      <c r="BC71" s="347"/>
      <c r="BD71" s="347"/>
      <c r="BE71" s="347"/>
      <c r="BF71" s="347"/>
      <c r="BG71" s="347"/>
      <c r="BH71" s="347"/>
      <c r="BI71" s="347"/>
      <c r="BJ71" s="347"/>
      <c r="BK71" s="347"/>
      <c r="BL71" s="347"/>
      <c r="BM71" s="347"/>
      <c r="BN71" s="347"/>
      <c r="BO71" s="347"/>
      <c r="BP71" s="347"/>
      <c r="BQ71" s="347"/>
      <c r="BR71" s="347"/>
      <c r="BS71" s="347"/>
      <c r="BT71" s="347"/>
      <c r="BU71" s="347"/>
      <c r="BV71" s="347"/>
      <c r="BW71" s="347"/>
      <c r="BX71" s="347"/>
      <c r="BY71" s="347"/>
      <c r="BZ71" s="347"/>
      <c r="CA71" s="347"/>
      <c r="CB71" s="347"/>
      <c r="CC71" s="348"/>
      <c r="CD71" s="160">
        <f>COUNTIF(H71:CC71,"○")</f>
        <v>0</v>
      </c>
      <c r="CE71" s="160">
        <f>COUNTIF(H71:CC71,"○")</f>
        <v>0</v>
      </c>
      <c r="CF71" s="160">
        <f>IF($D$5&lt;30,COUNTIFS(H71:CC71,"○",H$78:CC$78,"&gt;=2"),COUNTIFS(H71:CC71,"○",H$78:CC$78,"&gt;=5"))</f>
        <v>0</v>
      </c>
    </row>
    <row r="72" spans="2:84" ht="40.5" customHeight="1">
      <c r="B72" s="1079">
        <v>28</v>
      </c>
      <c r="C72" s="1081"/>
      <c r="D72" s="1083"/>
      <c r="E72" s="1083"/>
      <c r="F72" s="1077"/>
      <c r="G72" s="156" t="s">
        <v>201</v>
      </c>
      <c r="H72" s="170"/>
      <c r="I72" s="170"/>
      <c r="J72" s="170"/>
      <c r="K72" s="170"/>
      <c r="L72" s="170"/>
      <c r="M72" s="170"/>
      <c r="N72" s="170"/>
      <c r="O72" s="170"/>
      <c r="P72" s="170"/>
      <c r="Q72" s="170"/>
      <c r="R72" s="170"/>
      <c r="S72" s="170"/>
      <c r="T72" s="170"/>
      <c r="U72" s="170"/>
      <c r="V72" s="170"/>
      <c r="W72" s="170"/>
      <c r="X72" s="170"/>
      <c r="Y72" s="170"/>
      <c r="Z72" s="170"/>
      <c r="AA72" s="170"/>
      <c r="AB72" s="170"/>
      <c r="AC72" s="170"/>
      <c r="AD72" s="170"/>
      <c r="AE72" s="170"/>
      <c r="AF72" s="170"/>
      <c r="AG72" s="170"/>
      <c r="AH72" s="170"/>
      <c r="AI72" s="170"/>
      <c r="AJ72" s="170"/>
      <c r="AK72" s="170"/>
      <c r="AL72" s="170"/>
      <c r="AM72" s="170"/>
      <c r="AN72" s="170"/>
      <c r="AO72" s="170"/>
      <c r="AP72" s="170"/>
      <c r="AQ72" s="170"/>
      <c r="AR72" s="170"/>
      <c r="AS72" s="170"/>
      <c r="AT72" s="170"/>
      <c r="AU72" s="170"/>
      <c r="AV72" s="170"/>
      <c r="AW72" s="170"/>
      <c r="AX72" s="170"/>
      <c r="AY72" s="170"/>
      <c r="AZ72" s="170"/>
      <c r="BA72" s="170"/>
      <c r="BB72" s="170"/>
      <c r="BC72" s="170"/>
      <c r="BD72" s="170"/>
      <c r="BE72" s="170"/>
      <c r="BF72" s="170"/>
      <c r="BG72" s="170"/>
      <c r="BH72" s="170"/>
      <c r="BI72" s="170"/>
      <c r="BJ72" s="170"/>
      <c r="BK72" s="170"/>
      <c r="BL72" s="170"/>
      <c r="BM72" s="170"/>
      <c r="BN72" s="170"/>
      <c r="BO72" s="170"/>
      <c r="BP72" s="170"/>
      <c r="BQ72" s="170"/>
      <c r="BR72" s="170"/>
      <c r="BS72" s="170"/>
      <c r="BT72" s="170"/>
      <c r="BU72" s="170"/>
      <c r="BV72" s="170"/>
      <c r="BW72" s="170"/>
      <c r="BX72" s="170"/>
      <c r="BY72" s="170"/>
      <c r="BZ72" s="170"/>
      <c r="CA72" s="170"/>
      <c r="CB72" s="170"/>
      <c r="CC72" s="170"/>
      <c r="CD72" s="161"/>
      <c r="CE72" s="161"/>
      <c r="CF72" s="161"/>
    </row>
    <row r="73" spans="2:84" ht="24" customHeight="1">
      <c r="B73" s="1080"/>
      <c r="C73" s="1082"/>
      <c r="D73" s="1084"/>
      <c r="E73" s="1084"/>
      <c r="F73" s="1078"/>
      <c r="G73" s="156" t="s">
        <v>207</v>
      </c>
      <c r="H73" s="347"/>
      <c r="I73" s="347"/>
      <c r="J73" s="347"/>
      <c r="K73" s="347"/>
      <c r="L73" s="347"/>
      <c r="M73" s="347"/>
      <c r="N73" s="347"/>
      <c r="O73" s="347"/>
      <c r="P73" s="347"/>
      <c r="Q73" s="347"/>
      <c r="R73" s="347"/>
      <c r="S73" s="347"/>
      <c r="T73" s="347"/>
      <c r="U73" s="347"/>
      <c r="V73" s="347"/>
      <c r="W73" s="347"/>
      <c r="X73" s="347"/>
      <c r="Y73" s="347"/>
      <c r="Z73" s="347"/>
      <c r="AA73" s="347"/>
      <c r="AB73" s="347"/>
      <c r="AC73" s="347"/>
      <c r="AD73" s="347"/>
      <c r="AE73" s="347"/>
      <c r="AF73" s="347"/>
      <c r="AG73" s="347"/>
      <c r="AH73" s="347"/>
      <c r="AI73" s="347"/>
      <c r="AJ73" s="347"/>
      <c r="AK73" s="347"/>
      <c r="AL73" s="347"/>
      <c r="AM73" s="347"/>
      <c r="AN73" s="347"/>
      <c r="AO73" s="347"/>
      <c r="AP73" s="347"/>
      <c r="AQ73" s="347"/>
      <c r="AR73" s="347"/>
      <c r="AS73" s="347"/>
      <c r="AT73" s="347"/>
      <c r="AU73" s="347"/>
      <c r="AV73" s="347"/>
      <c r="AW73" s="347"/>
      <c r="AX73" s="347"/>
      <c r="AY73" s="347"/>
      <c r="AZ73" s="347"/>
      <c r="BA73" s="347"/>
      <c r="BB73" s="347"/>
      <c r="BC73" s="347"/>
      <c r="BD73" s="347"/>
      <c r="BE73" s="347"/>
      <c r="BF73" s="347"/>
      <c r="BG73" s="347"/>
      <c r="BH73" s="347"/>
      <c r="BI73" s="347"/>
      <c r="BJ73" s="347"/>
      <c r="BK73" s="347"/>
      <c r="BL73" s="347"/>
      <c r="BM73" s="347"/>
      <c r="BN73" s="347"/>
      <c r="BO73" s="347"/>
      <c r="BP73" s="347"/>
      <c r="BQ73" s="347"/>
      <c r="BR73" s="347"/>
      <c r="BS73" s="347"/>
      <c r="BT73" s="347"/>
      <c r="BU73" s="347"/>
      <c r="BV73" s="347"/>
      <c r="BW73" s="347"/>
      <c r="BX73" s="347"/>
      <c r="BY73" s="347"/>
      <c r="BZ73" s="347"/>
      <c r="CA73" s="347"/>
      <c r="CB73" s="347"/>
      <c r="CC73" s="348"/>
      <c r="CD73" s="160">
        <f>COUNTIF(H73:CC73,"○")</f>
        <v>0</v>
      </c>
      <c r="CE73" s="160">
        <f>COUNTIF(H73:CC73,"○")</f>
        <v>0</v>
      </c>
      <c r="CF73" s="160">
        <f>IF($D$5&lt;30,COUNTIFS(H73:CC73,"○",H$78:CC$78,"&gt;=2"),COUNTIFS(H73:CC73,"○",H$78:CC$78,"&gt;=5"))</f>
        <v>0</v>
      </c>
    </row>
    <row r="74" spans="2:84" ht="40.5" customHeight="1">
      <c r="B74" s="1079">
        <v>29</v>
      </c>
      <c r="C74" s="1081"/>
      <c r="D74" s="1083"/>
      <c r="E74" s="1083"/>
      <c r="F74" s="1077"/>
      <c r="G74" s="156" t="s">
        <v>201</v>
      </c>
      <c r="H74" s="170"/>
      <c r="I74" s="170"/>
      <c r="J74" s="170"/>
      <c r="K74" s="170"/>
      <c r="L74" s="170"/>
      <c r="M74" s="170"/>
      <c r="N74" s="170"/>
      <c r="O74" s="170"/>
      <c r="P74" s="170"/>
      <c r="Q74" s="170"/>
      <c r="R74" s="170"/>
      <c r="S74" s="170"/>
      <c r="T74" s="170"/>
      <c r="U74" s="170"/>
      <c r="V74" s="170"/>
      <c r="W74" s="170"/>
      <c r="X74" s="170"/>
      <c r="Y74" s="170"/>
      <c r="Z74" s="170"/>
      <c r="AA74" s="170"/>
      <c r="AB74" s="170"/>
      <c r="AC74" s="170"/>
      <c r="AD74" s="170"/>
      <c r="AE74" s="170"/>
      <c r="AF74" s="170"/>
      <c r="AG74" s="170"/>
      <c r="AH74" s="170"/>
      <c r="AI74" s="170"/>
      <c r="AJ74" s="170"/>
      <c r="AK74" s="170"/>
      <c r="AL74" s="170"/>
      <c r="AM74" s="170"/>
      <c r="AN74" s="170"/>
      <c r="AO74" s="170"/>
      <c r="AP74" s="170"/>
      <c r="AQ74" s="170"/>
      <c r="AR74" s="170"/>
      <c r="AS74" s="170"/>
      <c r="AT74" s="170"/>
      <c r="AU74" s="170"/>
      <c r="AV74" s="170"/>
      <c r="AW74" s="170"/>
      <c r="AX74" s="170"/>
      <c r="AY74" s="170"/>
      <c r="AZ74" s="170"/>
      <c r="BA74" s="170"/>
      <c r="BB74" s="170"/>
      <c r="BC74" s="170"/>
      <c r="BD74" s="170"/>
      <c r="BE74" s="170"/>
      <c r="BF74" s="170"/>
      <c r="BG74" s="170"/>
      <c r="BH74" s="170"/>
      <c r="BI74" s="170"/>
      <c r="BJ74" s="170"/>
      <c r="BK74" s="170"/>
      <c r="BL74" s="170"/>
      <c r="BM74" s="170"/>
      <c r="BN74" s="170"/>
      <c r="BO74" s="170"/>
      <c r="BP74" s="170"/>
      <c r="BQ74" s="170"/>
      <c r="BR74" s="170"/>
      <c r="BS74" s="170"/>
      <c r="BT74" s="170"/>
      <c r="BU74" s="170"/>
      <c r="BV74" s="170"/>
      <c r="BW74" s="170"/>
      <c r="BX74" s="170"/>
      <c r="BY74" s="170"/>
      <c r="BZ74" s="170"/>
      <c r="CA74" s="170"/>
      <c r="CB74" s="170"/>
      <c r="CC74" s="170"/>
      <c r="CD74" s="161"/>
      <c r="CE74" s="161"/>
      <c r="CF74" s="161"/>
    </row>
    <row r="75" spans="2:84" ht="24" customHeight="1">
      <c r="B75" s="1080"/>
      <c r="C75" s="1082"/>
      <c r="D75" s="1084"/>
      <c r="E75" s="1084"/>
      <c r="F75" s="1078"/>
      <c r="G75" s="156" t="s">
        <v>207</v>
      </c>
      <c r="H75" s="347"/>
      <c r="I75" s="347"/>
      <c r="J75" s="347"/>
      <c r="K75" s="347"/>
      <c r="L75" s="347"/>
      <c r="M75" s="347"/>
      <c r="N75" s="347"/>
      <c r="O75" s="347"/>
      <c r="P75" s="347"/>
      <c r="Q75" s="347"/>
      <c r="R75" s="347"/>
      <c r="S75" s="347"/>
      <c r="T75" s="347"/>
      <c r="U75" s="347"/>
      <c r="V75" s="347"/>
      <c r="W75" s="347"/>
      <c r="X75" s="347"/>
      <c r="Y75" s="347"/>
      <c r="Z75" s="347"/>
      <c r="AA75" s="347"/>
      <c r="AB75" s="347"/>
      <c r="AC75" s="347"/>
      <c r="AD75" s="347"/>
      <c r="AE75" s="347"/>
      <c r="AF75" s="347"/>
      <c r="AG75" s="347"/>
      <c r="AH75" s="347"/>
      <c r="AI75" s="347"/>
      <c r="AJ75" s="347"/>
      <c r="AK75" s="347"/>
      <c r="AL75" s="347"/>
      <c r="AM75" s="347"/>
      <c r="AN75" s="347"/>
      <c r="AO75" s="347"/>
      <c r="AP75" s="347"/>
      <c r="AQ75" s="347"/>
      <c r="AR75" s="347"/>
      <c r="AS75" s="347"/>
      <c r="AT75" s="347"/>
      <c r="AU75" s="347"/>
      <c r="AV75" s="347"/>
      <c r="AW75" s="347"/>
      <c r="AX75" s="347"/>
      <c r="AY75" s="347"/>
      <c r="AZ75" s="347"/>
      <c r="BA75" s="347"/>
      <c r="BB75" s="347"/>
      <c r="BC75" s="347"/>
      <c r="BD75" s="347"/>
      <c r="BE75" s="347"/>
      <c r="BF75" s="347"/>
      <c r="BG75" s="347"/>
      <c r="BH75" s="347"/>
      <c r="BI75" s="347"/>
      <c r="BJ75" s="347"/>
      <c r="BK75" s="347"/>
      <c r="BL75" s="347"/>
      <c r="BM75" s="347"/>
      <c r="BN75" s="347"/>
      <c r="BO75" s="347"/>
      <c r="BP75" s="347"/>
      <c r="BQ75" s="347"/>
      <c r="BR75" s="347"/>
      <c r="BS75" s="347"/>
      <c r="BT75" s="347"/>
      <c r="BU75" s="347"/>
      <c r="BV75" s="347"/>
      <c r="BW75" s="347"/>
      <c r="BX75" s="347"/>
      <c r="BY75" s="347"/>
      <c r="BZ75" s="347"/>
      <c r="CA75" s="347"/>
      <c r="CB75" s="347"/>
      <c r="CC75" s="348"/>
      <c r="CD75" s="160">
        <f>COUNTIF(H75:CC75,"○")</f>
        <v>0</v>
      </c>
      <c r="CE75" s="160">
        <f>COUNTIF(H75:CC75,"○")</f>
        <v>0</v>
      </c>
      <c r="CF75" s="160">
        <f>IF($D$5&lt;30,COUNTIFS(H75:CC75,"○",H$78:CC$78,"&gt;=2"),COUNTIFS(H75:CC75,"○",H$78:CC$78,"&gt;=5"))</f>
        <v>0</v>
      </c>
    </row>
    <row r="76" spans="2:84" ht="40.5" customHeight="1">
      <c r="B76" s="1079">
        <v>30</v>
      </c>
      <c r="C76" s="1081"/>
      <c r="D76" s="1083"/>
      <c r="E76" s="1083"/>
      <c r="F76" s="1077"/>
      <c r="G76" s="156" t="s">
        <v>201</v>
      </c>
      <c r="H76" s="170"/>
      <c r="I76" s="170"/>
      <c r="J76" s="170"/>
      <c r="K76" s="170"/>
      <c r="L76" s="170"/>
      <c r="M76" s="170"/>
      <c r="N76" s="170"/>
      <c r="O76" s="170"/>
      <c r="P76" s="170"/>
      <c r="Q76" s="170"/>
      <c r="R76" s="170"/>
      <c r="S76" s="170"/>
      <c r="T76" s="170"/>
      <c r="U76" s="170"/>
      <c r="V76" s="170"/>
      <c r="W76" s="170"/>
      <c r="X76" s="170"/>
      <c r="Y76" s="170"/>
      <c r="Z76" s="170"/>
      <c r="AA76" s="170"/>
      <c r="AB76" s="170"/>
      <c r="AC76" s="170"/>
      <c r="AD76" s="170"/>
      <c r="AE76" s="170"/>
      <c r="AF76" s="170"/>
      <c r="AG76" s="170"/>
      <c r="AH76" s="170"/>
      <c r="AI76" s="170"/>
      <c r="AJ76" s="170"/>
      <c r="AK76" s="170"/>
      <c r="AL76" s="170"/>
      <c r="AM76" s="170"/>
      <c r="AN76" s="170"/>
      <c r="AO76" s="170"/>
      <c r="AP76" s="170"/>
      <c r="AQ76" s="170"/>
      <c r="AR76" s="170"/>
      <c r="AS76" s="170"/>
      <c r="AT76" s="170"/>
      <c r="AU76" s="170"/>
      <c r="AV76" s="170"/>
      <c r="AW76" s="170"/>
      <c r="AX76" s="170"/>
      <c r="AY76" s="170"/>
      <c r="AZ76" s="170"/>
      <c r="BA76" s="170"/>
      <c r="BB76" s="170"/>
      <c r="BC76" s="170"/>
      <c r="BD76" s="170"/>
      <c r="BE76" s="170"/>
      <c r="BF76" s="170"/>
      <c r="BG76" s="170"/>
      <c r="BH76" s="170"/>
      <c r="BI76" s="170"/>
      <c r="BJ76" s="170"/>
      <c r="BK76" s="170"/>
      <c r="BL76" s="170"/>
      <c r="BM76" s="170"/>
      <c r="BN76" s="170"/>
      <c r="BO76" s="170"/>
      <c r="BP76" s="170"/>
      <c r="BQ76" s="170"/>
      <c r="BR76" s="170"/>
      <c r="BS76" s="170"/>
      <c r="BT76" s="170"/>
      <c r="BU76" s="170"/>
      <c r="BV76" s="170"/>
      <c r="BW76" s="170"/>
      <c r="BX76" s="170"/>
      <c r="BY76" s="170"/>
      <c r="BZ76" s="170"/>
      <c r="CA76" s="170"/>
      <c r="CB76" s="170"/>
      <c r="CC76" s="170"/>
      <c r="CD76" s="161"/>
      <c r="CE76" s="161"/>
      <c r="CF76" s="161"/>
    </row>
    <row r="77" spans="2:84" ht="24" customHeight="1">
      <c r="B77" s="1080"/>
      <c r="C77" s="1082"/>
      <c r="D77" s="1084"/>
      <c r="E77" s="1084"/>
      <c r="F77" s="1078"/>
      <c r="G77" s="156" t="s">
        <v>207</v>
      </c>
      <c r="H77" s="347"/>
      <c r="I77" s="347"/>
      <c r="J77" s="347"/>
      <c r="K77" s="347"/>
      <c r="L77" s="347"/>
      <c r="M77" s="347"/>
      <c r="N77" s="347"/>
      <c r="O77" s="347"/>
      <c r="P77" s="347"/>
      <c r="Q77" s="347"/>
      <c r="R77" s="347"/>
      <c r="S77" s="347"/>
      <c r="T77" s="347"/>
      <c r="U77" s="347"/>
      <c r="V77" s="347"/>
      <c r="W77" s="347"/>
      <c r="X77" s="347"/>
      <c r="Y77" s="347"/>
      <c r="Z77" s="347"/>
      <c r="AA77" s="347"/>
      <c r="AB77" s="347"/>
      <c r="AC77" s="347"/>
      <c r="AD77" s="347"/>
      <c r="AE77" s="347"/>
      <c r="AF77" s="347"/>
      <c r="AG77" s="347"/>
      <c r="AH77" s="347"/>
      <c r="AI77" s="347"/>
      <c r="AJ77" s="347"/>
      <c r="AK77" s="347"/>
      <c r="AL77" s="347"/>
      <c r="AM77" s="347"/>
      <c r="AN77" s="347"/>
      <c r="AO77" s="347"/>
      <c r="AP77" s="347"/>
      <c r="AQ77" s="347"/>
      <c r="AR77" s="347"/>
      <c r="AS77" s="347"/>
      <c r="AT77" s="347"/>
      <c r="AU77" s="347"/>
      <c r="AV77" s="347"/>
      <c r="AW77" s="347"/>
      <c r="AX77" s="347"/>
      <c r="AY77" s="347"/>
      <c r="AZ77" s="347"/>
      <c r="BA77" s="347"/>
      <c r="BB77" s="347"/>
      <c r="BC77" s="347"/>
      <c r="BD77" s="347"/>
      <c r="BE77" s="347"/>
      <c r="BF77" s="347"/>
      <c r="BG77" s="347"/>
      <c r="BH77" s="347"/>
      <c r="BI77" s="347"/>
      <c r="BJ77" s="347"/>
      <c r="BK77" s="347"/>
      <c r="BL77" s="347"/>
      <c r="BM77" s="347"/>
      <c r="BN77" s="347"/>
      <c r="BO77" s="347"/>
      <c r="BP77" s="347"/>
      <c r="BQ77" s="347"/>
      <c r="BR77" s="347"/>
      <c r="BS77" s="347"/>
      <c r="BT77" s="347"/>
      <c r="BU77" s="347"/>
      <c r="BV77" s="347"/>
      <c r="BW77" s="347"/>
      <c r="BX77" s="347"/>
      <c r="BY77" s="347"/>
      <c r="BZ77" s="347"/>
      <c r="CA77" s="347"/>
      <c r="CB77" s="347"/>
      <c r="CC77" s="348"/>
      <c r="CD77" s="160">
        <f>COUNTIF(H77:CC77,"○")</f>
        <v>0</v>
      </c>
      <c r="CE77" s="160">
        <f>COUNTIF(H77:CC77,"○")</f>
        <v>0</v>
      </c>
      <c r="CF77" s="160">
        <f>IF($D$5&lt;30,COUNTIFS(H77:CC77,"○",H$78:CC$78,"&gt;=2"),COUNTIFS(H77:CC77,"○",H$78:CC$78,"&gt;=5"))</f>
        <v>0</v>
      </c>
    </row>
    <row r="78" spans="2:84" ht="24" customHeight="1" thickBot="1">
      <c r="B78" s="162"/>
      <c r="C78" s="163"/>
      <c r="D78" s="162"/>
      <c r="E78" s="162"/>
      <c r="F78" s="164"/>
      <c r="G78" s="156" t="s">
        <v>220</v>
      </c>
      <c r="H78" s="157">
        <f t="shared" ref="H78:CC78" si="5">COUNTIF(H18:H77,"○")</f>
        <v>0</v>
      </c>
      <c r="I78" s="157">
        <f t="shared" si="5"/>
        <v>0</v>
      </c>
      <c r="J78" s="157">
        <f t="shared" si="5"/>
        <v>0</v>
      </c>
      <c r="K78" s="157">
        <f t="shared" si="5"/>
        <v>0</v>
      </c>
      <c r="L78" s="157">
        <f t="shared" si="5"/>
        <v>0</v>
      </c>
      <c r="M78" s="157">
        <f t="shared" si="5"/>
        <v>0</v>
      </c>
      <c r="N78" s="157">
        <f t="shared" si="5"/>
        <v>0</v>
      </c>
      <c r="O78" s="157">
        <f t="shared" si="5"/>
        <v>0</v>
      </c>
      <c r="P78" s="157">
        <f t="shared" si="5"/>
        <v>0</v>
      </c>
      <c r="Q78" s="157">
        <f t="shared" si="5"/>
        <v>0</v>
      </c>
      <c r="R78" s="157">
        <f t="shared" si="5"/>
        <v>0</v>
      </c>
      <c r="S78" s="157">
        <f t="shared" si="5"/>
        <v>0</v>
      </c>
      <c r="T78" s="157">
        <f t="shared" si="5"/>
        <v>0</v>
      </c>
      <c r="U78" s="157">
        <f t="shared" si="5"/>
        <v>0</v>
      </c>
      <c r="V78" s="157">
        <f t="shared" si="5"/>
        <v>0</v>
      </c>
      <c r="W78" s="157">
        <f t="shared" si="5"/>
        <v>0</v>
      </c>
      <c r="X78" s="157">
        <f t="shared" si="5"/>
        <v>0</v>
      </c>
      <c r="Y78" s="157">
        <f t="shared" si="5"/>
        <v>0</v>
      </c>
      <c r="Z78" s="157">
        <f t="shared" si="5"/>
        <v>0</v>
      </c>
      <c r="AA78" s="157">
        <f t="shared" si="5"/>
        <v>0</v>
      </c>
      <c r="AB78" s="157">
        <f t="shared" si="5"/>
        <v>0</v>
      </c>
      <c r="AC78" s="157">
        <f t="shared" si="5"/>
        <v>0</v>
      </c>
      <c r="AD78" s="157">
        <f t="shared" si="5"/>
        <v>0</v>
      </c>
      <c r="AE78" s="157">
        <f t="shared" si="5"/>
        <v>0</v>
      </c>
      <c r="AF78" s="157">
        <f t="shared" si="5"/>
        <v>0</v>
      </c>
      <c r="AG78" s="157">
        <f t="shared" si="5"/>
        <v>0</v>
      </c>
      <c r="AH78" s="157">
        <f t="shared" si="5"/>
        <v>0</v>
      </c>
      <c r="AI78" s="157">
        <f t="shared" si="5"/>
        <v>0</v>
      </c>
      <c r="AJ78" s="157">
        <f t="shared" si="5"/>
        <v>0</v>
      </c>
      <c r="AK78" s="157">
        <f t="shared" si="5"/>
        <v>0</v>
      </c>
      <c r="AL78" s="157">
        <f t="shared" si="5"/>
        <v>0</v>
      </c>
      <c r="AM78" s="157">
        <f t="shared" si="5"/>
        <v>0</v>
      </c>
      <c r="AN78" s="157">
        <f t="shared" si="5"/>
        <v>0</v>
      </c>
      <c r="AO78" s="157">
        <f t="shared" si="5"/>
        <v>0</v>
      </c>
      <c r="AP78" s="157">
        <f t="shared" si="5"/>
        <v>0</v>
      </c>
      <c r="AQ78" s="157">
        <f t="shared" si="5"/>
        <v>0</v>
      </c>
      <c r="AR78" s="157">
        <f t="shared" si="5"/>
        <v>0</v>
      </c>
      <c r="AS78" s="157">
        <f t="shared" si="5"/>
        <v>0</v>
      </c>
      <c r="AT78" s="157">
        <f t="shared" si="5"/>
        <v>0</v>
      </c>
      <c r="AU78" s="157">
        <f t="shared" si="5"/>
        <v>0</v>
      </c>
      <c r="AV78" s="157">
        <f t="shared" si="5"/>
        <v>0</v>
      </c>
      <c r="AW78" s="157">
        <f t="shared" si="5"/>
        <v>0</v>
      </c>
      <c r="AX78" s="157">
        <f t="shared" si="5"/>
        <v>0</v>
      </c>
      <c r="AY78" s="157">
        <f t="shared" si="5"/>
        <v>0</v>
      </c>
      <c r="AZ78" s="157">
        <f t="shared" si="5"/>
        <v>0</v>
      </c>
      <c r="BA78" s="157">
        <f t="shared" si="5"/>
        <v>0</v>
      </c>
      <c r="BB78" s="157">
        <f t="shared" si="5"/>
        <v>0</v>
      </c>
      <c r="BC78" s="157">
        <f t="shared" si="5"/>
        <v>0</v>
      </c>
      <c r="BD78" s="157">
        <f t="shared" si="5"/>
        <v>0</v>
      </c>
      <c r="BE78" s="157">
        <f t="shared" si="5"/>
        <v>0</v>
      </c>
      <c r="BF78" s="157">
        <f t="shared" si="5"/>
        <v>0</v>
      </c>
      <c r="BG78" s="157">
        <f t="shared" si="5"/>
        <v>0</v>
      </c>
      <c r="BH78" s="157">
        <f t="shared" si="5"/>
        <v>0</v>
      </c>
      <c r="BI78" s="157">
        <f t="shared" si="5"/>
        <v>0</v>
      </c>
      <c r="BJ78" s="157">
        <f t="shared" si="5"/>
        <v>0</v>
      </c>
      <c r="BK78" s="157">
        <f t="shared" si="5"/>
        <v>0</v>
      </c>
      <c r="BL78" s="157">
        <f t="shared" si="5"/>
        <v>0</v>
      </c>
      <c r="BM78" s="157">
        <f t="shared" si="5"/>
        <v>0</v>
      </c>
      <c r="BN78" s="157">
        <f t="shared" si="5"/>
        <v>0</v>
      </c>
      <c r="BO78" s="157">
        <f t="shared" si="5"/>
        <v>0</v>
      </c>
      <c r="BP78" s="157">
        <f t="shared" si="5"/>
        <v>0</v>
      </c>
      <c r="BQ78" s="157">
        <f t="shared" si="5"/>
        <v>0</v>
      </c>
      <c r="BR78" s="157">
        <f t="shared" si="5"/>
        <v>0</v>
      </c>
      <c r="BS78" s="157">
        <f t="shared" si="5"/>
        <v>0</v>
      </c>
      <c r="BT78" s="157">
        <f t="shared" si="5"/>
        <v>0</v>
      </c>
      <c r="BU78" s="157">
        <f t="shared" si="5"/>
        <v>0</v>
      </c>
      <c r="BV78" s="157">
        <f t="shared" si="5"/>
        <v>0</v>
      </c>
      <c r="BW78" s="157">
        <f t="shared" si="5"/>
        <v>0</v>
      </c>
      <c r="BX78" s="157">
        <f t="shared" si="5"/>
        <v>0</v>
      </c>
      <c r="BY78" s="157">
        <f t="shared" si="5"/>
        <v>0</v>
      </c>
      <c r="BZ78" s="157">
        <f t="shared" si="5"/>
        <v>0</v>
      </c>
      <c r="CA78" s="157">
        <f t="shared" si="5"/>
        <v>0</v>
      </c>
      <c r="CB78" s="157">
        <f t="shared" si="5"/>
        <v>0</v>
      </c>
      <c r="CC78" s="157">
        <f t="shared" si="5"/>
        <v>0</v>
      </c>
      <c r="CD78" s="163"/>
      <c r="CE78" s="298">
        <f>SUM(CE18:CE77)</f>
        <v>0</v>
      </c>
      <c r="CF78" s="298">
        <f>SUM(CF18:CF77)</f>
        <v>0</v>
      </c>
    </row>
    <row r="79" spans="2:84" ht="23.25" customHeight="1" thickBot="1">
      <c r="CD79" s="165" t="s">
        <v>221</v>
      </c>
      <c r="CE79" s="1092">
        <f>SUM(CE78:CF78)</f>
        <v>0</v>
      </c>
      <c r="CF79" s="1093"/>
    </row>
    <row r="84" spans="3:4">
      <c r="C84" s="148"/>
    </row>
    <row r="85" spans="3:4">
      <c r="C85" s="148" t="s">
        <v>117</v>
      </c>
      <c r="D85" s="148" t="s">
        <v>223</v>
      </c>
    </row>
    <row r="86" spans="3:4">
      <c r="C86" s="148" t="s">
        <v>119</v>
      </c>
      <c r="D86" s="148" t="s">
        <v>223</v>
      </c>
    </row>
    <row r="87" spans="3:4">
      <c r="C87" s="148" t="s">
        <v>120</v>
      </c>
      <c r="D87" s="148" t="s">
        <v>223</v>
      </c>
    </row>
    <row r="88" spans="3:4">
      <c r="C88" s="148" t="s">
        <v>121</v>
      </c>
      <c r="D88" s="148" t="s">
        <v>223</v>
      </c>
    </row>
    <row r="89" spans="3:4">
      <c r="C89" s="148" t="s">
        <v>14</v>
      </c>
      <c r="D89" s="148" t="s">
        <v>223</v>
      </c>
    </row>
    <row r="90" spans="3:4">
      <c r="C90" s="148" t="s">
        <v>122</v>
      </c>
      <c r="D90" s="148" t="s">
        <v>223</v>
      </c>
    </row>
    <row r="91" spans="3:4">
      <c r="C91" s="148" t="s">
        <v>123</v>
      </c>
      <c r="D91" s="148" t="s">
        <v>223</v>
      </c>
    </row>
    <row r="92" spans="3:4">
      <c r="C92" s="148" t="s">
        <v>124</v>
      </c>
      <c r="D92" s="148" t="s">
        <v>223</v>
      </c>
    </row>
    <row r="93" spans="3:4">
      <c r="C93" s="148" t="s">
        <v>47</v>
      </c>
      <c r="D93" s="148" t="s">
        <v>222</v>
      </c>
    </row>
    <row r="94" spans="3:4">
      <c r="C94" s="148" t="s">
        <v>126</v>
      </c>
      <c r="D94" s="148" t="s">
        <v>222</v>
      </c>
    </row>
    <row r="95" spans="3:4">
      <c r="C95" s="148" t="s">
        <v>15</v>
      </c>
      <c r="D95" s="148" t="s">
        <v>223</v>
      </c>
    </row>
    <row r="96" spans="3:4">
      <c r="C96" s="148" t="s">
        <v>16</v>
      </c>
      <c r="D96" s="148" t="s">
        <v>223</v>
      </c>
    </row>
    <row r="97" spans="3:4">
      <c r="C97" s="148" t="s">
        <v>17</v>
      </c>
      <c r="D97" s="148" t="s">
        <v>223</v>
      </c>
    </row>
    <row r="98" spans="3:4">
      <c r="C98" s="148" t="s">
        <v>18</v>
      </c>
      <c r="D98" s="148" t="s">
        <v>223</v>
      </c>
    </row>
    <row r="99" spans="3:4">
      <c r="C99" s="148" t="s">
        <v>19</v>
      </c>
      <c r="D99" s="148" t="s">
        <v>223</v>
      </c>
    </row>
    <row r="100" spans="3:4">
      <c r="C100" s="148" t="s">
        <v>20</v>
      </c>
      <c r="D100" s="148" t="s">
        <v>223</v>
      </c>
    </row>
    <row r="101" spans="3:4">
      <c r="C101" s="148" t="s">
        <v>21</v>
      </c>
      <c r="D101" s="148" t="s">
        <v>223</v>
      </c>
    </row>
    <row r="102" spans="3:4">
      <c r="C102" s="148" t="s">
        <v>22</v>
      </c>
      <c r="D102" s="148" t="s">
        <v>223</v>
      </c>
    </row>
    <row r="103" spans="3:4">
      <c r="C103" s="148" t="s">
        <v>127</v>
      </c>
      <c r="D103" s="148" t="s">
        <v>223</v>
      </c>
    </row>
    <row r="104" spans="3:4">
      <c r="C104" s="148" t="s">
        <v>23</v>
      </c>
      <c r="D104" s="148" t="s">
        <v>223</v>
      </c>
    </row>
    <row r="105" spans="3:4">
      <c r="C105" s="148" t="s">
        <v>24</v>
      </c>
      <c r="D105" s="148" t="s">
        <v>223</v>
      </c>
    </row>
    <row r="106" spans="3:4">
      <c r="C106" s="148" t="s">
        <v>25</v>
      </c>
      <c r="D106" s="148" t="s">
        <v>222</v>
      </c>
    </row>
    <row r="107" spans="3:4">
      <c r="C107" s="148" t="s">
        <v>26</v>
      </c>
      <c r="D107" s="148" t="s">
        <v>222</v>
      </c>
    </row>
    <row r="108" spans="3:4">
      <c r="C108" s="148" t="s">
        <v>27</v>
      </c>
      <c r="D108" s="148" t="s">
        <v>222</v>
      </c>
    </row>
    <row r="109" spans="3:4">
      <c r="C109" s="148" t="s">
        <v>28</v>
      </c>
      <c r="D109" s="148" t="s">
        <v>222</v>
      </c>
    </row>
    <row r="110" spans="3:4">
      <c r="C110" s="148" t="s">
        <v>29</v>
      </c>
      <c r="D110" s="148" t="s">
        <v>222</v>
      </c>
    </row>
    <row r="111" spans="3:4">
      <c r="C111" s="148" t="s">
        <v>30</v>
      </c>
      <c r="D111" s="148" t="s">
        <v>222</v>
      </c>
    </row>
    <row r="112" spans="3:4">
      <c r="C112" s="148" t="s">
        <v>128</v>
      </c>
      <c r="D112" s="148" t="s">
        <v>222</v>
      </c>
    </row>
    <row r="113" spans="3:4">
      <c r="C113" s="148" t="s">
        <v>129</v>
      </c>
      <c r="D113" s="148" t="s">
        <v>222</v>
      </c>
    </row>
    <row r="114" spans="3:4">
      <c r="C114" s="148" t="s">
        <v>130</v>
      </c>
      <c r="D114" s="148" t="s">
        <v>222</v>
      </c>
    </row>
    <row r="115" spans="3:4">
      <c r="C115" s="148" t="s">
        <v>131</v>
      </c>
      <c r="D115" s="148" t="s">
        <v>222</v>
      </c>
    </row>
    <row r="116" spans="3:4">
      <c r="C116" s="148" t="s">
        <v>132</v>
      </c>
      <c r="D116" s="148" t="s">
        <v>222</v>
      </c>
    </row>
    <row r="117" spans="3:4">
      <c r="C117" s="148" t="s">
        <v>133</v>
      </c>
      <c r="D117" s="148" t="s">
        <v>222</v>
      </c>
    </row>
    <row r="118" spans="3:4">
      <c r="C118" s="148" t="s">
        <v>134</v>
      </c>
      <c r="D118" s="148" t="s">
        <v>222</v>
      </c>
    </row>
    <row r="119" spans="3:4">
      <c r="C119" s="148" t="s">
        <v>135</v>
      </c>
      <c r="D119" s="148" t="s">
        <v>222</v>
      </c>
    </row>
  </sheetData>
  <mergeCells count="168">
    <mergeCell ref="B72:B73"/>
    <mergeCell ref="C72:C73"/>
    <mergeCell ref="D72:D73"/>
    <mergeCell ref="E72:E73"/>
    <mergeCell ref="F72:F73"/>
    <mergeCell ref="CE79:CF79"/>
    <mergeCell ref="B74:B75"/>
    <mergeCell ref="C74:C75"/>
    <mergeCell ref="D74:D75"/>
    <mergeCell ref="E74:E75"/>
    <mergeCell ref="F74:F75"/>
    <mergeCell ref="B76:B77"/>
    <mergeCell ref="C76:C77"/>
    <mergeCell ref="D76:D77"/>
    <mergeCell ref="E76:E77"/>
    <mergeCell ref="F76:F77"/>
    <mergeCell ref="B68:B69"/>
    <mergeCell ref="C68:C69"/>
    <mergeCell ref="D68:D69"/>
    <mergeCell ref="E68:E69"/>
    <mergeCell ref="F68:F69"/>
    <mergeCell ref="B70:B71"/>
    <mergeCell ref="C70:C71"/>
    <mergeCell ref="D70:D71"/>
    <mergeCell ref="E70:E71"/>
    <mergeCell ref="F70:F71"/>
    <mergeCell ref="B64:B65"/>
    <mergeCell ref="C64:C65"/>
    <mergeCell ref="D64:D65"/>
    <mergeCell ref="E64:E65"/>
    <mergeCell ref="F64:F65"/>
    <mergeCell ref="B66:B67"/>
    <mergeCell ref="C66:C67"/>
    <mergeCell ref="D66:D67"/>
    <mergeCell ref="E66:E67"/>
    <mergeCell ref="F66:F67"/>
    <mergeCell ref="B60:B61"/>
    <mergeCell ref="C60:C61"/>
    <mergeCell ref="D60:D61"/>
    <mergeCell ref="E60:E61"/>
    <mergeCell ref="F60:F61"/>
    <mergeCell ref="B62:B63"/>
    <mergeCell ref="C62:C63"/>
    <mergeCell ref="D62:D63"/>
    <mergeCell ref="E62:E63"/>
    <mergeCell ref="F62:F63"/>
    <mergeCell ref="B56:B57"/>
    <mergeCell ref="C56:C57"/>
    <mergeCell ref="D56:D57"/>
    <mergeCell ref="E56:E57"/>
    <mergeCell ref="F56:F57"/>
    <mergeCell ref="B58:B59"/>
    <mergeCell ref="C58:C59"/>
    <mergeCell ref="D58:D59"/>
    <mergeCell ref="E58:E59"/>
    <mergeCell ref="F58:F59"/>
    <mergeCell ref="B52:B53"/>
    <mergeCell ref="C52:C53"/>
    <mergeCell ref="D52:D53"/>
    <mergeCell ref="E52:E53"/>
    <mergeCell ref="F52:F53"/>
    <mergeCell ref="B54:B55"/>
    <mergeCell ref="C54:C55"/>
    <mergeCell ref="D54:D55"/>
    <mergeCell ref="E54:E55"/>
    <mergeCell ref="F54:F55"/>
    <mergeCell ref="B48:B49"/>
    <mergeCell ref="C48:C49"/>
    <mergeCell ref="D48:D49"/>
    <mergeCell ref="E48:E49"/>
    <mergeCell ref="F48:F49"/>
    <mergeCell ref="B50:B51"/>
    <mergeCell ref="C50:C51"/>
    <mergeCell ref="D50:D51"/>
    <mergeCell ref="E50:E51"/>
    <mergeCell ref="F50:F51"/>
    <mergeCell ref="B44:B45"/>
    <mergeCell ref="C44:C45"/>
    <mergeCell ref="D44:D45"/>
    <mergeCell ref="E44:E45"/>
    <mergeCell ref="F44:F45"/>
    <mergeCell ref="B46:B47"/>
    <mergeCell ref="C46:C47"/>
    <mergeCell ref="D46:D47"/>
    <mergeCell ref="E46:E47"/>
    <mergeCell ref="F46:F47"/>
    <mergeCell ref="B40:B41"/>
    <mergeCell ref="C40:C41"/>
    <mergeCell ref="D40:D41"/>
    <mergeCell ref="E40:E41"/>
    <mergeCell ref="F40:F41"/>
    <mergeCell ref="B42:B43"/>
    <mergeCell ref="C42:C43"/>
    <mergeCell ref="D42:D43"/>
    <mergeCell ref="E42:E43"/>
    <mergeCell ref="F42:F43"/>
    <mergeCell ref="B36:B37"/>
    <mergeCell ref="C36:C37"/>
    <mergeCell ref="D36:D37"/>
    <mergeCell ref="E36:E37"/>
    <mergeCell ref="F36:F37"/>
    <mergeCell ref="B38:B39"/>
    <mergeCell ref="C38:C39"/>
    <mergeCell ref="D38:D39"/>
    <mergeCell ref="E38:E39"/>
    <mergeCell ref="F38:F39"/>
    <mergeCell ref="B32:B33"/>
    <mergeCell ref="C32:C33"/>
    <mergeCell ref="D32:D33"/>
    <mergeCell ref="E32:E33"/>
    <mergeCell ref="F32:F33"/>
    <mergeCell ref="B34:B35"/>
    <mergeCell ref="C34:C35"/>
    <mergeCell ref="D34:D35"/>
    <mergeCell ref="E34:E35"/>
    <mergeCell ref="F34:F35"/>
    <mergeCell ref="B28:B29"/>
    <mergeCell ref="C28:C29"/>
    <mergeCell ref="D28:D29"/>
    <mergeCell ref="E28:E29"/>
    <mergeCell ref="F28:F29"/>
    <mergeCell ref="B30:B31"/>
    <mergeCell ref="C30:C31"/>
    <mergeCell ref="D30:D31"/>
    <mergeCell ref="E30:E31"/>
    <mergeCell ref="F30:F31"/>
    <mergeCell ref="B24:B25"/>
    <mergeCell ref="C24:C25"/>
    <mergeCell ref="D24:D25"/>
    <mergeCell ref="E24:E25"/>
    <mergeCell ref="F24:F25"/>
    <mergeCell ref="B26:B27"/>
    <mergeCell ref="C26:C27"/>
    <mergeCell ref="D26:D27"/>
    <mergeCell ref="E26:E27"/>
    <mergeCell ref="F26:F27"/>
    <mergeCell ref="B20:B21"/>
    <mergeCell ref="C20:C21"/>
    <mergeCell ref="D20:D21"/>
    <mergeCell ref="E20:E21"/>
    <mergeCell ref="F20:F21"/>
    <mergeCell ref="B22:B23"/>
    <mergeCell ref="C22:C23"/>
    <mergeCell ref="D22:D23"/>
    <mergeCell ref="E22:E23"/>
    <mergeCell ref="F22:F23"/>
    <mergeCell ref="B12:B13"/>
    <mergeCell ref="C12:C13"/>
    <mergeCell ref="D12:D13"/>
    <mergeCell ref="E12:E13"/>
    <mergeCell ref="F12:F13"/>
    <mergeCell ref="B18:B19"/>
    <mergeCell ref="C18:C19"/>
    <mergeCell ref="D18:D19"/>
    <mergeCell ref="E18:E19"/>
    <mergeCell ref="F18:F19"/>
    <mergeCell ref="D3:G3"/>
    <mergeCell ref="D4:G4"/>
    <mergeCell ref="B8:B9"/>
    <mergeCell ref="C8:C9"/>
    <mergeCell ref="D8:D9"/>
    <mergeCell ref="E8:E9"/>
    <mergeCell ref="F8:F9"/>
    <mergeCell ref="B10:B11"/>
    <mergeCell ref="C10:C11"/>
    <mergeCell ref="D10:D11"/>
    <mergeCell ref="E10:E11"/>
    <mergeCell ref="F10:F11"/>
  </mergeCells>
  <phoneticPr fontId="7"/>
  <dataValidations count="3">
    <dataValidation type="list" allowBlank="1" showInputMessage="1" showErrorMessage="1" sqref="H69:CC69 H67:CC67 H65:CC65 H63:CC63 H75:CC75 H13:CC13 H57:CC57 H59:CC59 H61:CC61 H11:CC11 H73:CC73 H77:CC77 H71:CC71 H29:CC29 H9:CC9 H53:CC53 H55:CC55 H51:CC51 H39:CC39 H41:CC41 H43:CC43 H45:CC45 H49:CC49 H47:CC47 H19:CC19 H35:CC35 H37:CC37 H33:CC33 H21:CC21 H23:CC23 H25:CC25 H27:CC27 H31:CC31" xr:uid="{0D463A48-9BDD-40D5-A37D-225947DE6E05}">
      <formula1>"○"</formula1>
    </dataValidation>
    <dataValidation type="whole" imeMode="off" allowBlank="1" showInputMessage="1" showErrorMessage="1" sqref="D5" xr:uid="{8AD3F99B-0A51-4CD6-8A4E-9191138C136A}">
      <formula1>0</formula1>
      <formula2>9999</formula2>
    </dataValidation>
    <dataValidation type="list" allowBlank="1" showInputMessage="1" showErrorMessage="1" sqref="F8:F13 F18:F77" xr:uid="{48A8A916-12A4-43D6-B2FF-F13C5FC1E46A}">
      <formula1>"有症状,無症状"</formula1>
    </dataValidation>
  </dataValidations>
  <pageMargins left="0.25" right="0.25" top="0.75" bottom="0.75" header="0.3" footer="0.3"/>
  <pageSetup paperSize="8" scale="32" fitToHeight="0" orientation="landscape" r:id="rId1"/>
  <drawing r:id="rId2"/>
  <legacy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1783B-B51A-4109-B26A-C876967A6493}">
  <sheetPr>
    <tabColor theme="4" tint="0.79998168889431442"/>
    <pageSetUpPr fitToPage="1"/>
  </sheetPr>
  <dimension ref="A1:J78"/>
  <sheetViews>
    <sheetView zoomScale="115" zoomScaleNormal="115" workbookViewId="0">
      <selection activeCell="D5" sqref="D5"/>
    </sheetView>
  </sheetViews>
  <sheetFormatPr defaultRowHeight="13"/>
  <cols>
    <col min="1" max="1" width="5.54296875" customWidth="1"/>
    <col min="2" max="2" width="3.36328125" customWidth="1"/>
  </cols>
  <sheetData>
    <row r="1" spans="1:9">
      <c r="A1" s="329" t="s">
        <v>463</v>
      </c>
    </row>
    <row r="3" spans="1:9">
      <c r="A3" t="s">
        <v>75</v>
      </c>
      <c r="D3" s="1095">
        <f>個票5!L4</f>
        <v>0</v>
      </c>
      <c r="E3" s="1095"/>
      <c r="F3" s="1095"/>
      <c r="G3" s="1095"/>
      <c r="H3" s="1095"/>
    </row>
    <row r="4" spans="1:9">
      <c r="A4" t="s">
        <v>79</v>
      </c>
      <c r="D4" s="1096">
        <f>個票5!L5</f>
        <v>0</v>
      </c>
      <c r="E4" s="1096"/>
      <c r="F4" s="1096"/>
      <c r="G4" s="1096"/>
      <c r="H4" s="1096"/>
    </row>
    <row r="6" spans="1:9">
      <c r="A6" t="s">
        <v>480</v>
      </c>
    </row>
    <row r="8" spans="1:9">
      <c r="B8" s="330" t="s">
        <v>184</v>
      </c>
      <c r="C8" s="349"/>
      <c r="D8" s="330" t="s">
        <v>185</v>
      </c>
      <c r="E8" s="1094"/>
      <c r="F8" s="1094"/>
      <c r="G8" s="1094"/>
      <c r="H8" s="1094"/>
      <c r="I8" s="1094"/>
    </row>
    <row r="10" spans="1:9">
      <c r="A10" t="s">
        <v>604</v>
      </c>
    </row>
    <row r="12" spans="1:9">
      <c r="B12" s="229" t="s">
        <v>142</v>
      </c>
      <c r="C12" t="s">
        <v>465</v>
      </c>
    </row>
    <row r="13" spans="1:9">
      <c r="C13" s="331" t="s">
        <v>464</v>
      </c>
    </row>
    <row r="14" spans="1:9">
      <c r="C14" s="331" t="s">
        <v>484</v>
      </c>
    </row>
    <row r="15" spans="1:9">
      <c r="C15" s="331" t="s">
        <v>485</v>
      </c>
    </row>
    <row r="17" spans="1:3">
      <c r="A17" t="s">
        <v>477</v>
      </c>
    </row>
    <row r="19" spans="1:3">
      <c r="B19" s="229" t="s">
        <v>142</v>
      </c>
      <c r="C19" t="s">
        <v>467</v>
      </c>
    </row>
    <row r="21" spans="1:3">
      <c r="B21" s="229" t="s">
        <v>142</v>
      </c>
      <c r="C21" t="s">
        <v>468</v>
      </c>
    </row>
    <row r="23" spans="1:3">
      <c r="B23" s="229" t="s">
        <v>142</v>
      </c>
      <c r="C23" t="s">
        <v>469</v>
      </c>
    </row>
    <row r="25" spans="1:3">
      <c r="B25" s="229" t="s">
        <v>142</v>
      </c>
      <c r="C25" t="s">
        <v>481</v>
      </c>
    </row>
    <row r="27" spans="1:3">
      <c r="B27" s="229" t="s">
        <v>142</v>
      </c>
      <c r="C27" t="s">
        <v>466</v>
      </c>
    </row>
    <row r="29" spans="1:3">
      <c r="A29" t="s">
        <v>476</v>
      </c>
    </row>
    <row r="31" spans="1:3">
      <c r="B31" s="229" t="s">
        <v>142</v>
      </c>
      <c r="C31" t="s">
        <v>470</v>
      </c>
    </row>
    <row r="33" spans="1:10">
      <c r="B33" s="229" t="s">
        <v>142</v>
      </c>
      <c r="C33" t="s">
        <v>471</v>
      </c>
    </row>
    <row r="35" spans="1:10">
      <c r="B35" s="229" t="s">
        <v>142</v>
      </c>
      <c r="C35" t="s">
        <v>475</v>
      </c>
    </row>
    <row r="36" spans="1:10">
      <c r="C36" t="s">
        <v>600</v>
      </c>
    </row>
    <row r="38" spans="1:10">
      <c r="B38" s="229" t="s">
        <v>142</v>
      </c>
      <c r="C38" t="s">
        <v>487</v>
      </c>
    </row>
    <row r="39" spans="1:10">
      <c r="C39" s="326" t="s">
        <v>493</v>
      </c>
      <c r="D39" s="327"/>
      <c r="E39" s="327"/>
      <c r="F39" s="327"/>
      <c r="G39" s="327"/>
      <c r="H39" s="327"/>
      <c r="I39" s="327"/>
      <c r="J39" s="328"/>
    </row>
    <row r="40" spans="1:10">
      <c r="C40" s="350"/>
      <c r="D40" s="351"/>
      <c r="E40" s="351"/>
      <c r="F40" s="351"/>
      <c r="G40" s="351"/>
      <c r="H40" s="351"/>
      <c r="I40" s="351"/>
      <c r="J40" s="352"/>
    </row>
    <row r="41" spans="1:10">
      <c r="C41" s="350"/>
      <c r="D41" s="351"/>
      <c r="E41" s="351"/>
      <c r="F41" s="351"/>
      <c r="G41" s="351"/>
      <c r="H41" s="351"/>
      <c r="I41" s="351"/>
      <c r="J41" s="352"/>
    </row>
    <row r="42" spans="1:10">
      <c r="C42" s="353"/>
      <c r="D42" s="354"/>
      <c r="E42" s="354"/>
      <c r="F42" s="354"/>
      <c r="G42" s="354"/>
      <c r="H42" s="354"/>
      <c r="I42" s="354"/>
      <c r="J42" s="355"/>
    </row>
    <row r="44" spans="1:10">
      <c r="A44" t="s">
        <v>601</v>
      </c>
    </row>
    <row r="46" spans="1:10">
      <c r="B46" s="229" t="s">
        <v>142</v>
      </c>
      <c r="C46" t="s">
        <v>479</v>
      </c>
    </row>
    <row r="48" spans="1:10">
      <c r="B48" s="229" t="s">
        <v>142</v>
      </c>
      <c r="C48" t="s">
        <v>478</v>
      </c>
    </row>
    <row r="50" spans="1:10">
      <c r="A50" t="s">
        <v>602</v>
      </c>
    </row>
    <row r="52" spans="1:10">
      <c r="B52" s="229" t="s">
        <v>142</v>
      </c>
      <c r="C52" s="332" t="s">
        <v>598</v>
      </c>
    </row>
    <row r="54" spans="1:10">
      <c r="B54" s="229" t="s">
        <v>142</v>
      </c>
      <c r="C54" s="332" t="s">
        <v>597</v>
      </c>
    </row>
    <row r="56" spans="1:10">
      <c r="A56" t="s">
        <v>603</v>
      </c>
    </row>
    <row r="58" spans="1:10">
      <c r="B58" s="229" t="s">
        <v>142</v>
      </c>
      <c r="C58" t="s">
        <v>482</v>
      </c>
    </row>
    <row r="59" spans="1:10">
      <c r="C59" s="331" t="s">
        <v>483</v>
      </c>
    </row>
    <row r="60" spans="1:10">
      <c r="C60" s="326" t="s">
        <v>472</v>
      </c>
      <c r="D60" s="327"/>
      <c r="E60" s="327"/>
      <c r="F60" s="327"/>
      <c r="G60" s="327"/>
      <c r="H60" s="327"/>
      <c r="I60" s="327"/>
      <c r="J60" s="328"/>
    </row>
    <row r="61" spans="1:10">
      <c r="C61" s="350"/>
      <c r="D61" s="351"/>
      <c r="E61" s="351"/>
      <c r="F61" s="351"/>
      <c r="G61" s="351"/>
      <c r="H61" s="351"/>
      <c r="I61" s="351"/>
      <c r="J61" s="352"/>
    </row>
    <row r="62" spans="1:10">
      <c r="C62" s="350"/>
      <c r="D62" s="351"/>
      <c r="E62" s="351"/>
      <c r="F62" s="351"/>
      <c r="G62" s="351"/>
      <c r="H62" s="351"/>
      <c r="I62" s="351"/>
      <c r="J62" s="352"/>
    </row>
    <row r="63" spans="1:10">
      <c r="C63" s="353"/>
      <c r="D63" s="354"/>
      <c r="E63" s="354"/>
      <c r="F63" s="354"/>
      <c r="G63" s="354"/>
      <c r="H63" s="354"/>
      <c r="I63" s="354"/>
      <c r="J63" s="355"/>
    </row>
    <row r="65" spans="1:10">
      <c r="A65" t="s">
        <v>599</v>
      </c>
    </row>
    <row r="67" spans="1:10">
      <c r="B67" s="229" t="s">
        <v>142</v>
      </c>
      <c r="C67" t="s">
        <v>495</v>
      </c>
    </row>
    <row r="68" spans="1:10">
      <c r="C68" s="326" t="s">
        <v>474</v>
      </c>
      <c r="D68" s="327"/>
      <c r="E68" s="327"/>
      <c r="F68" s="327"/>
      <c r="G68" s="327"/>
      <c r="H68" s="327"/>
      <c r="I68" s="327"/>
      <c r="J68" s="328"/>
    </row>
    <row r="69" spans="1:10">
      <c r="C69" s="350"/>
      <c r="D69" s="351"/>
      <c r="E69" s="351"/>
      <c r="F69" s="351"/>
      <c r="G69" s="351"/>
      <c r="H69" s="351"/>
      <c r="I69" s="351"/>
      <c r="J69" s="352"/>
    </row>
    <row r="70" spans="1:10">
      <c r="C70" s="350"/>
      <c r="D70" s="351"/>
      <c r="E70" s="351"/>
      <c r="F70" s="351"/>
      <c r="G70" s="351"/>
      <c r="H70" s="351"/>
      <c r="I70" s="351"/>
      <c r="J70" s="352"/>
    </row>
    <row r="71" spans="1:10">
      <c r="C71" s="353"/>
      <c r="D71" s="354"/>
      <c r="E71" s="354"/>
      <c r="F71" s="354"/>
      <c r="G71" s="354"/>
      <c r="H71" s="354"/>
      <c r="I71" s="354"/>
      <c r="J71" s="355"/>
    </row>
    <row r="73" spans="1:10">
      <c r="B73" s="229" t="s">
        <v>142</v>
      </c>
      <c r="C73" t="s">
        <v>473</v>
      </c>
    </row>
    <row r="74" spans="1:10">
      <c r="C74" s="326" t="s">
        <v>486</v>
      </c>
      <c r="D74" s="327"/>
      <c r="E74" s="327"/>
      <c r="F74" s="327"/>
      <c r="G74" s="327"/>
      <c r="H74" s="327"/>
      <c r="I74" s="327"/>
      <c r="J74" s="328"/>
    </row>
    <row r="75" spans="1:10">
      <c r="C75" s="333" t="s">
        <v>494</v>
      </c>
      <c r="D75" s="334"/>
      <c r="E75" s="334"/>
      <c r="F75" s="334"/>
      <c r="G75" s="334"/>
      <c r="H75" s="334"/>
      <c r="I75" s="334"/>
      <c r="J75" s="335"/>
    </row>
    <row r="76" spans="1:10">
      <c r="C76" s="350"/>
      <c r="D76" s="351"/>
      <c r="E76" s="351"/>
      <c r="F76" s="351"/>
      <c r="G76" s="351"/>
      <c r="H76" s="351"/>
      <c r="I76" s="351"/>
      <c r="J76" s="352"/>
    </row>
    <row r="77" spans="1:10">
      <c r="C77" s="350"/>
      <c r="D77" s="351"/>
      <c r="E77" s="351"/>
      <c r="F77" s="351"/>
      <c r="G77" s="351"/>
      <c r="H77" s="351"/>
      <c r="I77" s="351"/>
      <c r="J77" s="352"/>
    </row>
    <row r="78" spans="1:10">
      <c r="C78" s="353"/>
      <c r="D78" s="354"/>
      <c r="E78" s="354"/>
      <c r="F78" s="354"/>
      <c r="G78" s="354"/>
      <c r="H78" s="354"/>
      <c r="I78" s="354"/>
      <c r="J78" s="355"/>
    </row>
  </sheetData>
  <mergeCells count="3">
    <mergeCell ref="D3:H3"/>
    <mergeCell ref="D4:H4"/>
    <mergeCell ref="E8:I8"/>
  </mergeCells>
  <phoneticPr fontId="7"/>
  <dataValidations count="1">
    <dataValidation type="list" allowBlank="1" showInputMessage="1" showErrorMessage="1" sqref="B12 B19 B21 B23 B25 B27 B31 B33 B35 B38 B48 B67 B73 B46 B58 B54 B52" xr:uid="{030D5D19-3F5B-4757-8597-FEE6CCB42F80}">
      <formula1>"□,☑"</formula1>
    </dataValidation>
  </dataValidations>
  <printOptions horizontalCentered="1"/>
  <pageMargins left="0.70866141732283472" right="0.70866141732283472" top="0.35433070866141736" bottom="0.35433070866141736" header="0.31496062992125984" footer="0.31496062992125984"/>
  <pageSetup paperSize="9" scale="82"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E9DFF-E90F-494E-8956-B188562FDB8C}">
  <sheetPr>
    <tabColor theme="9" tint="0.79998168889431442"/>
  </sheetPr>
  <dimension ref="A1:AM70"/>
  <sheetViews>
    <sheetView view="pageBreakPreview" zoomScaleNormal="100" zoomScaleSheetLayoutView="100" workbookViewId="0">
      <selection activeCell="Y6" sqref="Y6"/>
    </sheetView>
  </sheetViews>
  <sheetFormatPr defaultColWidth="9" defaultRowHeight="13"/>
  <cols>
    <col min="1" max="1" width="4" style="357" customWidth="1"/>
    <col min="2" max="38" width="2.453125" style="357" customWidth="1"/>
    <col min="39" max="39" width="7" style="357" customWidth="1"/>
    <col min="40" max="16384" width="9" style="357"/>
  </cols>
  <sheetData>
    <row r="1" spans="1:38" ht="14.25" customHeight="1">
      <c r="AI1" s="582" t="s">
        <v>510</v>
      </c>
      <c r="AJ1" s="583"/>
      <c r="AK1" s="583"/>
      <c r="AL1" s="584"/>
    </row>
    <row r="2" spans="1:38" ht="23.5">
      <c r="A2" s="585" t="s">
        <v>511</v>
      </c>
      <c r="B2" s="586"/>
      <c r="C2" s="586"/>
      <c r="D2" s="586"/>
      <c r="E2" s="586"/>
      <c r="F2" s="586"/>
      <c r="G2" s="586"/>
      <c r="H2" s="586"/>
      <c r="I2" s="586"/>
      <c r="J2" s="586"/>
      <c r="K2" s="586"/>
      <c r="L2" s="586"/>
      <c r="M2" s="586"/>
      <c r="N2" s="586"/>
      <c r="O2" s="586"/>
      <c r="P2" s="586"/>
      <c r="Q2" s="586"/>
      <c r="R2" s="586"/>
      <c r="S2" s="586"/>
      <c r="T2" s="586"/>
      <c r="U2" s="586"/>
      <c r="V2" s="586"/>
      <c r="W2" s="586"/>
      <c r="X2" s="586"/>
      <c r="Y2" s="586"/>
      <c r="Z2" s="586"/>
      <c r="AA2" s="586"/>
      <c r="AB2" s="586"/>
      <c r="AC2" s="586"/>
      <c r="AD2" s="586"/>
      <c r="AE2" s="586"/>
      <c r="AF2" s="586"/>
      <c r="AG2" s="586"/>
      <c r="AH2" s="586"/>
      <c r="AI2" s="586"/>
      <c r="AJ2" s="586"/>
      <c r="AK2" s="586"/>
      <c r="AL2" s="586"/>
    </row>
    <row r="3" spans="1:38" ht="12.75" customHeight="1">
      <c r="A3" s="358"/>
    </row>
    <row r="4" spans="1:38" ht="17.25" customHeight="1">
      <c r="A4" s="359" t="s">
        <v>512</v>
      </c>
      <c r="AA4" s="360"/>
      <c r="AC4" s="587" t="str">
        <f>総括表!AB6</f>
        <v>令和　年　月　日</v>
      </c>
      <c r="AD4" s="587"/>
      <c r="AE4" s="587"/>
      <c r="AF4" s="587"/>
      <c r="AG4" s="587"/>
      <c r="AH4" s="587"/>
      <c r="AI4" s="587"/>
      <c r="AJ4" s="587"/>
      <c r="AK4" s="587"/>
      <c r="AL4" s="587"/>
    </row>
    <row r="5" spans="1:38" ht="13.5" customHeight="1">
      <c r="C5" s="361"/>
      <c r="T5" s="362"/>
    </row>
    <row r="6" spans="1:38" ht="13.5" customHeight="1">
      <c r="C6" s="363" t="s">
        <v>513</v>
      </c>
      <c r="T6" s="362"/>
    </row>
    <row r="7" spans="1:38" ht="13.5" customHeight="1">
      <c r="C7" s="364" t="s">
        <v>514</v>
      </c>
      <c r="T7" s="362"/>
    </row>
    <row r="8" spans="1:38" ht="13.5" customHeight="1">
      <c r="C8" s="361"/>
      <c r="T8" s="362"/>
    </row>
    <row r="9" spans="1:38" ht="13.5" customHeight="1">
      <c r="A9" s="588" t="s">
        <v>515</v>
      </c>
      <c r="B9" s="589"/>
      <c r="C9" s="589"/>
      <c r="D9" s="589"/>
      <c r="E9" s="589"/>
      <c r="F9" s="589"/>
      <c r="G9" s="589"/>
      <c r="H9" s="589"/>
      <c r="I9" s="589"/>
      <c r="J9" s="589"/>
      <c r="K9" s="589"/>
      <c r="L9" s="590"/>
      <c r="M9" s="591" t="s">
        <v>516</v>
      </c>
      <c r="N9" s="592"/>
      <c r="O9" s="592"/>
      <c r="P9" s="592"/>
      <c r="Q9" s="592"/>
      <c r="R9" s="592"/>
      <c r="S9" s="592"/>
      <c r="T9" s="592"/>
      <c r="U9" s="592"/>
      <c r="V9" s="592"/>
      <c r="W9" s="592"/>
      <c r="X9" s="592"/>
      <c r="Y9" s="592"/>
      <c r="Z9" s="592"/>
      <c r="AA9" s="593"/>
      <c r="AB9" s="594" t="s">
        <v>517</v>
      </c>
      <c r="AC9" s="595"/>
      <c r="AD9" s="595"/>
      <c r="AE9" s="595"/>
      <c r="AF9" s="595"/>
      <c r="AG9" s="595"/>
      <c r="AH9" s="595"/>
      <c r="AI9" s="595"/>
      <c r="AJ9" s="595"/>
      <c r="AK9" s="595"/>
      <c r="AL9" s="596"/>
    </row>
    <row r="10" spans="1:38" ht="27" customHeight="1">
      <c r="A10" s="365">
        <v>1</v>
      </c>
      <c r="B10" s="366" t="s">
        <v>518</v>
      </c>
      <c r="C10" s="366"/>
      <c r="D10" s="366"/>
      <c r="E10" s="366">
        <v>2</v>
      </c>
      <c r="F10" s="366" t="s">
        <v>519</v>
      </c>
      <c r="G10" s="366"/>
      <c r="H10" s="366"/>
      <c r="I10" s="366">
        <v>9</v>
      </c>
      <c r="J10" s="366" t="s">
        <v>520</v>
      </c>
      <c r="K10" s="366"/>
      <c r="L10" s="367"/>
      <c r="M10" s="597" t="s">
        <v>521</v>
      </c>
      <c r="N10" s="598"/>
      <c r="O10" s="598"/>
      <c r="P10" s="598"/>
      <c r="Q10" s="598"/>
      <c r="R10" s="598"/>
      <c r="S10" s="598"/>
      <c r="T10" s="598"/>
      <c r="U10" s="598"/>
      <c r="V10" s="598"/>
      <c r="W10" s="598"/>
      <c r="X10" s="598"/>
      <c r="Y10" s="598"/>
      <c r="Z10" s="598"/>
      <c r="AA10" s="599"/>
      <c r="AB10" s="368"/>
      <c r="AC10" s="369"/>
      <c r="AD10" s="369"/>
      <c r="AE10" s="369"/>
      <c r="AF10" s="369"/>
      <c r="AG10" s="369"/>
      <c r="AH10" s="369"/>
      <c r="AI10" s="369"/>
      <c r="AJ10" s="369"/>
      <c r="AK10" s="369"/>
      <c r="AL10" s="370"/>
    </row>
    <row r="11" spans="1:38" ht="13.5" customHeight="1">
      <c r="C11" s="361"/>
      <c r="L11" s="371"/>
      <c r="M11" s="600"/>
      <c r="N11" s="600"/>
      <c r="O11" s="600"/>
      <c r="P11" s="600"/>
      <c r="Q11" s="600"/>
      <c r="R11" s="600"/>
      <c r="S11" s="600"/>
      <c r="T11" s="600"/>
      <c r="U11" s="600"/>
      <c r="V11" s="600"/>
      <c r="W11" s="600"/>
      <c r="X11" s="600"/>
      <c r="Y11" s="600"/>
      <c r="Z11" s="600"/>
      <c r="AA11" s="599"/>
      <c r="AI11" s="362"/>
      <c r="AL11" s="372"/>
    </row>
    <row r="12" spans="1:38" ht="13.5" customHeight="1">
      <c r="C12" s="361"/>
      <c r="L12" s="373"/>
      <c r="M12" s="601"/>
      <c r="N12" s="601"/>
      <c r="O12" s="601"/>
      <c r="P12" s="601"/>
      <c r="Q12" s="601"/>
      <c r="R12" s="601"/>
      <c r="S12" s="601"/>
      <c r="T12" s="601"/>
      <c r="U12" s="601"/>
      <c r="V12" s="601"/>
      <c r="W12" s="601"/>
      <c r="X12" s="601"/>
      <c r="Y12" s="601"/>
      <c r="Z12" s="601"/>
      <c r="AA12" s="602"/>
      <c r="AI12" s="362"/>
    </row>
    <row r="13" spans="1:38" ht="13.5" customHeight="1">
      <c r="C13" s="361"/>
      <c r="T13" s="362"/>
    </row>
    <row r="14" spans="1:38" ht="25.5" customHeight="1">
      <c r="A14" s="603" t="s">
        <v>522</v>
      </c>
      <c r="B14" s="606" t="s">
        <v>523</v>
      </c>
      <c r="C14" s="607"/>
      <c r="D14" s="607"/>
      <c r="E14" s="607"/>
      <c r="F14" s="608" t="str">
        <f>総括表!P13&amp;総括表!S13&amp;総括表!T13</f>
        <v>‐</v>
      </c>
      <c r="G14" s="609"/>
      <c r="H14" s="609"/>
      <c r="I14" s="609"/>
      <c r="J14" s="609"/>
      <c r="K14" s="609"/>
      <c r="L14" s="609"/>
      <c r="M14" s="609"/>
      <c r="N14" s="609"/>
      <c r="O14" s="609"/>
      <c r="P14" s="610"/>
      <c r="Q14" s="611" t="s">
        <v>524</v>
      </c>
      <c r="R14" s="607"/>
      <c r="S14" s="607"/>
      <c r="T14" s="612"/>
      <c r="U14" s="613"/>
      <c r="V14" s="614"/>
      <c r="W14" s="614"/>
      <c r="X14" s="614"/>
      <c r="Y14" s="614"/>
      <c r="Z14" s="614"/>
      <c r="AA14" s="614"/>
      <c r="AB14" s="614"/>
      <c r="AC14" s="614"/>
      <c r="AD14" s="614"/>
      <c r="AE14" s="614"/>
      <c r="AF14" s="614"/>
      <c r="AG14" s="614"/>
      <c r="AH14" s="614"/>
      <c r="AI14" s="614"/>
      <c r="AJ14" s="614"/>
      <c r="AK14" s="614"/>
      <c r="AL14" s="615"/>
    </row>
    <row r="15" spans="1:38" ht="22.5" customHeight="1">
      <c r="A15" s="604"/>
      <c r="B15" s="374"/>
      <c r="C15" s="616" t="s">
        <v>525</v>
      </c>
      <c r="D15" s="617"/>
      <c r="E15" s="617"/>
      <c r="F15" s="618"/>
      <c r="G15" s="619"/>
      <c r="H15" s="619"/>
      <c r="I15" s="619"/>
      <c r="J15" s="619"/>
      <c r="K15" s="619"/>
      <c r="L15" s="619"/>
      <c r="M15" s="619"/>
      <c r="N15" s="619"/>
      <c r="O15" s="619"/>
      <c r="P15" s="619"/>
      <c r="Q15" s="619"/>
      <c r="R15" s="619"/>
      <c r="S15" s="619"/>
      <c r="T15" s="619"/>
      <c r="U15" s="619"/>
      <c r="V15" s="619"/>
      <c r="W15" s="619"/>
      <c r="X15" s="619"/>
      <c r="Y15" s="619"/>
      <c r="Z15" s="619"/>
      <c r="AA15" s="619"/>
      <c r="AB15" s="619"/>
      <c r="AC15" s="619"/>
      <c r="AD15" s="619"/>
      <c r="AE15" s="619"/>
      <c r="AF15" s="619"/>
      <c r="AG15" s="620"/>
      <c r="AH15" s="620"/>
      <c r="AI15" s="620"/>
      <c r="AJ15" s="620"/>
      <c r="AK15" s="620"/>
      <c r="AL15" s="621"/>
    </row>
    <row r="16" spans="1:38" ht="33.75" customHeight="1">
      <c r="A16" s="604"/>
      <c r="B16" s="622" t="s">
        <v>526</v>
      </c>
      <c r="C16" s="622"/>
      <c r="D16" s="622"/>
      <c r="E16" s="622"/>
      <c r="F16" s="623" t="str">
        <f>総括表!L14&amp;総括表!L15</f>
        <v/>
      </c>
      <c r="G16" s="623"/>
      <c r="H16" s="623"/>
      <c r="I16" s="623"/>
      <c r="J16" s="623"/>
      <c r="K16" s="623"/>
      <c r="L16" s="623"/>
      <c r="M16" s="623"/>
      <c r="N16" s="623"/>
      <c r="O16" s="623"/>
      <c r="P16" s="623"/>
      <c r="Q16" s="623"/>
      <c r="R16" s="623"/>
      <c r="S16" s="623"/>
      <c r="T16" s="623"/>
      <c r="U16" s="623"/>
      <c r="V16" s="623"/>
      <c r="W16" s="623"/>
      <c r="X16" s="623"/>
      <c r="Y16" s="623"/>
      <c r="Z16" s="623"/>
      <c r="AA16" s="623"/>
      <c r="AB16" s="623"/>
      <c r="AC16" s="623"/>
      <c r="AD16" s="623"/>
      <c r="AE16" s="623"/>
      <c r="AF16" s="623"/>
      <c r="AG16" s="623"/>
      <c r="AH16" s="623"/>
      <c r="AI16" s="623"/>
      <c r="AJ16" s="623"/>
      <c r="AK16" s="623"/>
      <c r="AL16" s="623"/>
    </row>
    <row r="17" spans="1:39" ht="22.5" customHeight="1">
      <c r="A17" s="604"/>
      <c r="B17" s="622"/>
      <c r="C17" s="622"/>
      <c r="D17" s="622"/>
      <c r="E17" s="622"/>
      <c r="F17" s="624"/>
      <c r="G17" s="625"/>
      <c r="H17" s="625"/>
      <c r="I17" s="625"/>
      <c r="J17" s="625"/>
      <c r="K17" s="625"/>
      <c r="L17" s="625"/>
      <c r="M17" s="625"/>
      <c r="N17" s="625"/>
      <c r="O17" s="625"/>
      <c r="P17" s="625"/>
      <c r="Q17" s="625"/>
      <c r="R17" s="625"/>
      <c r="S17" s="625"/>
      <c r="T17" s="625"/>
      <c r="U17" s="625"/>
      <c r="V17" s="625"/>
      <c r="W17" s="625"/>
      <c r="X17" s="625"/>
      <c r="Y17" s="625"/>
      <c r="Z17" s="625"/>
      <c r="AA17" s="625"/>
      <c r="AB17" s="626"/>
      <c r="AC17" s="626"/>
      <c r="AD17" s="626"/>
      <c r="AE17" s="626"/>
      <c r="AF17" s="626"/>
      <c r="AG17" s="627"/>
      <c r="AH17" s="627"/>
      <c r="AI17" s="627"/>
      <c r="AJ17" s="627"/>
      <c r="AK17" s="627"/>
      <c r="AL17" s="628"/>
    </row>
    <row r="18" spans="1:39" ht="13.5" customHeight="1">
      <c r="A18" s="604"/>
      <c r="B18" s="622"/>
      <c r="C18" s="622"/>
      <c r="D18" s="622"/>
      <c r="E18" s="622"/>
      <c r="F18" s="629"/>
      <c r="G18" s="630"/>
      <c r="H18" s="630"/>
      <c r="I18" s="630"/>
      <c r="J18" s="630"/>
      <c r="K18" s="630"/>
      <c r="L18" s="630"/>
      <c r="M18" s="630"/>
      <c r="N18" s="630"/>
      <c r="O18" s="630"/>
      <c r="P18" s="630"/>
      <c r="Q18" s="630"/>
      <c r="R18" s="630"/>
      <c r="S18" s="630"/>
      <c r="T18" s="630"/>
      <c r="U18" s="630"/>
      <c r="V18" s="630"/>
      <c r="W18" s="630"/>
      <c r="X18" s="630"/>
      <c r="Y18" s="630"/>
      <c r="Z18" s="630"/>
      <c r="AA18" s="630"/>
      <c r="AB18" s="633" t="s">
        <v>527</v>
      </c>
      <c r="AC18" s="634"/>
      <c r="AD18" s="634"/>
      <c r="AE18" s="634"/>
      <c r="AF18" s="634"/>
      <c r="AG18" s="634"/>
      <c r="AH18" s="634"/>
      <c r="AI18" s="634"/>
      <c r="AJ18" s="634"/>
      <c r="AK18" s="634"/>
      <c r="AL18" s="635"/>
    </row>
    <row r="19" spans="1:39" ht="22.5" customHeight="1">
      <c r="A19" s="604"/>
      <c r="B19" s="375"/>
      <c r="C19" s="375"/>
      <c r="D19" s="375"/>
      <c r="E19" s="375"/>
      <c r="F19" s="631"/>
      <c r="G19" s="632"/>
      <c r="H19" s="632"/>
      <c r="I19" s="632"/>
      <c r="J19" s="632"/>
      <c r="K19" s="632"/>
      <c r="L19" s="632"/>
      <c r="M19" s="632"/>
      <c r="N19" s="632"/>
      <c r="O19" s="632"/>
      <c r="P19" s="632"/>
      <c r="Q19" s="632"/>
      <c r="R19" s="632"/>
      <c r="S19" s="632"/>
      <c r="T19" s="632"/>
      <c r="U19" s="632"/>
      <c r="V19" s="632"/>
      <c r="W19" s="632"/>
      <c r="X19" s="632"/>
      <c r="Y19" s="632"/>
      <c r="Z19" s="632"/>
      <c r="AA19" s="632"/>
      <c r="AB19" s="376"/>
      <c r="AC19" s="376"/>
      <c r="AD19" s="376"/>
      <c r="AE19" s="376"/>
      <c r="AF19" s="376"/>
      <c r="AG19" s="376"/>
      <c r="AH19" s="376"/>
      <c r="AI19" s="376"/>
      <c r="AJ19" s="376"/>
      <c r="AK19" s="376"/>
      <c r="AL19" s="377"/>
    </row>
    <row r="20" spans="1:39" ht="22.5" customHeight="1">
      <c r="A20" s="604"/>
      <c r="B20" s="374"/>
      <c r="C20" s="636" t="s">
        <v>525</v>
      </c>
      <c r="D20" s="637"/>
      <c r="E20" s="637"/>
      <c r="F20" s="638"/>
      <c r="G20" s="639"/>
      <c r="H20" s="639"/>
      <c r="I20" s="639"/>
      <c r="J20" s="639"/>
      <c r="K20" s="639"/>
      <c r="L20" s="639"/>
      <c r="M20" s="639"/>
      <c r="N20" s="639"/>
      <c r="O20" s="639"/>
      <c r="P20" s="639"/>
      <c r="Q20" s="639"/>
      <c r="R20" s="639"/>
      <c r="S20" s="639"/>
      <c r="T20" s="639"/>
      <c r="U20" s="639"/>
      <c r="V20" s="639"/>
      <c r="W20" s="639"/>
      <c r="X20" s="639"/>
      <c r="Y20" s="639"/>
      <c r="Z20" s="639"/>
      <c r="AA20" s="639"/>
      <c r="AB20" s="639"/>
      <c r="AC20" s="639"/>
      <c r="AD20" s="639"/>
      <c r="AE20" s="639"/>
      <c r="AF20" s="639"/>
      <c r="AG20" s="639"/>
      <c r="AH20" s="639"/>
      <c r="AI20" s="639"/>
      <c r="AJ20" s="639"/>
      <c r="AK20" s="639"/>
      <c r="AL20" s="640"/>
    </row>
    <row r="21" spans="1:39" ht="48.75" customHeight="1">
      <c r="A21" s="604"/>
      <c r="B21" s="647" t="s">
        <v>528</v>
      </c>
      <c r="C21" s="648"/>
      <c r="D21" s="648"/>
      <c r="E21" s="648"/>
      <c r="F21" s="623">
        <f>総括表!L12</f>
        <v>0</v>
      </c>
      <c r="G21" s="623"/>
      <c r="H21" s="623"/>
      <c r="I21" s="623"/>
      <c r="J21" s="623"/>
      <c r="K21" s="623"/>
      <c r="L21" s="623"/>
      <c r="M21" s="623"/>
      <c r="N21" s="623"/>
      <c r="O21" s="623"/>
      <c r="P21" s="623"/>
      <c r="Q21" s="623"/>
      <c r="R21" s="623"/>
      <c r="S21" s="623"/>
      <c r="T21" s="623"/>
      <c r="U21" s="623"/>
      <c r="V21" s="623"/>
      <c r="W21" s="623"/>
      <c r="X21" s="623"/>
      <c r="Y21" s="623"/>
      <c r="Z21" s="623"/>
      <c r="AA21" s="623"/>
      <c r="AB21" s="623"/>
      <c r="AC21" s="623"/>
      <c r="AD21" s="623"/>
      <c r="AE21" s="623"/>
      <c r="AF21" s="623"/>
      <c r="AG21" s="623"/>
      <c r="AH21" s="623"/>
      <c r="AI21" s="623"/>
      <c r="AJ21" s="623"/>
      <c r="AK21" s="623"/>
      <c r="AL21" s="623"/>
    </row>
    <row r="22" spans="1:39" ht="22.5" customHeight="1">
      <c r="A22" s="604"/>
      <c r="B22" s="374"/>
      <c r="C22" s="616" t="s">
        <v>525</v>
      </c>
      <c r="D22" s="617"/>
      <c r="E22" s="617"/>
      <c r="F22" s="641"/>
      <c r="G22" s="642"/>
      <c r="H22" s="642"/>
      <c r="I22" s="642"/>
      <c r="J22" s="642"/>
      <c r="K22" s="642"/>
      <c r="L22" s="642"/>
      <c r="M22" s="642"/>
      <c r="N22" s="642"/>
      <c r="O22" s="642"/>
      <c r="P22" s="642"/>
      <c r="Q22" s="642"/>
      <c r="R22" s="642"/>
      <c r="S22" s="642"/>
      <c r="T22" s="642"/>
      <c r="U22" s="642"/>
      <c r="V22" s="642"/>
      <c r="W22" s="642"/>
      <c r="X22" s="642"/>
      <c r="Y22" s="642"/>
      <c r="Z22" s="642"/>
      <c r="AA22" s="642"/>
      <c r="AB22" s="642"/>
      <c r="AC22" s="642"/>
      <c r="AD22" s="642"/>
      <c r="AE22" s="642"/>
      <c r="AF22" s="642"/>
      <c r="AG22" s="642"/>
      <c r="AH22" s="642"/>
      <c r="AI22" s="642"/>
      <c r="AJ22" s="642"/>
      <c r="AK22" s="642"/>
      <c r="AL22" s="643"/>
    </row>
    <row r="23" spans="1:39" ht="48.75" customHeight="1">
      <c r="A23" s="604"/>
      <c r="B23" s="644" t="s">
        <v>529</v>
      </c>
      <c r="C23" s="645"/>
      <c r="D23" s="645"/>
      <c r="E23" s="645"/>
      <c r="F23" s="646" t="str">
        <f>総括表!S16&amp;"　"&amp;総括表!AG16</f>
        <v>　</v>
      </c>
      <c r="G23" s="646"/>
      <c r="H23" s="646"/>
      <c r="I23" s="646"/>
      <c r="J23" s="646"/>
      <c r="K23" s="646"/>
      <c r="L23" s="646"/>
      <c r="M23" s="646"/>
      <c r="N23" s="646"/>
      <c r="O23" s="646"/>
      <c r="P23" s="646"/>
      <c r="Q23" s="646"/>
      <c r="R23" s="646"/>
      <c r="S23" s="646"/>
      <c r="T23" s="646"/>
      <c r="U23" s="646"/>
      <c r="V23" s="646"/>
      <c r="W23" s="646"/>
      <c r="X23" s="646"/>
      <c r="Y23" s="646"/>
      <c r="Z23" s="646"/>
      <c r="AA23" s="646"/>
      <c r="AB23" s="646"/>
      <c r="AC23" s="646"/>
      <c r="AD23" s="646"/>
      <c r="AE23" s="646"/>
      <c r="AF23" s="646"/>
      <c r="AG23" s="646"/>
      <c r="AH23" s="646"/>
      <c r="AI23" s="646"/>
      <c r="AJ23" s="646"/>
      <c r="AK23" s="646"/>
      <c r="AL23" s="646"/>
    </row>
    <row r="24" spans="1:39" ht="26.25" customHeight="1">
      <c r="A24" s="605"/>
      <c r="B24" s="649" t="s">
        <v>530</v>
      </c>
      <c r="C24" s="650"/>
      <c r="D24" s="650"/>
      <c r="E24" s="651"/>
      <c r="F24" s="652">
        <f>総括表!AG19</f>
        <v>0</v>
      </c>
      <c r="G24" s="653"/>
      <c r="H24" s="653"/>
      <c r="I24" s="653"/>
      <c r="J24" s="653"/>
      <c r="K24" s="653"/>
      <c r="L24" s="653"/>
      <c r="M24" s="653"/>
      <c r="N24" s="653"/>
      <c r="O24" s="653"/>
      <c r="P24" s="653"/>
      <c r="Q24" s="653"/>
      <c r="R24" s="653"/>
      <c r="S24" s="653"/>
      <c r="T24" s="653"/>
      <c r="U24" s="653"/>
      <c r="V24" s="378"/>
      <c r="W24" s="379" t="s">
        <v>531</v>
      </c>
      <c r="X24" s="379"/>
      <c r="Y24" s="379"/>
      <c r="Z24" s="379"/>
      <c r="AA24" s="652">
        <f>総括表!S20</f>
        <v>0</v>
      </c>
      <c r="AB24" s="653"/>
      <c r="AC24" s="653"/>
      <c r="AD24" s="653"/>
      <c r="AE24" s="653"/>
      <c r="AF24" s="653"/>
      <c r="AG24" s="653"/>
      <c r="AH24" s="653"/>
      <c r="AI24" s="653"/>
      <c r="AJ24" s="653"/>
      <c r="AK24" s="653"/>
      <c r="AL24" s="654"/>
    </row>
    <row r="25" spans="1:39" ht="13.5" customHeight="1">
      <c r="B25" s="380"/>
      <c r="C25" s="380"/>
      <c r="D25" s="380"/>
      <c r="E25" s="380"/>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L25" s="373"/>
    </row>
    <row r="26" spans="1:39" ht="15.75" customHeight="1">
      <c r="A26" s="381"/>
      <c r="B26" s="594" t="s">
        <v>532</v>
      </c>
      <c r="C26" s="655"/>
      <c r="D26" s="655"/>
      <c r="E26" s="655"/>
      <c r="F26" s="655"/>
      <c r="G26" s="655"/>
      <c r="H26" s="655"/>
      <c r="I26" s="655"/>
      <c r="J26" s="655"/>
      <c r="K26" s="655"/>
      <c r="L26" s="655"/>
      <c r="M26" s="655"/>
      <c r="N26" s="655"/>
      <c r="O26" s="655"/>
      <c r="P26" s="655"/>
      <c r="Q26" s="655"/>
      <c r="R26" s="655"/>
      <c r="S26" s="655"/>
      <c r="T26" s="655"/>
      <c r="U26" s="655"/>
      <c r="V26" s="655"/>
      <c r="W26" s="655"/>
      <c r="X26" s="655"/>
      <c r="Y26" s="655"/>
      <c r="Z26" s="655"/>
      <c r="AA26" s="655"/>
      <c r="AB26" s="655"/>
      <c r="AC26" s="655"/>
      <c r="AD26" s="655"/>
      <c r="AE26" s="655"/>
      <c r="AF26" s="656"/>
      <c r="AG26" s="382"/>
      <c r="AL26" s="373"/>
    </row>
    <row r="27" spans="1:39" ht="21.75" customHeight="1">
      <c r="B27" s="383"/>
      <c r="C27" s="384">
        <v>2</v>
      </c>
      <c r="D27" s="385" t="s">
        <v>533</v>
      </c>
      <c r="E27" s="385"/>
      <c r="F27" s="385"/>
      <c r="G27" s="385"/>
      <c r="H27" s="385"/>
      <c r="I27" s="386">
        <v>9</v>
      </c>
      <c r="J27" s="387" t="s">
        <v>534</v>
      </c>
      <c r="K27" s="386"/>
      <c r="L27" s="388"/>
      <c r="M27" s="386"/>
      <c r="N27" s="386"/>
      <c r="O27" s="386"/>
      <c r="P27" s="386"/>
      <c r="Q27" s="386"/>
      <c r="R27" s="387"/>
      <c r="S27" s="386"/>
      <c r="T27" s="389" t="s">
        <v>535</v>
      </c>
      <c r="U27" s="386"/>
      <c r="V27" s="386"/>
      <c r="W27" s="386"/>
      <c r="X27" s="387"/>
      <c r="Y27" s="390"/>
      <c r="Z27" s="386"/>
      <c r="AA27" s="390"/>
      <c r="AB27" s="386"/>
      <c r="AC27" s="386"/>
      <c r="AD27" s="386"/>
      <c r="AE27" s="386"/>
      <c r="AF27" s="386"/>
      <c r="AG27" s="391"/>
      <c r="AH27" s="392"/>
      <c r="AI27" s="392"/>
      <c r="AJ27" s="392"/>
      <c r="AK27" s="392"/>
      <c r="AL27" s="392"/>
    </row>
    <row r="28" spans="1:39" ht="15.75" customHeight="1">
      <c r="A28" s="657" t="s">
        <v>536</v>
      </c>
      <c r="B28" s="660" t="s">
        <v>537</v>
      </c>
      <c r="C28" s="661"/>
      <c r="D28" s="661"/>
      <c r="E28" s="661"/>
      <c r="F28" s="661"/>
      <c r="G28" s="661"/>
      <c r="H28" s="661"/>
      <c r="I28" s="662" t="s">
        <v>538</v>
      </c>
      <c r="J28" s="663"/>
      <c r="K28" s="663"/>
      <c r="L28" s="663"/>
      <c r="M28" s="663"/>
      <c r="N28" s="663"/>
      <c r="O28" s="663"/>
      <c r="P28" s="663"/>
      <c r="Q28" s="663"/>
      <c r="R28" s="664" t="s">
        <v>539</v>
      </c>
      <c r="S28" s="665"/>
      <c r="T28" s="665"/>
      <c r="U28" s="665"/>
      <c r="V28" s="665"/>
      <c r="W28" s="665"/>
      <c r="X28" s="665"/>
      <c r="Y28" s="665"/>
      <c r="Z28" s="666"/>
      <c r="AA28" s="667" t="s">
        <v>540</v>
      </c>
      <c r="AB28" s="668"/>
      <c r="AC28" s="668"/>
      <c r="AD28" s="668"/>
      <c r="AE28" s="668"/>
      <c r="AF28" s="668"/>
      <c r="AG28" s="668"/>
      <c r="AH28" s="668"/>
      <c r="AI28" s="668"/>
      <c r="AJ28" s="668"/>
      <c r="AK28" s="668"/>
      <c r="AL28" s="669"/>
      <c r="AM28" s="393"/>
    </row>
    <row r="29" spans="1:39" ht="18" customHeight="1">
      <c r="A29" s="658"/>
      <c r="B29" s="670"/>
      <c r="C29" s="673"/>
      <c r="D29" s="673"/>
      <c r="E29" s="673"/>
      <c r="F29" s="673"/>
      <c r="G29" s="673"/>
      <c r="H29" s="701"/>
      <c r="I29" s="704"/>
      <c r="J29" s="705"/>
      <c r="K29" s="705"/>
      <c r="L29" s="705"/>
      <c r="M29" s="705"/>
      <c r="N29" s="705"/>
      <c r="O29" s="706"/>
      <c r="P29" s="676" t="s">
        <v>541</v>
      </c>
      <c r="Q29" s="713"/>
      <c r="R29" s="725"/>
      <c r="S29" s="705"/>
      <c r="T29" s="705"/>
      <c r="U29" s="705"/>
      <c r="V29" s="705"/>
      <c r="W29" s="705"/>
      <c r="X29" s="706"/>
      <c r="Y29" s="676" t="s">
        <v>542</v>
      </c>
      <c r="Z29" s="677"/>
      <c r="AA29" s="394"/>
      <c r="AB29" s="441" t="s">
        <v>543</v>
      </c>
      <c r="AC29" s="395" t="s">
        <v>544</v>
      </c>
      <c r="AD29" s="395"/>
      <c r="AE29" s="395"/>
      <c r="AF29" s="395"/>
      <c r="AG29" s="443">
        <v>2</v>
      </c>
      <c r="AH29" s="396" t="s">
        <v>545</v>
      </c>
      <c r="AI29" s="395"/>
      <c r="AJ29" s="395"/>
      <c r="AK29" s="395"/>
      <c r="AL29" s="397"/>
      <c r="AM29" s="393"/>
    </row>
    <row r="30" spans="1:39" ht="7.5" customHeight="1">
      <c r="A30" s="658"/>
      <c r="B30" s="671"/>
      <c r="C30" s="674"/>
      <c r="D30" s="674"/>
      <c r="E30" s="674"/>
      <c r="F30" s="674"/>
      <c r="G30" s="674"/>
      <c r="H30" s="702"/>
      <c r="I30" s="707"/>
      <c r="J30" s="708"/>
      <c r="K30" s="708"/>
      <c r="L30" s="708"/>
      <c r="M30" s="708"/>
      <c r="N30" s="708"/>
      <c r="O30" s="709"/>
      <c r="P30" s="678"/>
      <c r="Q30" s="714"/>
      <c r="R30" s="726"/>
      <c r="S30" s="708"/>
      <c r="T30" s="708"/>
      <c r="U30" s="708"/>
      <c r="V30" s="708"/>
      <c r="W30" s="708"/>
      <c r="X30" s="709"/>
      <c r="Y30" s="678"/>
      <c r="Z30" s="679"/>
      <c r="AA30" s="398"/>
      <c r="AB30" s="438"/>
      <c r="AC30" s="439"/>
      <c r="AD30" s="439"/>
      <c r="AE30" s="439"/>
      <c r="AF30" s="439"/>
      <c r="AG30" s="440"/>
      <c r="AH30" s="400"/>
      <c r="AI30" s="399"/>
      <c r="AJ30" s="399"/>
      <c r="AK30" s="399"/>
      <c r="AL30" s="401"/>
      <c r="AM30" s="393"/>
    </row>
    <row r="31" spans="1:39" ht="18" customHeight="1">
      <c r="A31" s="658"/>
      <c r="B31" s="672"/>
      <c r="C31" s="675"/>
      <c r="D31" s="675"/>
      <c r="E31" s="675"/>
      <c r="F31" s="675"/>
      <c r="G31" s="675"/>
      <c r="H31" s="703"/>
      <c r="I31" s="710"/>
      <c r="J31" s="711"/>
      <c r="K31" s="711"/>
      <c r="L31" s="711"/>
      <c r="M31" s="711"/>
      <c r="N31" s="711"/>
      <c r="O31" s="712"/>
      <c r="P31" s="678"/>
      <c r="Q31" s="714"/>
      <c r="R31" s="727"/>
      <c r="S31" s="711"/>
      <c r="T31" s="711"/>
      <c r="U31" s="711"/>
      <c r="V31" s="711"/>
      <c r="W31" s="711"/>
      <c r="X31" s="712"/>
      <c r="Y31" s="680"/>
      <c r="Z31" s="681"/>
      <c r="AA31" s="402"/>
      <c r="AB31" s="442">
        <v>4</v>
      </c>
      <c r="AC31" s="403" t="s">
        <v>546</v>
      </c>
      <c r="AD31" s="403"/>
      <c r="AE31" s="403"/>
      <c r="AF31" s="403"/>
      <c r="AG31" s="444">
        <v>9</v>
      </c>
      <c r="AH31" s="404" t="s">
        <v>547</v>
      </c>
      <c r="AI31" s="403"/>
      <c r="AJ31" s="403"/>
      <c r="AK31" s="403"/>
      <c r="AL31" s="405"/>
      <c r="AM31" s="393"/>
    </row>
    <row r="32" spans="1:39" ht="15.75" customHeight="1">
      <c r="A32" s="658"/>
      <c r="B32" s="662" t="s">
        <v>548</v>
      </c>
      <c r="C32" s="663"/>
      <c r="D32" s="663"/>
      <c r="E32" s="663"/>
      <c r="F32" s="663"/>
      <c r="G32" s="663"/>
      <c r="H32" s="682"/>
      <c r="I32" s="682" t="s">
        <v>549</v>
      </c>
      <c r="J32" s="665"/>
      <c r="K32" s="665"/>
      <c r="L32" s="665"/>
      <c r="M32" s="665"/>
      <c r="N32" s="665"/>
      <c r="O32" s="665"/>
      <c r="P32" s="665"/>
      <c r="Q32" s="683" t="s">
        <v>550</v>
      </c>
      <c r="R32" s="684"/>
      <c r="S32" s="684"/>
      <c r="T32" s="684"/>
      <c r="U32" s="684"/>
      <c r="V32" s="684"/>
      <c r="W32" s="684"/>
      <c r="X32" s="684"/>
      <c r="Y32" s="684"/>
      <c r="Z32" s="684"/>
      <c r="AA32" s="684"/>
      <c r="AB32" s="684"/>
      <c r="AC32" s="684"/>
      <c r="AD32" s="684"/>
      <c r="AE32" s="684"/>
      <c r="AF32" s="684"/>
      <c r="AG32" s="684"/>
      <c r="AH32" s="684"/>
      <c r="AI32" s="684"/>
      <c r="AJ32" s="684"/>
      <c r="AK32" s="684"/>
      <c r="AL32" s="685"/>
    </row>
    <row r="33" spans="1:39" ht="30.75" customHeight="1">
      <c r="A33" s="659"/>
      <c r="B33" s="432"/>
      <c r="C33" s="433"/>
      <c r="D33" s="433"/>
      <c r="E33" s="433"/>
      <c r="F33" s="433"/>
      <c r="G33" s="433"/>
      <c r="H33" s="434"/>
      <c r="I33" s="435"/>
      <c r="J33" s="436"/>
      <c r="K33" s="436"/>
      <c r="L33" s="436"/>
      <c r="M33" s="436"/>
      <c r="N33" s="436"/>
      <c r="O33" s="436"/>
      <c r="P33" s="436"/>
      <c r="Q33" s="436"/>
      <c r="R33" s="436"/>
      <c r="S33" s="436"/>
      <c r="T33" s="436"/>
      <c r="U33" s="436"/>
      <c r="V33" s="436"/>
      <c r="W33" s="436"/>
      <c r="X33" s="436"/>
      <c r="Y33" s="436"/>
      <c r="Z33" s="436"/>
      <c r="AA33" s="436"/>
      <c r="AB33" s="436"/>
      <c r="AC33" s="436"/>
      <c r="AD33" s="436"/>
      <c r="AE33" s="436"/>
      <c r="AF33" s="436"/>
      <c r="AG33" s="436"/>
      <c r="AH33" s="436"/>
      <c r="AI33" s="436"/>
      <c r="AJ33" s="436"/>
      <c r="AK33" s="436"/>
      <c r="AL33" s="437"/>
      <c r="AM33" s="393"/>
    </row>
    <row r="34" spans="1:39" ht="7.5" customHeight="1">
      <c r="A34" s="406"/>
      <c r="B34" s="407"/>
      <c r="C34" s="407"/>
      <c r="D34" s="407"/>
      <c r="E34" s="407"/>
      <c r="F34" s="407"/>
      <c r="G34" s="407"/>
      <c r="H34" s="407"/>
      <c r="I34" s="407"/>
      <c r="J34" s="407"/>
      <c r="K34" s="407"/>
      <c r="L34" s="407"/>
      <c r="M34" s="407"/>
      <c r="N34" s="407"/>
      <c r="O34" s="407"/>
      <c r="P34" s="407"/>
      <c r="Q34" s="407"/>
      <c r="R34" s="407"/>
      <c r="S34" s="407"/>
      <c r="T34" s="407"/>
      <c r="U34" s="407"/>
      <c r="V34" s="407"/>
      <c r="W34" s="407"/>
      <c r="X34" s="407"/>
      <c r="Y34" s="407"/>
      <c r="Z34" s="407"/>
      <c r="AA34" s="407"/>
      <c r="AB34" s="407"/>
      <c r="AC34" s="407"/>
      <c r="AD34" s="407"/>
      <c r="AE34" s="407"/>
      <c r="AF34" s="407"/>
      <c r="AG34" s="407"/>
      <c r="AH34" s="407"/>
      <c r="AI34" s="407"/>
      <c r="AJ34" s="407"/>
      <c r="AK34" s="407"/>
      <c r="AL34" s="407"/>
    </row>
    <row r="35" spans="1:39" ht="15.75" customHeight="1">
      <c r="A35" s="686" t="s">
        <v>551</v>
      </c>
      <c r="B35" s="689" t="s">
        <v>552</v>
      </c>
      <c r="C35" s="690"/>
      <c r="D35" s="690"/>
      <c r="E35" s="690"/>
      <c r="F35" s="690"/>
      <c r="G35" s="690"/>
      <c r="H35" s="690"/>
      <c r="I35" s="690"/>
      <c r="J35" s="690"/>
      <c r="K35" s="690"/>
      <c r="L35" s="690"/>
      <c r="M35" s="690"/>
      <c r="N35" s="690"/>
      <c r="O35" s="690"/>
      <c r="P35" s="690"/>
      <c r="Q35" s="690"/>
      <c r="R35" s="690"/>
      <c r="S35" s="690"/>
      <c r="T35" s="690"/>
      <c r="U35" s="690"/>
      <c r="V35" s="690"/>
      <c r="W35" s="690"/>
      <c r="X35" s="690"/>
      <c r="Y35" s="690"/>
      <c r="Z35" s="690"/>
      <c r="AA35" s="690"/>
      <c r="AB35" s="690"/>
      <c r="AC35" s="690"/>
      <c r="AD35" s="690"/>
      <c r="AE35" s="690"/>
      <c r="AF35" s="691"/>
      <c r="AG35" s="691"/>
      <c r="AH35" s="692"/>
    </row>
    <row r="36" spans="1:39" ht="15.75" customHeight="1">
      <c r="A36" s="687"/>
      <c r="B36" s="693" t="s">
        <v>537</v>
      </c>
      <c r="C36" s="694"/>
      <c r="D36" s="694"/>
      <c r="E36" s="694"/>
      <c r="F36" s="694"/>
      <c r="G36" s="694"/>
      <c r="H36" s="694"/>
      <c r="I36" s="695" t="s">
        <v>538</v>
      </c>
      <c r="J36" s="694"/>
      <c r="K36" s="694"/>
      <c r="L36" s="694"/>
      <c r="M36" s="694"/>
      <c r="N36" s="694"/>
      <c r="O36" s="694"/>
      <c r="P36" s="694"/>
      <c r="Q36" s="694"/>
      <c r="R36" s="664" t="s">
        <v>539</v>
      </c>
      <c r="S36" s="665"/>
      <c r="T36" s="665"/>
      <c r="U36" s="665"/>
      <c r="V36" s="665"/>
      <c r="W36" s="665"/>
      <c r="X36" s="665"/>
      <c r="Y36" s="665"/>
      <c r="Z36" s="666"/>
      <c r="AA36" s="664" t="s">
        <v>553</v>
      </c>
      <c r="AB36" s="696"/>
      <c r="AC36" s="696"/>
      <c r="AD36" s="696"/>
      <c r="AE36" s="697"/>
      <c r="AF36" s="408"/>
      <c r="AG36" s="409"/>
      <c r="AH36" s="409"/>
      <c r="AI36" s="410"/>
      <c r="AJ36" s="410"/>
      <c r="AK36" s="410"/>
      <c r="AL36" s="410"/>
    </row>
    <row r="37" spans="1:39" ht="18" customHeight="1">
      <c r="A37" s="687"/>
      <c r="B37" s="737"/>
      <c r="C37" s="740"/>
      <c r="D37" s="740"/>
      <c r="E37" s="740"/>
      <c r="F37" s="740"/>
      <c r="G37" s="740"/>
      <c r="H37" s="743"/>
      <c r="I37" s="746"/>
      <c r="J37" s="747"/>
      <c r="K37" s="747"/>
      <c r="L37" s="747"/>
      <c r="M37" s="747"/>
      <c r="N37" s="747"/>
      <c r="O37" s="748"/>
      <c r="P37" s="755" t="s">
        <v>554</v>
      </c>
      <c r="Q37" s="756"/>
      <c r="R37" s="759"/>
      <c r="S37" s="747"/>
      <c r="T37" s="747"/>
      <c r="U37" s="747"/>
      <c r="V37" s="747"/>
      <c r="W37" s="747"/>
      <c r="X37" s="748"/>
      <c r="Y37" s="762" t="s">
        <v>555</v>
      </c>
      <c r="Z37" s="763"/>
      <c r="AA37" s="728" t="s">
        <v>544</v>
      </c>
      <c r="AB37" s="729"/>
      <c r="AC37" s="729"/>
      <c r="AD37" s="729"/>
      <c r="AE37" s="730"/>
      <c r="AF37" s="393"/>
      <c r="AG37" s="411"/>
      <c r="AH37" s="412"/>
    </row>
    <row r="38" spans="1:39" ht="7.5" customHeight="1">
      <c r="A38" s="687"/>
      <c r="B38" s="738"/>
      <c r="C38" s="741"/>
      <c r="D38" s="741"/>
      <c r="E38" s="741"/>
      <c r="F38" s="741"/>
      <c r="G38" s="741"/>
      <c r="H38" s="744"/>
      <c r="I38" s="749"/>
      <c r="J38" s="750"/>
      <c r="K38" s="750"/>
      <c r="L38" s="750"/>
      <c r="M38" s="750"/>
      <c r="N38" s="750"/>
      <c r="O38" s="751"/>
      <c r="P38" s="757"/>
      <c r="Q38" s="758"/>
      <c r="R38" s="760"/>
      <c r="S38" s="750"/>
      <c r="T38" s="750"/>
      <c r="U38" s="750"/>
      <c r="V38" s="750"/>
      <c r="W38" s="750"/>
      <c r="X38" s="751"/>
      <c r="Y38" s="757"/>
      <c r="Z38" s="764"/>
      <c r="AA38" s="731"/>
      <c r="AB38" s="732"/>
      <c r="AC38" s="732"/>
      <c r="AD38" s="732"/>
      <c r="AE38" s="733"/>
      <c r="AF38" s="393"/>
      <c r="AH38" s="412"/>
    </row>
    <row r="39" spans="1:39" ht="18" customHeight="1">
      <c r="A39" s="687"/>
      <c r="B39" s="739"/>
      <c r="C39" s="742"/>
      <c r="D39" s="742"/>
      <c r="E39" s="742"/>
      <c r="F39" s="742"/>
      <c r="G39" s="742"/>
      <c r="H39" s="745"/>
      <c r="I39" s="752"/>
      <c r="J39" s="753"/>
      <c r="K39" s="753"/>
      <c r="L39" s="753"/>
      <c r="M39" s="753"/>
      <c r="N39" s="753"/>
      <c r="O39" s="754"/>
      <c r="P39" s="757"/>
      <c r="Q39" s="758"/>
      <c r="R39" s="761"/>
      <c r="S39" s="753"/>
      <c r="T39" s="753"/>
      <c r="U39" s="753"/>
      <c r="V39" s="753"/>
      <c r="W39" s="753"/>
      <c r="X39" s="754"/>
      <c r="Y39" s="765"/>
      <c r="Z39" s="766"/>
      <c r="AA39" s="734"/>
      <c r="AB39" s="735"/>
      <c r="AC39" s="735"/>
      <c r="AD39" s="735"/>
      <c r="AE39" s="736"/>
      <c r="AF39" s="413"/>
      <c r="AG39" s="414"/>
      <c r="AH39" s="415"/>
      <c r="AI39" s="392"/>
      <c r="AJ39" s="392"/>
      <c r="AK39" s="392"/>
      <c r="AL39" s="392"/>
    </row>
    <row r="40" spans="1:39" ht="15.75" customHeight="1">
      <c r="A40" s="687"/>
      <c r="B40" s="698" t="s">
        <v>548</v>
      </c>
      <c r="C40" s="663"/>
      <c r="D40" s="663"/>
      <c r="E40" s="663"/>
      <c r="F40" s="663"/>
      <c r="G40" s="663"/>
      <c r="H40" s="682"/>
      <c r="I40" s="682" t="s">
        <v>549</v>
      </c>
      <c r="J40" s="665"/>
      <c r="K40" s="665"/>
      <c r="L40" s="665"/>
      <c r="M40" s="665"/>
      <c r="N40" s="665"/>
      <c r="O40" s="665"/>
      <c r="P40" s="665"/>
      <c r="Q40" s="683" t="s">
        <v>550</v>
      </c>
      <c r="R40" s="684"/>
      <c r="S40" s="684"/>
      <c r="T40" s="684"/>
      <c r="U40" s="684"/>
      <c r="V40" s="684"/>
      <c r="W40" s="684"/>
      <c r="X40" s="684"/>
      <c r="Y40" s="684"/>
      <c r="Z40" s="684"/>
      <c r="AA40" s="684"/>
      <c r="AB40" s="684"/>
      <c r="AC40" s="684"/>
      <c r="AD40" s="684"/>
      <c r="AE40" s="684"/>
      <c r="AF40" s="699"/>
      <c r="AG40" s="699"/>
      <c r="AH40" s="699"/>
      <c r="AI40" s="699"/>
      <c r="AJ40" s="699"/>
      <c r="AK40" s="699"/>
      <c r="AL40" s="700"/>
    </row>
    <row r="41" spans="1:39" ht="30.75" customHeight="1">
      <c r="A41" s="688"/>
      <c r="B41" s="416"/>
      <c r="C41" s="417"/>
      <c r="D41" s="417"/>
      <c r="E41" s="417"/>
      <c r="F41" s="417"/>
      <c r="G41" s="417"/>
      <c r="H41" s="417"/>
      <c r="I41" s="418"/>
      <c r="J41" s="419"/>
      <c r="K41" s="419"/>
      <c r="L41" s="419"/>
      <c r="M41" s="419"/>
      <c r="N41" s="419"/>
      <c r="O41" s="419"/>
      <c r="P41" s="419"/>
      <c r="Q41" s="419"/>
      <c r="R41" s="419"/>
      <c r="S41" s="419"/>
      <c r="T41" s="419"/>
      <c r="U41" s="419"/>
      <c r="V41" s="419"/>
      <c r="W41" s="419"/>
      <c r="X41" s="419"/>
      <c r="Y41" s="419"/>
      <c r="Z41" s="419"/>
      <c r="AA41" s="419"/>
      <c r="AB41" s="419"/>
      <c r="AC41" s="419"/>
      <c r="AD41" s="419"/>
      <c r="AE41" s="419"/>
      <c r="AF41" s="419"/>
      <c r="AG41" s="419"/>
      <c r="AH41" s="419"/>
      <c r="AI41" s="419"/>
      <c r="AJ41" s="419"/>
      <c r="AK41" s="419"/>
      <c r="AL41" s="420"/>
      <c r="AM41" s="393"/>
    </row>
    <row r="42" spans="1:39" ht="6.75" customHeight="1"/>
    <row r="43" spans="1:39" ht="6.75" customHeight="1">
      <c r="A43" s="715" t="s">
        <v>556</v>
      </c>
      <c r="B43" s="716"/>
      <c r="C43" s="716"/>
      <c r="D43" s="716"/>
      <c r="E43" s="716"/>
      <c r="F43" s="716"/>
      <c r="G43" s="716"/>
      <c r="H43" s="716"/>
      <c r="I43" s="716"/>
      <c r="J43" s="716"/>
      <c r="K43" s="716"/>
      <c r="L43" s="716"/>
      <c r="M43" s="716"/>
      <c r="N43" s="716"/>
      <c r="O43" s="716"/>
      <c r="P43" s="716"/>
      <c r="Q43" s="716"/>
      <c r="R43" s="716"/>
      <c r="S43" s="716"/>
      <c r="T43" s="716"/>
      <c r="U43" s="716"/>
      <c r="V43" s="717"/>
      <c r="W43" s="421"/>
      <c r="X43" s="421"/>
      <c r="Y43" s="421"/>
      <c r="Z43" s="421"/>
      <c r="AA43" s="421"/>
      <c r="AB43" s="421"/>
      <c r="AC43" s="421"/>
      <c r="AD43" s="421"/>
      <c r="AE43" s="421"/>
      <c r="AF43" s="421"/>
      <c r="AG43" s="421"/>
      <c r="AH43" s="421"/>
      <c r="AI43" s="421"/>
      <c r="AJ43" s="421"/>
      <c r="AK43" s="421"/>
      <c r="AL43" s="422"/>
    </row>
    <row r="44" spans="1:39" ht="16.5" customHeight="1">
      <c r="A44" s="718"/>
      <c r="B44" s="586"/>
      <c r="C44" s="586"/>
      <c r="D44" s="586"/>
      <c r="E44" s="586"/>
      <c r="F44" s="586"/>
      <c r="G44" s="586"/>
      <c r="H44" s="586"/>
      <c r="I44" s="586"/>
      <c r="J44" s="586"/>
      <c r="K44" s="586"/>
      <c r="L44" s="586"/>
      <c r="M44" s="586"/>
      <c r="N44" s="586"/>
      <c r="O44" s="586"/>
      <c r="P44" s="586"/>
      <c r="Q44" s="586"/>
      <c r="R44" s="586"/>
      <c r="S44" s="586"/>
      <c r="T44" s="586"/>
      <c r="U44" s="586"/>
      <c r="V44" s="719"/>
      <c r="W44" s="421"/>
      <c r="X44" s="429" t="s">
        <v>557</v>
      </c>
      <c r="Y44" s="423"/>
      <c r="Z44" s="423"/>
      <c r="AA44" s="423"/>
      <c r="AB44" s="723" t="s">
        <v>577</v>
      </c>
      <c r="AC44" s="723"/>
      <c r="AD44" s="723"/>
      <c r="AE44" s="723"/>
      <c r="AF44" s="723"/>
      <c r="AG44" s="723"/>
      <c r="AH44" s="723"/>
      <c r="AI44" s="723"/>
      <c r="AJ44" s="723"/>
      <c r="AK44" s="723"/>
      <c r="AL44" s="723"/>
    </row>
    <row r="45" spans="1:39" ht="20.25" customHeight="1">
      <c r="A45" s="720"/>
      <c r="B45" s="721"/>
      <c r="C45" s="721"/>
      <c r="D45" s="721"/>
      <c r="E45" s="721"/>
      <c r="F45" s="721"/>
      <c r="G45" s="721"/>
      <c r="H45" s="721"/>
      <c r="I45" s="721"/>
      <c r="J45" s="721"/>
      <c r="K45" s="721"/>
      <c r="L45" s="721"/>
      <c r="M45" s="721"/>
      <c r="N45" s="721"/>
      <c r="O45" s="721"/>
      <c r="P45" s="721"/>
      <c r="Q45" s="721"/>
      <c r="R45" s="721"/>
      <c r="S45" s="721"/>
      <c r="T45" s="721"/>
      <c r="U45" s="721"/>
      <c r="V45" s="722"/>
      <c r="W45" s="424"/>
      <c r="X45" s="430" t="s">
        <v>558</v>
      </c>
      <c r="Y45" s="425"/>
      <c r="Z45" s="425"/>
      <c r="AA45" s="425"/>
      <c r="AB45" s="431"/>
      <c r="AC45" s="431"/>
      <c r="AD45" s="724" t="s">
        <v>578</v>
      </c>
      <c r="AE45" s="724"/>
      <c r="AF45" s="724"/>
      <c r="AG45" s="724"/>
      <c r="AH45" s="724"/>
      <c r="AI45" s="724"/>
      <c r="AJ45" s="724"/>
      <c r="AK45" s="724"/>
      <c r="AL45" s="724"/>
    </row>
    <row r="46" spans="1:39" customFormat="1"/>
    <row r="47" spans="1:39" customFormat="1"/>
    <row r="48" spans="1:39" customFormat="1"/>
    <row r="49" spans="1:15" customFormat="1">
      <c r="A49" t="s">
        <v>559</v>
      </c>
    </row>
    <row r="50" spans="1:15" customFormat="1"/>
    <row r="51" spans="1:15" customFormat="1">
      <c r="A51" t="s">
        <v>560</v>
      </c>
      <c r="G51" s="426" t="str">
        <f>AC4</f>
        <v>令和　年　月　日</v>
      </c>
    </row>
    <row r="52" spans="1:15" customFormat="1">
      <c r="A52" s="427" t="s">
        <v>561</v>
      </c>
      <c r="G52" s="427" t="str">
        <f>ASC(U14&amp;Z14&amp;AF14&amp;"0")</f>
        <v>0</v>
      </c>
      <c r="H52" s="427"/>
      <c r="I52" s="427"/>
      <c r="J52" s="427"/>
      <c r="M52" s="427"/>
      <c r="N52" s="427"/>
      <c r="O52" s="427"/>
    </row>
    <row r="53" spans="1:15" customFormat="1">
      <c r="A53" s="427" t="s">
        <v>562</v>
      </c>
      <c r="G53" s="427" t="str">
        <f>LEFT(ASC(PHONETIC(F20)),32)&amp;""</f>
        <v/>
      </c>
      <c r="H53" s="427"/>
      <c r="I53" s="427"/>
      <c r="J53" s="427"/>
      <c r="M53" s="427"/>
      <c r="N53" s="427"/>
      <c r="O53" s="427"/>
    </row>
    <row r="54" spans="1:15" customFormat="1">
      <c r="A54" s="427"/>
      <c r="G54" s="427" t="str">
        <f>MID(ASC(PHONETIC(F20)),33,64)&amp;""</f>
        <v/>
      </c>
      <c r="H54" s="427"/>
      <c r="I54" s="427"/>
      <c r="J54" s="427"/>
      <c r="M54" s="427"/>
      <c r="N54" s="427"/>
      <c r="O54" s="427"/>
    </row>
    <row r="55" spans="1:15" customFormat="1">
      <c r="A55" s="427" t="s">
        <v>563</v>
      </c>
      <c r="G55" s="427" t="str">
        <f>LEFT(DBCS(F21),16)&amp;""</f>
        <v>０</v>
      </c>
      <c r="H55" s="427"/>
      <c r="I55" s="427"/>
      <c r="J55" s="427"/>
      <c r="M55" s="427"/>
      <c r="N55" s="427"/>
      <c r="O55" s="427"/>
    </row>
    <row r="56" spans="1:15" customFormat="1">
      <c r="A56" s="427"/>
      <c r="G56" s="427" t="str">
        <f>MID(DBCS(F21),17,16)&amp;""</f>
        <v/>
      </c>
      <c r="H56" s="427"/>
      <c r="I56" s="427"/>
      <c r="J56" s="427"/>
      <c r="M56" s="427"/>
      <c r="N56" s="427"/>
      <c r="O56" s="427"/>
    </row>
    <row r="57" spans="1:15" customFormat="1">
      <c r="A57" s="427" t="s">
        <v>564</v>
      </c>
      <c r="G57" s="427" t="str">
        <f>ASC(F14&amp;"-"&amp;K14)</f>
        <v>‐-</v>
      </c>
      <c r="H57" s="427"/>
      <c r="I57" s="427"/>
      <c r="J57" s="427"/>
      <c r="M57" s="427"/>
      <c r="N57" s="427"/>
      <c r="O57" s="427"/>
    </row>
    <row r="58" spans="1:15" customFormat="1">
      <c r="A58" s="427" t="s">
        <v>565</v>
      </c>
      <c r="G58" s="427" t="str">
        <f>F16&amp;F18&amp;""</f>
        <v/>
      </c>
      <c r="H58" s="427"/>
      <c r="I58" s="427"/>
      <c r="J58" s="427"/>
      <c r="M58" s="427"/>
      <c r="N58" s="427"/>
      <c r="O58" s="427"/>
    </row>
    <row r="59" spans="1:15" customFormat="1">
      <c r="A59" s="427" t="s">
        <v>566</v>
      </c>
      <c r="G59" s="427" t="str">
        <f>IF(MID(G58,4,1)="県",LEFT(G58,4),IF(MID(G58,3,1)="県",LEFT(G58,3),""))</f>
        <v/>
      </c>
      <c r="H59" s="427"/>
      <c r="I59" s="427"/>
      <c r="J59" s="427"/>
      <c r="M59" s="427"/>
      <c r="N59" s="427"/>
      <c r="O59" s="427"/>
    </row>
    <row r="60" spans="1:15" customFormat="1">
      <c r="A60" s="427" t="s">
        <v>567</v>
      </c>
      <c r="G60" s="427" t="str">
        <f>MID(G58,LEN(G59)+1,IFERROR(FIND("市",G58),IFERROR(FIND("区",G58),IFERROR(FIND("町",G58),IFERROR(FIND("村",G58),0))))-LEN(G59))</f>
        <v/>
      </c>
      <c r="H60" s="427"/>
      <c r="I60" s="427"/>
      <c r="J60" s="427"/>
      <c r="M60" s="427"/>
      <c r="N60" s="427"/>
      <c r="O60" s="427"/>
    </row>
    <row r="61" spans="1:15" customFormat="1">
      <c r="A61" s="427" t="s">
        <v>568</v>
      </c>
      <c r="G61" s="427" t="str">
        <f>MID(G58,LEN(G59&amp;G60)+1,MIN(FIND({0,1,2,3,4,5,6,7,8,9},ASC(G58)&amp;1234567890))-LEN(G59&amp;G60)-1)</f>
        <v/>
      </c>
      <c r="H61" s="427"/>
      <c r="I61" s="427"/>
      <c r="J61" s="427"/>
      <c r="M61" s="427"/>
      <c r="N61" s="427"/>
      <c r="O61" s="427"/>
    </row>
    <row r="62" spans="1:15" customFormat="1">
      <c r="A62" s="427" t="s">
        <v>569</v>
      </c>
      <c r="G62" s="427" t="str">
        <f>DBCS(MID(G58,LEN(G59&amp;G60&amp;G61)+1,LEN(G58)))</f>
        <v/>
      </c>
      <c r="H62" s="427"/>
      <c r="I62" s="427"/>
      <c r="J62" s="427"/>
      <c r="M62" s="427"/>
      <c r="N62" s="427"/>
      <c r="O62" s="427"/>
    </row>
    <row r="63" spans="1:15" customFormat="1">
      <c r="A63" s="427" t="s">
        <v>570</v>
      </c>
      <c r="G63" s="427" t="str">
        <f>ASC(U14&amp;"-"&amp;Z14&amp;"-"&amp;AF14&amp;"")</f>
        <v>--</v>
      </c>
      <c r="H63" s="427"/>
      <c r="I63" s="427"/>
      <c r="J63" s="427"/>
      <c r="M63" s="427"/>
      <c r="N63" s="427"/>
      <c r="O63" s="427"/>
    </row>
    <row r="64" spans="1:15" customFormat="1">
      <c r="A64" s="427" t="s">
        <v>571</v>
      </c>
      <c r="G64" s="427" t="str">
        <f>ASC(CONCATENATE(B29,C29,D29,E29,F29,G29,H29,""))</f>
        <v/>
      </c>
      <c r="H64" s="427"/>
      <c r="I64" s="427"/>
      <c r="J64" s="427"/>
      <c r="M64" s="427"/>
      <c r="N64" s="427"/>
      <c r="O64" s="427"/>
    </row>
    <row r="65" spans="1:15" customFormat="1">
      <c r="A65" s="427" t="s">
        <v>572</v>
      </c>
      <c r="G65" s="427" t="str">
        <f>I29&amp;P29</f>
        <v>銀行</v>
      </c>
      <c r="H65" s="427"/>
      <c r="I65" s="427"/>
      <c r="J65" s="427"/>
      <c r="M65" s="427"/>
      <c r="N65" s="427"/>
      <c r="O65" s="427"/>
    </row>
    <row r="66" spans="1:15" customFormat="1">
      <c r="A66" s="427" t="s">
        <v>573</v>
      </c>
      <c r="G66" s="427" t="str">
        <f>R29&amp;Y29</f>
        <v>支店</v>
      </c>
      <c r="H66" s="427"/>
      <c r="I66" s="427"/>
      <c r="J66" s="427"/>
      <c r="M66" s="427"/>
      <c r="N66" s="427"/>
      <c r="O66" s="427"/>
    </row>
    <row r="67" spans="1:15" customFormat="1">
      <c r="A67" s="427" t="s">
        <v>574</v>
      </c>
      <c r="G67" s="428" t="str">
        <f>AB29</f>
        <v>①</v>
      </c>
      <c r="H67" s="428">
        <f>AG29</f>
        <v>2</v>
      </c>
      <c r="I67" s="428">
        <f>AB31</f>
        <v>4</v>
      </c>
      <c r="J67" s="428">
        <f>AG31</f>
        <v>9</v>
      </c>
      <c r="M67" s="428"/>
      <c r="N67" s="428"/>
      <c r="O67" s="428"/>
    </row>
    <row r="68" spans="1:15" customFormat="1">
      <c r="A68" s="427" t="s">
        <v>575</v>
      </c>
      <c r="G68" s="427" t="str">
        <f>TEXT(ASC(CONCATENATE(B33,C33,D33,E33,F33,G33,H33,"")),"0000000")</f>
        <v/>
      </c>
      <c r="H68" s="427"/>
      <c r="I68" s="427"/>
      <c r="J68" s="427"/>
      <c r="M68" s="427"/>
      <c r="N68" s="427"/>
      <c r="O68" s="427"/>
    </row>
    <row r="69" spans="1:15" customFormat="1" ht="13.5" customHeight="1">
      <c r="A69" s="427" t="s">
        <v>576</v>
      </c>
      <c r="G69" s="427" t="str">
        <f>ASC(CONCATENATE(PHONETIC(I33),PHONETIC(J33),PHONETIC(K33),PHONETIC(L33),PHONETIC(M33),PHONETIC(N33),PHONETIC(O33),PHONETIC(P33),PHONETIC(Q33),PHONETIC(R33),PHONETIC(S33),PHONETIC(T33),PHONETIC(U33),PHONETIC(V33),PHONETIC(W33),PHONETIC(X33),PHONETIC(Y33),PHONETIC(Z33),PHONETIC(AA33),PHONETIC(AB33),PHONETIC(AC33),PHONETIC(AD33),PHONETIC(AE33),PHONETIC(AF33),PHONETIC(AG33),PHONETIC(AH33),PHONETIC(AI33),PHONETIC(AJ33),PHONETIC(AK33),PHONETIC(AL33),""))</f>
        <v/>
      </c>
      <c r="I69" s="427"/>
      <c r="J69" s="427"/>
      <c r="M69" s="427"/>
      <c r="N69" s="427"/>
      <c r="O69" s="427"/>
    </row>
    <row r="70" spans="1:15" customFormat="1"/>
  </sheetData>
  <mergeCells count="74">
    <mergeCell ref="A43:V45"/>
    <mergeCell ref="AB44:AL44"/>
    <mergeCell ref="AD45:AL45"/>
    <mergeCell ref="R29:X31"/>
    <mergeCell ref="AA37:AE39"/>
    <mergeCell ref="B37:B39"/>
    <mergeCell ref="C37:C39"/>
    <mergeCell ref="D37:D39"/>
    <mergeCell ref="E37:E39"/>
    <mergeCell ref="F37:F39"/>
    <mergeCell ref="G37:G39"/>
    <mergeCell ref="H37:H39"/>
    <mergeCell ref="I37:O39"/>
    <mergeCell ref="P37:Q39"/>
    <mergeCell ref="R37:X39"/>
    <mergeCell ref="Y37:Z39"/>
    <mergeCell ref="F29:F31"/>
    <mergeCell ref="G29:G31"/>
    <mergeCell ref="H29:H31"/>
    <mergeCell ref="I29:O31"/>
    <mergeCell ref="P29:Q31"/>
    <mergeCell ref="Q32:AL32"/>
    <mergeCell ref="A35:A41"/>
    <mergeCell ref="B35:AH35"/>
    <mergeCell ref="B36:H36"/>
    <mergeCell ref="I36:Q36"/>
    <mergeCell ref="R36:Z36"/>
    <mergeCell ref="AA36:AE36"/>
    <mergeCell ref="B40:H40"/>
    <mergeCell ref="I40:P40"/>
    <mergeCell ref="Q40:AL40"/>
    <mergeCell ref="B24:E24"/>
    <mergeCell ref="F24:U24"/>
    <mergeCell ref="AA24:AL24"/>
    <mergeCell ref="B26:AF26"/>
    <mergeCell ref="A28:A33"/>
    <mergeCell ref="B28:H28"/>
    <mergeCell ref="I28:Q28"/>
    <mergeCell ref="R28:Z28"/>
    <mergeCell ref="AA28:AL28"/>
    <mergeCell ref="B29:B31"/>
    <mergeCell ref="C29:C31"/>
    <mergeCell ref="D29:D31"/>
    <mergeCell ref="E29:E31"/>
    <mergeCell ref="Y29:Z31"/>
    <mergeCell ref="B32:H32"/>
    <mergeCell ref="I32:P32"/>
    <mergeCell ref="F22:AL22"/>
    <mergeCell ref="B23:E23"/>
    <mergeCell ref="F23:AL23"/>
    <mergeCell ref="B21:E21"/>
    <mergeCell ref="F21:AL21"/>
    <mergeCell ref="M10:AA12"/>
    <mergeCell ref="A14:A24"/>
    <mergeCell ref="B14:E14"/>
    <mergeCell ref="F14:P14"/>
    <mergeCell ref="Q14:T14"/>
    <mergeCell ref="U14:AL14"/>
    <mergeCell ref="C15:E15"/>
    <mergeCell ref="F15:AL15"/>
    <mergeCell ref="B16:E18"/>
    <mergeCell ref="F16:AL16"/>
    <mergeCell ref="F17:AL17"/>
    <mergeCell ref="F18:AA19"/>
    <mergeCell ref="AB18:AL18"/>
    <mergeCell ref="C20:E20"/>
    <mergeCell ref="F20:AL20"/>
    <mergeCell ref="C22:E22"/>
    <mergeCell ref="AI1:AL1"/>
    <mergeCell ref="A2:AL2"/>
    <mergeCell ref="AC4:AL4"/>
    <mergeCell ref="A9:L9"/>
    <mergeCell ref="M9:AA9"/>
    <mergeCell ref="AB9:AL9"/>
  </mergeCells>
  <phoneticPr fontId="7"/>
  <dataValidations count="6">
    <dataValidation type="list" allowBlank="1" showInputMessage="1" showErrorMessage="1" sqref="AB29" xr:uid="{16305F0A-C64D-4C56-B4C9-A9C233BB1CB0}">
      <formula1>"1,①"</formula1>
    </dataValidation>
    <dataValidation type="list" allowBlank="1" showInputMessage="1" showErrorMessage="1" sqref="AG29" xr:uid="{22DF8846-F22D-4BB5-BF85-105A79396D10}">
      <formula1>"2,②"</formula1>
    </dataValidation>
    <dataValidation type="list" allowBlank="1" showInputMessage="1" showErrorMessage="1" sqref="AB31" xr:uid="{A93BDA8E-3826-4B56-A4C1-E61135E346C3}">
      <formula1>"4,④"</formula1>
    </dataValidation>
    <dataValidation type="list" allowBlank="1" showInputMessage="1" showErrorMessage="1" sqref="AG31" xr:uid="{3DD60835-2564-4B6B-9C51-0ABFB25022F7}">
      <formula1>"9,⑨"</formula1>
    </dataValidation>
    <dataValidation type="list" allowBlank="1" showInputMessage="1" showErrorMessage="1" sqref="Y29:Z31" xr:uid="{4A3A203D-E351-40A1-83DB-FDFB9DE1A07A}">
      <formula1>"支店,支所,出張所"</formula1>
    </dataValidation>
    <dataValidation type="list" allowBlank="1" showInputMessage="1" showErrorMessage="1" sqref="P29:Q31" xr:uid="{E01CCBD6-1F2E-402F-AC03-9241EB2E3E29}">
      <formula1>"銀行,金庫,組合"</formula1>
    </dataValidation>
  </dataValidations>
  <pageMargins left="0.51181102362204722" right="0.19685039370078741" top="0.35433070866141736" bottom="0.15748031496062992" header="0.31496062992125984" footer="0.31496062992125984"/>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R41"/>
  <sheetViews>
    <sheetView view="pageBreakPreview" topLeftCell="Y1" zoomScale="85" zoomScaleNormal="140" zoomScaleSheetLayoutView="85" workbookViewId="0">
      <selection activeCell="AN2" sqref="AN2"/>
    </sheetView>
  </sheetViews>
  <sheetFormatPr defaultColWidth="2.26953125" defaultRowHeight="13"/>
  <cols>
    <col min="1" max="2" width="2.453125" style="53" bestFit="1" customWidth="1"/>
    <col min="3" max="4" width="2.26953125" style="53"/>
    <col min="5" max="5" width="2.453125" style="53" bestFit="1" customWidth="1"/>
    <col min="6" max="6" width="2.26953125" style="53"/>
    <col min="7" max="7" width="2.453125" style="53" bestFit="1" customWidth="1"/>
    <col min="8" max="8" width="2.26953125" style="53"/>
    <col min="9" max="9" width="2.7265625" style="53" customWidth="1"/>
    <col min="10" max="10" width="2.453125" style="53" bestFit="1" customWidth="1"/>
    <col min="11" max="12" width="2.26953125" style="53"/>
    <col min="13" max="13" width="2.453125" style="53" bestFit="1" customWidth="1"/>
    <col min="14" max="17" width="2.26953125" style="53"/>
    <col min="18" max="18" width="2.453125" style="53" bestFit="1" customWidth="1"/>
    <col min="19" max="20" width="2.26953125" style="53"/>
    <col min="21" max="21" width="2.26953125" style="53" customWidth="1"/>
    <col min="22" max="24" width="2.26953125" style="53"/>
    <col min="25" max="28" width="2.7265625" style="53" customWidth="1"/>
    <col min="29" max="29" width="2.26953125" style="53"/>
    <col min="30" max="30" width="3.08984375" style="53" customWidth="1"/>
    <col min="31" max="31" width="12.90625" style="53" customWidth="1"/>
    <col min="32" max="32" width="16.90625" style="53" customWidth="1"/>
    <col min="33" max="33" width="18.90625" style="53" customWidth="1"/>
    <col min="34" max="42" width="11.26953125" style="53" customWidth="1"/>
    <col min="43" max="43" width="12.6328125" style="53" customWidth="1"/>
    <col min="44" max="44" width="18.7265625" style="53" customWidth="1"/>
    <col min="45" max="50" width="8.26953125" style="53" customWidth="1"/>
    <col min="51" max="16384" width="2.26953125" style="53"/>
  </cols>
  <sheetData>
    <row r="1" spans="1:44">
      <c r="AC1" s="53" t="s">
        <v>225</v>
      </c>
    </row>
    <row r="3" spans="1:44" ht="18" customHeight="1" thickBot="1">
      <c r="AD3" s="54"/>
      <c r="AR3" s="121" t="s">
        <v>138</v>
      </c>
    </row>
    <row r="4" spans="1:44" ht="18" customHeight="1" thickBot="1">
      <c r="A4" s="53" t="s">
        <v>378</v>
      </c>
      <c r="AC4" s="53" t="s">
        <v>167</v>
      </c>
      <c r="AD4" s="771" t="s">
        <v>80</v>
      </c>
      <c r="AE4" s="772" t="s">
        <v>77</v>
      </c>
      <c r="AF4" s="773" t="s">
        <v>75</v>
      </c>
      <c r="AG4" s="774" t="s">
        <v>79</v>
      </c>
      <c r="AH4" s="775" t="s">
        <v>89</v>
      </c>
      <c r="AI4" s="775"/>
      <c r="AJ4" s="775"/>
      <c r="AK4" s="775"/>
      <c r="AL4" s="776"/>
      <c r="AM4" s="775" t="s">
        <v>90</v>
      </c>
      <c r="AN4" s="775"/>
      <c r="AO4" s="775"/>
      <c r="AP4" s="776"/>
      <c r="AQ4" s="769" t="s">
        <v>503</v>
      </c>
      <c r="AR4" s="770" t="s">
        <v>83</v>
      </c>
    </row>
    <row r="5" spans="1:44" ht="27.75" customHeight="1">
      <c r="A5" s="53" t="s">
        <v>376</v>
      </c>
      <c r="B5" s="53" t="s">
        <v>377</v>
      </c>
      <c r="C5" s="53" t="s">
        <v>373</v>
      </c>
      <c r="D5" s="53" t="s">
        <v>374</v>
      </c>
      <c r="E5" s="53" t="s">
        <v>375</v>
      </c>
      <c r="F5" s="230" t="s">
        <v>372</v>
      </c>
      <c r="G5" s="231" t="s">
        <v>359</v>
      </c>
      <c r="H5" s="231" t="s">
        <v>360</v>
      </c>
      <c r="I5" s="53" t="s">
        <v>150</v>
      </c>
      <c r="J5" s="53" t="s">
        <v>361</v>
      </c>
      <c r="K5" s="53" t="s">
        <v>362</v>
      </c>
      <c r="L5" s="53" t="s">
        <v>363</v>
      </c>
      <c r="M5" s="53" t="s">
        <v>364</v>
      </c>
      <c r="N5" s="53" t="s">
        <v>365</v>
      </c>
      <c r="O5" s="53" t="s">
        <v>366</v>
      </c>
      <c r="P5" s="53" t="s">
        <v>367</v>
      </c>
      <c r="Q5" s="53" t="s">
        <v>364</v>
      </c>
      <c r="R5" s="53" t="s">
        <v>365</v>
      </c>
      <c r="S5" s="53" t="s">
        <v>366</v>
      </c>
      <c r="T5" s="53" t="s">
        <v>368</v>
      </c>
      <c r="U5" s="230" t="s">
        <v>372</v>
      </c>
      <c r="V5" s="53" t="s">
        <v>369</v>
      </c>
      <c r="W5" s="230" t="s">
        <v>372</v>
      </c>
      <c r="X5" s="53" t="s">
        <v>370</v>
      </c>
      <c r="Y5" s="53" t="s">
        <v>371</v>
      </c>
      <c r="Z5" s="230" t="s">
        <v>372</v>
      </c>
      <c r="AC5" s="53" t="s">
        <v>166</v>
      </c>
      <c r="AD5" s="771"/>
      <c r="AE5" s="772"/>
      <c r="AF5" s="773"/>
      <c r="AG5" s="774"/>
      <c r="AH5" s="291" t="s">
        <v>498</v>
      </c>
      <c r="AI5" s="292" t="s">
        <v>76</v>
      </c>
      <c r="AJ5" s="356" t="s">
        <v>501</v>
      </c>
      <c r="AK5" s="291" t="s">
        <v>502</v>
      </c>
      <c r="AL5" s="55" t="s">
        <v>12</v>
      </c>
      <c r="AM5" s="291" t="s">
        <v>498</v>
      </c>
      <c r="AN5" s="56" t="s">
        <v>76</v>
      </c>
      <c r="AO5" s="138" t="s">
        <v>44</v>
      </c>
      <c r="AP5" s="137" t="s">
        <v>12</v>
      </c>
      <c r="AQ5" s="770"/>
      <c r="AR5" s="770"/>
    </row>
    <row r="6" spans="1:44" ht="22.5" customHeight="1">
      <c r="A6" s="53">
        <f>総括表!$L$12</f>
        <v>0</v>
      </c>
      <c r="B6" s="53" t="str">
        <f>総括表!$AG$19&amp;"　様"</f>
        <v>　様</v>
      </c>
      <c r="C6" s="53" t="str">
        <f>総括表!$P$13&amp;"-"&amp;総括表!$T$13</f>
        <v>-</v>
      </c>
      <c r="D6" s="53" t="str">
        <f>総括表!$L$14&amp;総括表!$L$15</f>
        <v/>
      </c>
      <c r="E6" s="53">
        <f>総括表!$AG$20</f>
        <v>0</v>
      </c>
      <c r="F6" s="230" t="s">
        <v>372</v>
      </c>
      <c r="G6" s="231">
        <f>総括表!$L$12</f>
        <v>0</v>
      </c>
      <c r="H6" s="232" t="str">
        <f>総括表!$S$16&amp;"　"&amp;総括表!$AG$16</f>
        <v>　</v>
      </c>
      <c r="I6" s="53">
        <f ca="1">IFERROR(INDIRECT("'個票"&amp;$AD6&amp;"'!$AE$1"),"")</f>
        <v>0</v>
      </c>
      <c r="J6" s="53" t="str">
        <f ca="1">IFERROR(MID(INDIRECT("'内訳"&amp;$AD6&amp;"'!$A$12"),4,1),"")</f>
        <v>触</v>
      </c>
      <c r="K6" s="230">
        <f ca="1">AF6</f>
        <v>0</v>
      </c>
      <c r="L6" s="230">
        <f ca="1">AG6</f>
        <v>0</v>
      </c>
      <c r="M6" s="53" t="str">
        <f ca="1">IFERROR(INDIRECT("'個票"&amp;$AD6&amp;"'!$J$13"),"")</f>
        <v>千円</v>
      </c>
      <c r="N6" s="230">
        <f ca="1">IFERROR(INDIRECT("'個票"&amp;$AD6&amp;"'!$R$13"),"")</f>
        <v>0</v>
      </c>
      <c r="O6" s="53">
        <f ca="1">IFERROR(INDIRECT("'個票"&amp;$AD6&amp;"'!$AO$13"),"")</f>
        <v>0</v>
      </c>
      <c r="P6" s="230">
        <f ca="1">IFERROR(INDIRECT("'個票"&amp;$AD6&amp;"'!$AI$13"),"")</f>
        <v>0</v>
      </c>
      <c r="Q6" s="53">
        <f ca="1">IFERROR(INDIRECT("'個票"&amp;$AD6&amp;"'!$J$47"),"")</f>
        <v>0</v>
      </c>
      <c r="R6" s="230">
        <f ca="1">IFERROR(INDIRECT("'個票"&amp;$AD6&amp;"'!$R$47"),"")</f>
        <v>0</v>
      </c>
      <c r="S6" s="53">
        <f ca="1">IFERROR(INDIRECT("'個票"&amp;$AD6&amp;"'!$AO$47"),"")</f>
        <v>0</v>
      </c>
      <c r="T6" s="230">
        <f ca="1">IFERROR(INDIRECT("'個票"&amp;$AD6&amp;"'!$AI$47"),"")</f>
        <v>0</v>
      </c>
      <c r="U6" s="230" t="s">
        <v>372</v>
      </c>
      <c r="V6" s="230">
        <f ca="1">IFERROR(INDIRECT("'個票"&amp;$AD6&amp;"'!$F$41")+INDIRECT("'個票"&amp;$AD6&amp;"'!$F$58"),"")</f>
        <v>0</v>
      </c>
      <c r="W6" s="230" t="s">
        <v>372</v>
      </c>
      <c r="X6" s="230" t="str">
        <f>総括表!$AB$6</f>
        <v>令和　年　月　日</v>
      </c>
      <c r="Y6" s="230">
        <f ca="1">AQ6</f>
        <v>0</v>
      </c>
      <c r="Z6" s="230" t="s">
        <v>372</v>
      </c>
      <c r="AD6" s="57">
        <v>1</v>
      </c>
      <c r="AE6" s="58">
        <f t="shared" ref="AE6:AE20" ca="1" si="0">IFERROR(INDIRECT("'個票"&amp;$AD6&amp;"'!$AG$4"),"")</f>
        <v>0</v>
      </c>
      <c r="AF6" s="58">
        <f t="shared" ref="AF6:AF20" ca="1" si="1">IFERROR(INDIRECT("'個票"&amp;$AD6&amp;"'!$L$4"),"")</f>
        <v>0</v>
      </c>
      <c r="AG6" s="57">
        <f t="shared" ref="AG6:AG20" ca="1" si="2">IFERROR(INDIRECT("'個票"&amp;$AD6&amp;"'!$L$5"),"")</f>
        <v>0</v>
      </c>
      <c r="AH6" s="59">
        <f ca="1">IFERROR(INDIRECT("'個票"&amp;$AD6&amp;"'!$O$13"),0)</f>
        <v>0</v>
      </c>
      <c r="AI6" s="59">
        <f ca="1">IFERROR(INDIRECT("'個票"&amp;$AD6&amp;"'!$AO$13"),0)</f>
        <v>0</v>
      </c>
      <c r="AJ6" s="59">
        <f ca="1">IFERROR(INDIRECT("'個票"&amp;$AD6&amp;"'!$AC$13"),0)</f>
        <v>0</v>
      </c>
      <c r="AK6" s="59">
        <f ca="1">IFERROR(INDIRECT("'個票"&amp;$AD6&amp;"'!$AJ$13"),0)</f>
        <v>0</v>
      </c>
      <c r="AL6" s="60">
        <f ca="1">MIN(AH6+AI6,AJ6)+AK6</f>
        <v>0</v>
      </c>
      <c r="AM6" s="61">
        <f ca="1">IF(AO6&lt;&gt;0,IFERROR(INDIRECT("'個票"&amp;$AD6&amp;"'!$AP$47"),""),0)</f>
        <v>0</v>
      </c>
      <c r="AN6" s="61"/>
      <c r="AO6" s="59">
        <f t="shared" ref="AO6:AO20" ca="1" si="3">IFERROR(INDIRECT("'個票"&amp;$AD6&amp;"'!$AI$47"),"")</f>
        <v>0</v>
      </c>
      <c r="AP6" s="62">
        <f ca="1">MIN(AM6:AO6)</f>
        <v>0</v>
      </c>
      <c r="AQ6" s="62">
        <f ca="1">SUM(AL6,AP6)</f>
        <v>0</v>
      </c>
      <c r="AR6" s="63"/>
    </row>
    <row r="7" spans="1:44" ht="22.5" customHeight="1">
      <c r="A7" s="53">
        <f>総括表!$L$12</f>
        <v>0</v>
      </c>
      <c r="B7" s="53" t="str">
        <f>総括表!$AG$19&amp;"　様"</f>
        <v>　様</v>
      </c>
      <c r="C7" s="53" t="str">
        <f>総括表!$P$13&amp;"-"&amp;総括表!$T$13</f>
        <v>-</v>
      </c>
      <c r="D7" s="53" t="str">
        <f>総括表!$L$14&amp;総括表!$L$15</f>
        <v/>
      </c>
      <c r="E7" s="53">
        <f>総括表!$AG$20</f>
        <v>0</v>
      </c>
      <c r="F7" s="230" t="s">
        <v>372</v>
      </c>
      <c r="G7" s="231">
        <f>総括表!$L$12</f>
        <v>0</v>
      </c>
      <c r="H7" s="232" t="str">
        <f>総括表!$S$16&amp;"　"&amp;総括表!$AG$16</f>
        <v>　</v>
      </c>
      <c r="I7" s="53">
        <f t="shared" ref="I7:I20" ca="1" si="4">IFERROR(INDIRECT("'個票"&amp;$AD7&amp;"'!$AE$1"),"")</f>
        <v>0</v>
      </c>
      <c r="J7" s="53" t="str">
        <f t="shared" ref="J7:J20" ca="1" si="5">IFERROR(MID(INDIRECT("'内訳"&amp;$AD7&amp;"'!$A$12"),4,1),"")</f>
        <v>触</v>
      </c>
      <c r="K7" s="230">
        <f t="shared" ref="K7:K20" ca="1" si="6">AF7</f>
        <v>0</v>
      </c>
      <c r="L7" s="230">
        <f t="shared" ref="L7:L20" ca="1" si="7">AG7</f>
        <v>0</v>
      </c>
      <c r="M7" s="53" t="str">
        <f t="shared" ref="M7:M20" ca="1" si="8">IFERROR(INDIRECT("'個票"&amp;$AD7&amp;"'!$J$13"),"")</f>
        <v>千円</v>
      </c>
      <c r="N7" s="230">
        <f t="shared" ref="N7:N20" ca="1" si="9">IFERROR(INDIRECT("'個票"&amp;$AD7&amp;"'!$R$13"),"")</f>
        <v>0</v>
      </c>
      <c r="O7" s="53">
        <f t="shared" ref="O7:O20" ca="1" si="10">IFERROR(INDIRECT("'個票"&amp;$AD7&amp;"'!$AO$13"),"")</f>
        <v>0</v>
      </c>
      <c r="P7" s="230">
        <f t="shared" ref="P7:P20" ca="1" si="11">IFERROR(INDIRECT("'個票"&amp;$AD7&amp;"'!$AI$13"),"")</f>
        <v>0</v>
      </c>
      <c r="Q7" s="53">
        <f t="shared" ref="Q7:Q20" ca="1" si="12">IFERROR(INDIRECT("'個票"&amp;$AD7&amp;"'!$J$47"),"")</f>
        <v>0</v>
      </c>
      <c r="R7" s="230">
        <f t="shared" ref="R7:R20" ca="1" si="13">IFERROR(INDIRECT("'個票"&amp;$AD7&amp;"'!$R$47"),"")</f>
        <v>0</v>
      </c>
      <c r="S7" s="53">
        <f t="shared" ref="S7:S20" ca="1" si="14">IFERROR(INDIRECT("'個票"&amp;$AD7&amp;"'!$AO$47"),"")</f>
        <v>0</v>
      </c>
      <c r="T7" s="230">
        <f t="shared" ref="T7:T20" ca="1" si="15">IFERROR(INDIRECT("'個票"&amp;$AD7&amp;"'!$AI$47"),"")</f>
        <v>0</v>
      </c>
      <c r="U7" s="230" t="s">
        <v>372</v>
      </c>
      <c r="V7" s="230">
        <f t="shared" ref="V7:V20" ca="1" si="16">IFERROR(INDIRECT("'個票"&amp;$AD7&amp;"'!$F$41")+INDIRECT("'個票"&amp;$AD7&amp;"'!$F$58"),"")</f>
        <v>0</v>
      </c>
      <c r="W7" s="230" t="s">
        <v>372</v>
      </c>
      <c r="X7" s="230" t="str">
        <f>総括表!$AB$6</f>
        <v>令和　年　月　日</v>
      </c>
      <c r="Y7" s="230">
        <f t="shared" ref="Y7:Y20" ca="1" si="17">AQ7</f>
        <v>0</v>
      </c>
      <c r="Z7" s="230" t="s">
        <v>372</v>
      </c>
      <c r="AD7" s="57">
        <v>2</v>
      </c>
      <c r="AE7" s="58">
        <f t="shared" ca="1" si="0"/>
        <v>0</v>
      </c>
      <c r="AF7" s="58">
        <f t="shared" ca="1" si="1"/>
        <v>0</v>
      </c>
      <c r="AG7" s="57">
        <f t="shared" ca="1" si="2"/>
        <v>0</v>
      </c>
      <c r="AH7" s="59">
        <f t="shared" ref="AH7:AH20" ca="1" si="18">IFERROR(INDIRECT("'個票"&amp;$AD7&amp;"'!$O$13"),0)</f>
        <v>0</v>
      </c>
      <c r="AI7" s="59">
        <f t="shared" ref="AI7:AI20" ca="1" si="19">IFERROR(INDIRECT("'個票"&amp;$AD7&amp;"'!$AO$13"),0)</f>
        <v>0</v>
      </c>
      <c r="AJ7" s="59">
        <f t="shared" ref="AJ7:AJ20" ca="1" si="20">IFERROR(INDIRECT("'個票"&amp;$AD7&amp;"'!$AC$13"),0)</f>
        <v>0</v>
      </c>
      <c r="AK7" s="59">
        <f t="shared" ref="AK7:AK20" ca="1" si="21">IFERROR(INDIRECT("'個票"&amp;$AD7&amp;"'!$AJ$13"),0)</f>
        <v>0</v>
      </c>
      <c r="AL7" s="60">
        <f t="shared" ref="AL7:AL20" ca="1" si="22">MIN(AH7+AI7,AJ7)+AK7</f>
        <v>0</v>
      </c>
      <c r="AM7" s="61">
        <f t="shared" ref="AM7:AM20" ca="1" si="23">IF(AO7&lt;&gt;0,IFERROR(INDIRECT("'個票"&amp;$AD7&amp;"'!$AP$47"),""),0)</f>
        <v>0</v>
      </c>
      <c r="AN7" s="61"/>
      <c r="AO7" s="59">
        <f t="shared" ca="1" si="3"/>
        <v>0</v>
      </c>
      <c r="AP7" s="62">
        <f t="shared" ref="AP7:AP20" ca="1" si="24">MIN(AM7:AO7)</f>
        <v>0</v>
      </c>
      <c r="AQ7" s="62">
        <f t="shared" ref="AQ7:AQ19" ca="1" si="25">SUM(AL7,AP7)</f>
        <v>0</v>
      </c>
      <c r="AR7" s="63"/>
    </row>
    <row r="8" spans="1:44" ht="22.5" customHeight="1">
      <c r="A8" s="53">
        <f>総括表!$L$12</f>
        <v>0</v>
      </c>
      <c r="B8" s="53" t="str">
        <f>総括表!$AG$19&amp;"　様"</f>
        <v>　様</v>
      </c>
      <c r="C8" s="53" t="str">
        <f>総括表!$P$13&amp;"-"&amp;総括表!$T$13</f>
        <v>-</v>
      </c>
      <c r="D8" s="53" t="str">
        <f>総括表!$L$14&amp;総括表!$L$15</f>
        <v/>
      </c>
      <c r="E8" s="53">
        <f>総括表!$AG$20</f>
        <v>0</v>
      </c>
      <c r="F8" s="230" t="s">
        <v>372</v>
      </c>
      <c r="G8" s="231">
        <f>総括表!$L$12</f>
        <v>0</v>
      </c>
      <c r="H8" s="232" t="str">
        <f>総括表!$S$16&amp;"　"&amp;総括表!$AG$16</f>
        <v>　</v>
      </c>
      <c r="I8" s="53">
        <f t="shared" ca="1" si="4"/>
        <v>0</v>
      </c>
      <c r="J8" s="53" t="str">
        <f t="shared" ca="1" si="5"/>
        <v>触</v>
      </c>
      <c r="K8" s="230">
        <f t="shared" ca="1" si="6"/>
        <v>0</v>
      </c>
      <c r="L8" s="230">
        <f t="shared" ca="1" si="7"/>
        <v>0</v>
      </c>
      <c r="M8" s="53" t="str">
        <f t="shared" ca="1" si="8"/>
        <v>千円</v>
      </c>
      <c r="N8" s="230">
        <f t="shared" ca="1" si="9"/>
        <v>0</v>
      </c>
      <c r="O8" s="53">
        <f t="shared" ca="1" si="10"/>
        <v>0</v>
      </c>
      <c r="P8" s="230">
        <f t="shared" ca="1" si="11"/>
        <v>0</v>
      </c>
      <c r="Q8" s="53">
        <f t="shared" ca="1" si="12"/>
        <v>0</v>
      </c>
      <c r="R8" s="230">
        <f t="shared" ca="1" si="13"/>
        <v>0</v>
      </c>
      <c r="S8" s="53">
        <f t="shared" ca="1" si="14"/>
        <v>0</v>
      </c>
      <c r="T8" s="230">
        <f t="shared" ca="1" si="15"/>
        <v>0</v>
      </c>
      <c r="U8" s="230" t="s">
        <v>372</v>
      </c>
      <c r="V8" s="230">
        <f t="shared" ca="1" si="16"/>
        <v>0</v>
      </c>
      <c r="W8" s="230" t="s">
        <v>372</v>
      </c>
      <c r="X8" s="230" t="str">
        <f>総括表!$AB$6</f>
        <v>令和　年　月　日</v>
      </c>
      <c r="Y8" s="230">
        <f t="shared" ca="1" si="17"/>
        <v>0</v>
      </c>
      <c r="Z8" s="230" t="s">
        <v>372</v>
      </c>
      <c r="AD8" s="57">
        <v>3</v>
      </c>
      <c r="AE8" s="58">
        <f t="shared" ca="1" si="0"/>
        <v>0</v>
      </c>
      <c r="AF8" s="58">
        <f t="shared" ca="1" si="1"/>
        <v>0</v>
      </c>
      <c r="AG8" s="57">
        <f t="shared" ca="1" si="2"/>
        <v>0</v>
      </c>
      <c r="AH8" s="59">
        <f t="shared" ca="1" si="18"/>
        <v>0</v>
      </c>
      <c r="AI8" s="59">
        <f t="shared" ca="1" si="19"/>
        <v>0</v>
      </c>
      <c r="AJ8" s="59">
        <f t="shared" ca="1" si="20"/>
        <v>0</v>
      </c>
      <c r="AK8" s="59">
        <f t="shared" ca="1" si="21"/>
        <v>0</v>
      </c>
      <c r="AL8" s="60">
        <f t="shared" ca="1" si="22"/>
        <v>0</v>
      </c>
      <c r="AM8" s="61">
        <f t="shared" ca="1" si="23"/>
        <v>0</v>
      </c>
      <c r="AN8" s="61"/>
      <c r="AO8" s="59">
        <f t="shared" ca="1" si="3"/>
        <v>0</v>
      </c>
      <c r="AP8" s="62">
        <f t="shared" ca="1" si="24"/>
        <v>0</v>
      </c>
      <c r="AQ8" s="62">
        <f t="shared" ca="1" si="25"/>
        <v>0</v>
      </c>
      <c r="AR8" s="63"/>
    </row>
    <row r="9" spans="1:44" ht="22.5" customHeight="1">
      <c r="A9" s="53">
        <f>総括表!$L$12</f>
        <v>0</v>
      </c>
      <c r="B9" s="53" t="str">
        <f>総括表!$AG$19&amp;"　様"</f>
        <v>　様</v>
      </c>
      <c r="C9" s="53" t="str">
        <f>総括表!$P$13&amp;"-"&amp;総括表!$T$13</f>
        <v>-</v>
      </c>
      <c r="D9" s="53" t="str">
        <f>総括表!$L$14&amp;総括表!$L$15</f>
        <v/>
      </c>
      <c r="E9" s="53">
        <f>総括表!$AG$20</f>
        <v>0</v>
      </c>
      <c r="F9" s="230" t="s">
        <v>372</v>
      </c>
      <c r="G9" s="231">
        <f>総括表!$L$12</f>
        <v>0</v>
      </c>
      <c r="H9" s="232" t="str">
        <f>総括表!$S$16&amp;"　"&amp;総括表!$AG$16</f>
        <v>　</v>
      </c>
      <c r="I9" s="53">
        <f t="shared" ca="1" si="4"/>
        <v>0</v>
      </c>
      <c r="J9" s="53" t="str">
        <f t="shared" ca="1" si="5"/>
        <v>触</v>
      </c>
      <c r="K9" s="230">
        <f t="shared" ca="1" si="6"/>
        <v>0</v>
      </c>
      <c r="L9" s="230">
        <f t="shared" ca="1" si="7"/>
        <v>0</v>
      </c>
      <c r="M9" s="53" t="str">
        <f t="shared" ca="1" si="8"/>
        <v>千円</v>
      </c>
      <c r="N9" s="230">
        <f t="shared" ca="1" si="9"/>
        <v>0</v>
      </c>
      <c r="O9" s="53">
        <f t="shared" ca="1" si="10"/>
        <v>0</v>
      </c>
      <c r="P9" s="230">
        <f t="shared" ca="1" si="11"/>
        <v>0</v>
      </c>
      <c r="Q9" s="53">
        <f t="shared" ca="1" si="12"/>
        <v>0</v>
      </c>
      <c r="R9" s="230">
        <f t="shared" ca="1" si="13"/>
        <v>0</v>
      </c>
      <c r="S9" s="53">
        <f t="shared" ca="1" si="14"/>
        <v>0</v>
      </c>
      <c r="T9" s="230">
        <f t="shared" ca="1" si="15"/>
        <v>0</v>
      </c>
      <c r="U9" s="230" t="s">
        <v>372</v>
      </c>
      <c r="V9" s="230">
        <f t="shared" ca="1" si="16"/>
        <v>0</v>
      </c>
      <c r="W9" s="230" t="s">
        <v>372</v>
      </c>
      <c r="X9" s="230" t="str">
        <f>総括表!$AB$6</f>
        <v>令和　年　月　日</v>
      </c>
      <c r="Y9" s="230">
        <f t="shared" ca="1" si="17"/>
        <v>0</v>
      </c>
      <c r="Z9" s="230" t="s">
        <v>372</v>
      </c>
      <c r="AD9" s="57">
        <v>4</v>
      </c>
      <c r="AE9" s="58">
        <f t="shared" ca="1" si="0"/>
        <v>0</v>
      </c>
      <c r="AF9" s="58">
        <f t="shared" ca="1" si="1"/>
        <v>0</v>
      </c>
      <c r="AG9" s="57">
        <f t="shared" ca="1" si="2"/>
        <v>0</v>
      </c>
      <c r="AH9" s="59">
        <f t="shared" ca="1" si="18"/>
        <v>0</v>
      </c>
      <c r="AI9" s="59">
        <f t="shared" ca="1" si="19"/>
        <v>0</v>
      </c>
      <c r="AJ9" s="59">
        <f t="shared" ca="1" si="20"/>
        <v>0</v>
      </c>
      <c r="AK9" s="59">
        <f t="shared" ca="1" si="21"/>
        <v>0</v>
      </c>
      <c r="AL9" s="60">
        <f t="shared" ca="1" si="22"/>
        <v>0</v>
      </c>
      <c r="AM9" s="61">
        <f t="shared" ca="1" si="23"/>
        <v>0</v>
      </c>
      <c r="AN9" s="61"/>
      <c r="AO9" s="59">
        <f t="shared" ca="1" si="3"/>
        <v>0</v>
      </c>
      <c r="AP9" s="62">
        <f t="shared" ca="1" si="24"/>
        <v>0</v>
      </c>
      <c r="AQ9" s="62">
        <f t="shared" ca="1" si="25"/>
        <v>0</v>
      </c>
      <c r="AR9" s="63"/>
    </row>
    <row r="10" spans="1:44" ht="22.5" customHeight="1">
      <c r="A10" s="53">
        <f>総括表!$L$12</f>
        <v>0</v>
      </c>
      <c r="B10" s="53" t="str">
        <f>総括表!$AG$19&amp;"　様"</f>
        <v>　様</v>
      </c>
      <c r="C10" s="53" t="str">
        <f>総括表!$P$13&amp;"-"&amp;総括表!$T$13</f>
        <v>-</v>
      </c>
      <c r="D10" s="53" t="str">
        <f>総括表!$L$14&amp;総括表!$L$15</f>
        <v/>
      </c>
      <c r="E10" s="53">
        <f>総括表!$AG$20</f>
        <v>0</v>
      </c>
      <c r="F10" s="230" t="s">
        <v>372</v>
      </c>
      <c r="G10" s="231">
        <f>総括表!$L$12</f>
        <v>0</v>
      </c>
      <c r="H10" s="232" t="str">
        <f>総括表!$S$16&amp;"　"&amp;総括表!$AG$16</f>
        <v>　</v>
      </c>
      <c r="I10" s="53">
        <f t="shared" ca="1" si="4"/>
        <v>0</v>
      </c>
      <c r="J10" s="53" t="str">
        <f t="shared" ca="1" si="5"/>
        <v>触</v>
      </c>
      <c r="K10" s="230">
        <f t="shared" ca="1" si="6"/>
        <v>0</v>
      </c>
      <c r="L10" s="230">
        <f t="shared" ca="1" si="7"/>
        <v>0</v>
      </c>
      <c r="M10" s="53" t="str">
        <f t="shared" ca="1" si="8"/>
        <v>千円</v>
      </c>
      <c r="N10" s="230">
        <f t="shared" ca="1" si="9"/>
        <v>0</v>
      </c>
      <c r="O10" s="53">
        <f t="shared" ca="1" si="10"/>
        <v>0</v>
      </c>
      <c r="P10" s="230">
        <f t="shared" ca="1" si="11"/>
        <v>0</v>
      </c>
      <c r="Q10" s="53">
        <f t="shared" ca="1" si="12"/>
        <v>0</v>
      </c>
      <c r="R10" s="230">
        <f t="shared" ca="1" si="13"/>
        <v>0</v>
      </c>
      <c r="S10" s="53">
        <f t="shared" ca="1" si="14"/>
        <v>0</v>
      </c>
      <c r="T10" s="230">
        <f t="shared" ca="1" si="15"/>
        <v>0</v>
      </c>
      <c r="U10" s="230" t="s">
        <v>372</v>
      </c>
      <c r="V10" s="230">
        <f t="shared" ca="1" si="16"/>
        <v>0</v>
      </c>
      <c r="W10" s="230" t="s">
        <v>372</v>
      </c>
      <c r="X10" s="230" t="str">
        <f>総括表!$AB$6</f>
        <v>令和　年　月　日</v>
      </c>
      <c r="Y10" s="230">
        <f t="shared" ca="1" si="17"/>
        <v>0</v>
      </c>
      <c r="Z10" s="230" t="s">
        <v>372</v>
      </c>
      <c r="AD10" s="57">
        <v>5</v>
      </c>
      <c r="AE10" s="58">
        <f t="shared" ca="1" si="0"/>
        <v>0</v>
      </c>
      <c r="AF10" s="58">
        <f t="shared" ca="1" si="1"/>
        <v>0</v>
      </c>
      <c r="AG10" s="57">
        <f t="shared" ca="1" si="2"/>
        <v>0</v>
      </c>
      <c r="AH10" s="59">
        <f t="shared" ca="1" si="18"/>
        <v>0</v>
      </c>
      <c r="AI10" s="59">
        <f t="shared" ca="1" si="19"/>
        <v>0</v>
      </c>
      <c r="AJ10" s="59">
        <f t="shared" ca="1" si="20"/>
        <v>0</v>
      </c>
      <c r="AK10" s="59">
        <f t="shared" ca="1" si="21"/>
        <v>0</v>
      </c>
      <c r="AL10" s="60">
        <f t="shared" ca="1" si="22"/>
        <v>0</v>
      </c>
      <c r="AM10" s="61">
        <f t="shared" ca="1" si="23"/>
        <v>0</v>
      </c>
      <c r="AN10" s="61"/>
      <c r="AO10" s="59">
        <f t="shared" ca="1" si="3"/>
        <v>0</v>
      </c>
      <c r="AP10" s="62">
        <f t="shared" ca="1" si="24"/>
        <v>0</v>
      </c>
      <c r="AQ10" s="62">
        <f t="shared" ca="1" si="25"/>
        <v>0</v>
      </c>
      <c r="AR10" s="63"/>
    </row>
    <row r="11" spans="1:44" ht="22.5" customHeight="1">
      <c r="A11" s="53">
        <f>総括表!$L$12</f>
        <v>0</v>
      </c>
      <c r="B11" s="53" t="str">
        <f>総括表!$AG$19&amp;"　様"</f>
        <v>　様</v>
      </c>
      <c r="C11" s="53" t="str">
        <f>総括表!$P$13&amp;"-"&amp;総括表!$T$13</f>
        <v>-</v>
      </c>
      <c r="D11" s="53" t="str">
        <f>総括表!$L$14&amp;総括表!$L$15</f>
        <v/>
      </c>
      <c r="E11" s="53">
        <f>総括表!$AG$20</f>
        <v>0</v>
      </c>
      <c r="F11" s="230" t="s">
        <v>372</v>
      </c>
      <c r="G11" s="231">
        <f>総括表!$L$12</f>
        <v>0</v>
      </c>
      <c r="H11" s="232" t="str">
        <f>総括表!$S$16&amp;"　"&amp;総括表!$AG$16</f>
        <v>　</v>
      </c>
      <c r="I11" s="53" t="str">
        <f t="shared" ca="1" si="4"/>
        <v/>
      </c>
      <c r="J11" s="53" t="str">
        <f t="shared" ca="1" si="5"/>
        <v/>
      </c>
      <c r="K11" s="230" t="str">
        <f t="shared" ca="1" si="6"/>
        <v/>
      </c>
      <c r="L11" s="230" t="str">
        <f t="shared" ca="1" si="7"/>
        <v/>
      </c>
      <c r="M11" s="53" t="str">
        <f t="shared" ca="1" si="8"/>
        <v/>
      </c>
      <c r="N11" s="230" t="str">
        <f t="shared" ca="1" si="9"/>
        <v/>
      </c>
      <c r="O11" s="53" t="str">
        <f t="shared" ca="1" si="10"/>
        <v/>
      </c>
      <c r="P11" s="230" t="str">
        <f t="shared" ca="1" si="11"/>
        <v/>
      </c>
      <c r="Q11" s="53" t="str">
        <f t="shared" ca="1" si="12"/>
        <v/>
      </c>
      <c r="R11" s="230" t="str">
        <f t="shared" ca="1" si="13"/>
        <v/>
      </c>
      <c r="S11" s="53" t="str">
        <f t="shared" ca="1" si="14"/>
        <v/>
      </c>
      <c r="T11" s="230" t="str">
        <f t="shared" ca="1" si="15"/>
        <v/>
      </c>
      <c r="U11" s="230" t="s">
        <v>372</v>
      </c>
      <c r="V11" s="230" t="str">
        <f t="shared" ca="1" si="16"/>
        <v/>
      </c>
      <c r="W11" s="230" t="s">
        <v>372</v>
      </c>
      <c r="X11" s="230" t="str">
        <f>総括表!$AB$6</f>
        <v>令和　年　月　日</v>
      </c>
      <c r="Y11" s="230">
        <f t="shared" ca="1" si="17"/>
        <v>0</v>
      </c>
      <c r="Z11" s="230" t="s">
        <v>372</v>
      </c>
      <c r="AD11" s="57">
        <v>6</v>
      </c>
      <c r="AE11" s="58" t="str">
        <f t="shared" ca="1" si="0"/>
        <v/>
      </c>
      <c r="AF11" s="58" t="str">
        <f t="shared" ca="1" si="1"/>
        <v/>
      </c>
      <c r="AG11" s="57" t="str">
        <f t="shared" ca="1" si="2"/>
        <v/>
      </c>
      <c r="AH11" s="59">
        <f t="shared" ca="1" si="18"/>
        <v>0</v>
      </c>
      <c r="AI11" s="59">
        <f t="shared" ca="1" si="19"/>
        <v>0</v>
      </c>
      <c r="AJ11" s="59">
        <f t="shared" ca="1" si="20"/>
        <v>0</v>
      </c>
      <c r="AK11" s="59">
        <f t="shared" ca="1" si="21"/>
        <v>0</v>
      </c>
      <c r="AL11" s="60">
        <f t="shared" ca="1" si="22"/>
        <v>0</v>
      </c>
      <c r="AM11" s="61" t="str">
        <f t="shared" ca="1" si="23"/>
        <v/>
      </c>
      <c r="AN11" s="61"/>
      <c r="AO11" s="59" t="str">
        <f t="shared" ca="1" si="3"/>
        <v/>
      </c>
      <c r="AP11" s="62">
        <f t="shared" ca="1" si="24"/>
        <v>0</v>
      </c>
      <c r="AQ11" s="62">
        <f t="shared" ca="1" si="25"/>
        <v>0</v>
      </c>
      <c r="AR11" s="63"/>
    </row>
    <row r="12" spans="1:44" ht="22.5" customHeight="1">
      <c r="A12" s="53">
        <f>総括表!$L$12</f>
        <v>0</v>
      </c>
      <c r="B12" s="53" t="str">
        <f>総括表!$AG$19&amp;"　様"</f>
        <v>　様</v>
      </c>
      <c r="C12" s="53" t="str">
        <f>総括表!$P$13&amp;"-"&amp;総括表!$T$13</f>
        <v>-</v>
      </c>
      <c r="D12" s="53" t="str">
        <f>総括表!$L$14&amp;総括表!$L$15</f>
        <v/>
      </c>
      <c r="E12" s="53">
        <f>総括表!$AG$20</f>
        <v>0</v>
      </c>
      <c r="F12" s="230" t="s">
        <v>372</v>
      </c>
      <c r="G12" s="231">
        <f>総括表!$L$12</f>
        <v>0</v>
      </c>
      <c r="H12" s="232" t="str">
        <f>総括表!$S$16&amp;"　"&amp;総括表!$AG$16</f>
        <v>　</v>
      </c>
      <c r="I12" s="53" t="str">
        <f t="shared" ca="1" si="4"/>
        <v/>
      </c>
      <c r="J12" s="53" t="str">
        <f t="shared" ca="1" si="5"/>
        <v/>
      </c>
      <c r="K12" s="230" t="str">
        <f t="shared" ca="1" si="6"/>
        <v/>
      </c>
      <c r="L12" s="230" t="str">
        <f t="shared" ca="1" si="7"/>
        <v/>
      </c>
      <c r="M12" s="53" t="str">
        <f t="shared" ca="1" si="8"/>
        <v/>
      </c>
      <c r="N12" s="230" t="str">
        <f t="shared" ca="1" si="9"/>
        <v/>
      </c>
      <c r="O12" s="53" t="str">
        <f t="shared" ca="1" si="10"/>
        <v/>
      </c>
      <c r="P12" s="230" t="str">
        <f t="shared" ca="1" si="11"/>
        <v/>
      </c>
      <c r="Q12" s="53" t="str">
        <f t="shared" ca="1" si="12"/>
        <v/>
      </c>
      <c r="R12" s="230" t="str">
        <f t="shared" ca="1" si="13"/>
        <v/>
      </c>
      <c r="S12" s="53" t="str">
        <f t="shared" ca="1" si="14"/>
        <v/>
      </c>
      <c r="T12" s="230" t="str">
        <f t="shared" ca="1" si="15"/>
        <v/>
      </c>
      <c r="U12" s="230" t="s">
        <v>372</v>
      </c>
      <c r="V12" s="230" t="str">
        <f t="shared" ca="1" si="16"/>
        <v/>
      </c>
      <c r="W12" s="230" t="s">
        <v>372</v>
      </c>
      <c r="X12" s="230" t="str">
        <f>総括表!$AB$6</f>
        <v>令和　年　月　日</v>
      </c>
      <c r="Y12" s="230">
        <f t="shared" ca="1" si="17"/>
        <v>0</v>
      </c>
      <c r="Z12" s="230" t="s">
        <v>372</v>
      </c>
      <c r="AD12" s="57">
        <v>7</v>
      </c>
      <c r="AE12" s="58" t="str">
        <f t="shared" ca="1" si="0"/>
        <v/>
      </c>
      <c r="AF12" s="58" t="str">
        <f t="shared" ca="1" si="1"/>
        <v/>
      </c>
      <c r="AG12" s="57" t="str">
        <f t="shared" ca="1" si="2"/>
        <v/>
      </c>
      <c r="AH12" s="59">
        <f t="shared" ca="1" si="18"/>
        <v>0</v>
      </c>
      <c r="AI12" s="59">
        <f t="shared" ca="1" si="19"/>
        <v>0</v>
      </c>
      <c r="AJ12" s="59">
        <f t="shared" ca="1" si="20"/>
        <v>0</v>
      </c>
      <c r="AK12" s="59">
        <f t="shared" ca="1" si="21"/>
        <v>0</v>
      </c>
      <c r="AL12" s="60">
        <f t="shared" ca="1" si="22"/>
        <v>0</v>
      </c>
      <c r="AM12" s="61" t="str">
        <f t="shared" ca="1" si="23"/>
        <v/>
      </c>
      <c r="AN12" s="61"/>
      <c r="AO12" s="59" t="str">
        <f t="shared" ca="1" si="3"/>
        <v/>
      </c>
      <c r="AP12" s="62">
        <f t="shared" ca="1" si="24"/>
        <v>0</v>
      </c>
      <c r="AQ12" s="62">
        <f t="shared" ca="1" si="25"/>
        <v>0</v>
      </c>
      <c r="AR12" s="63"/>
    </row>
    <row r="13" spans="1:44" ht="22.5" customHeight="1">
      <c r="A13" s="53">
        <f>総括表!$L$12</f>
        <v>0</v>
      </c>
      <c r="B13" s="53" t="str">
        <f>総括表!$AG$19&amp;"　様"</f>
        <v>　様</v>
      </c>
      <c r="C13" s="53" t="str">
        <f>総括表!$P$13&amp;"-"&amp;総括表!$T$13</f>
        <v>-</v>
      </c>
      <c r="D13" s="53" t="str">
        <f>総括表!$L$14&amp;総括表!$L$15</f>
        <v/>
      </c>
      <c r="E13" s="53">
        <f>総括表!$AG$20</f>
        <v>0</v>
      </c>
      <c r="F13" s="230" t="s">
        <v>372</v>
      </c>
      <c r="G13" s="231">
        <f>総括表!$L$12</f>
        <v>0</v>
      </c>
      <c r="H13" s="232" t="str">
        <f>総括表!$S$16&amp;"　"&amp;総括表!$AG$16</f>
        <v>　</v>
      </c>
      <c r="I13" s="53" t="str">
        <f t="shared" ca="1" si="4"/>
        <v/>
      </c>
      <c r="J13" s="53" t="str">
        <f t="shared" ca="1" si="5"/>
        <v/>
      </c>
      <c r="K13" s="230" t="str">
        <f t="shared" ca="1" si="6"/>
        <v/>
      </c>
      <c r="L13" s="230" t="str">
        <f t="shared" ca="1" si="7"/>
        <v/>
      </c>
      <c r="M13" s="53" t="str">
        <f t="shared" ca="1" si="8"/>
        <v/>
      </c>
      <c r="N13" s="230" t="str">
        <f t="shared" ca="1" si="9"/>
        <v/>
      </c>
      <c r="O13" s="53" t="str">
        <f t="shared" ca="1" si="10"/>
        <v/>
      </c>
      <c r="P13" s="230" t="str">
        <f t="shared" ca="1" si="11"/>
        <v/>
      </c>
      <c r="Q13" s="53" t="str">
        <f t="shared" ca="1" si="12"/>
        <v/>
      </c>
      <c r="R13" s="230" t="str">
        <f t="shared" ca="1" si="13"/>
        <v/>
      </c>
      <c r="S13" s="53" t="str">
        <f t="shared" ca="1" si="14"/>
        <v/>
      </c>
      <c r="T13" s="230" t="str">
        <f t="shared" ca="1" si="15"/>
        <v/>
      </c>
      <c r="U13" s="230" t="s">
        <v>372</v>
      </c>
      <c r="V13" s="230" t="str">
        <f t="shared" ca="1" si="16"/>
        <v/>
      </c>
      <c r="W13" s="230" t="s">
        <v>372</v>
      </c>
      <c r="X13" s="230" t="str">
        <f>総括表!$AB$6</f>
        <v>令和　年　月　日</v>
      </c>
      <c r="Y13" s="230">
        <f t="shared" ca="1" si="17"/>
        <v>0</v>
      </c>
      <c r="Z13" s="230" t="s">
        <v>372</v>
      </c>
      <c r="AD13" s="57">
        <v>8</v>
      </c>
      <c r="AE13" s="58" t="str">
        <f t="shared" ca="1" si="0"/>
        <v/>
      </c>
      <c r="AF13" s="58" t="str">
        <f t="shared" ca="1" si="1"/>
        <v/>
      </c>
      <c r="AG13" s="57" t="str">
        <f t="shared" ca="1" si="2"/>
        <v/>
      </c>
      <c r="AH13" s="59">
        <f t="shared" ca="1" si="18"/>
        <v>0</v>
      </c>
      <c r="AI13" s="59">
        <f t="shared" ca="1" si="19"/>
        <v>0</v>
      </c>
      <c r="AJ13" s="59">
        <f t="shared" ca="1" si="20"/>
        <v>0</v>
      </c>
      <c r="AK13" s="59">
        <f t="shared" ca="1" si="21"/>
        <v>0</v>
      </c>
      <c r="AL13" s="60">
        <f t="shared" ca="1" si="22"/>
        <v>0</v>
      </c>
      <c r="AM13" s="61" t="str">
        <f t="shared" ca="1" si="23"/>
        <v/>
      </c>
      <c r="AN13" s="61"/>
      <c r="AO13" s="59" t="str">
        <f t="shared" ca="1" si="3"/>
        <v/>
      </c>
      <c r="AP13" s="62">
        <f t="shared" ca="1" si="24"/>
        <v>0</v>
      </c>
      <c r="AQ13" s="62">
        <f t="shared" ca="1" si="25"/>
        <v>0</v>
      </c>
      <c r="AR13" s="63"/>
    </row>
    <row r="14" spans="1:44" ht="22.5" customHeight="1">
      <c r="A14" s="53">
        <f>総括表!$L$12</f>
        <v>0</v>
      </c>
      <c r="B14" s="53" t="str">
        <f>総括表!$AG$19&amp;"　様"</f>
        <v>　様</v>
      </c>
      <c r="C14" s="53" t="str">
        <f>総括表!$P$13&amp;"-"&amp;総括表!$T$13</f>
        <v>-</v>
      </c>
      <c r="D14" s="53" t="str">
        <f>総括表!$L$14&amp;総括表!$L$15</f>
        <v/>
      </c>
      <c r="E14" s="53">
        <f>総括表!$AG$20</f>
        <v>0</v>
      </c>
      <c r="F14" s="230" t="s">
        <v>372</v>
      </c>
      <c r="G14" s="231">
        <f>総括表!$L$12</f>
        <v>0</v>
      </c>
      <c r="H14" s="232" t="str">
        <f>総括表!$S$16&amp;"　"&amp;総括表!$AG$16</f>
        <v>　</v>
      </c>
      <c r="I14" s="53" t="str">
        <f t="shared" ca="1" si="4"/>
        <v/>
      </c>
      <c r="J14" s="53" t="str">
        <f t="shared" ca="1" si="5"/>
        <v/>
      </c>
      <c r="K14" s="230" t="str">
        <f t="shared" ca="1" si="6"/>
        <v/>
      </c>
      <c r="L14" s="230" t="str">
        <f t="shared" ca="1" si="7"/>
        <v/>
      </c>
      <c r="M14" s="53" t="str">
        <f t="shared" ca="1" si="8"/>
        <v/>
      </c>
      <c r="N14" s="230" t="str">
        <f t="shared" ca="1" si="9"/>
        <v/>
      </c>
      <c r="O14" s="53" t="str">
        <f t="shared" ca="1" si="10"/>
        <v/>
      </c>
      <c r="P14" s="230" t="str">
        <f t="shared" ca="1" si="11"/>
        <v/>
      </c>
      <c r="Q14" s="53" t="str">
        <f t="shared" ca="1" si="12"/>
        <v/>
      </c>
      <c r="R14" s="230" t="str">
        <f t="shared" ca="1" si="13"/>
        <v/>
      </c>
      <c r="S14" s="53" t="str">
        <f t="shared" ca="1" si="14"/>
        <v/>
      </c>
      <c r="T14" s="230" t="str">
        <f t="shared" ca="1" si="15"/>
        <v/>
      </c>
      <c r="U14" s="230" t="s">
        <v>372</v>
      </c>
      <c r="V14" s="230" t="str">
        <f t="shared" ca="1" si="16"/>
        <v/>
      </c>
      <c r="W14" s="230" t="s">
        <v>372</v>
      </c>
      <c r="X14" s="230" t="str">
        <f>総括表!$AB$6</f>
        <v>令和　年　月　日</v>
      </c>
      <c r="Y14" s="230">
        <f t="shared" ca="1" si="17"/>
        <v>0</v>
      </c>
      <c r="Z14" s="230" t="s">
        <v>372</v>
      </c>
      <c r="AD14" s="57">
        <v>9</v>
      </c>
      <c r="AE14" s="58" t="str">
        <f t="shared" ca="1" si="0"/>
        <v/>
      </c>
      <c r="AF14" s="58" t="str">
        <f t="shared" ca="1" si="1"/>
        <v/>
      </c>
      <c r="AG14" s="57" t="str">
        <f t="shared" ca="1" si="2"/>
        <v/>
      </c>
      <c r="AH14" s="59">
        <f t="shared" ca="1" si="18"/>
        <v>0</v>
      </c>
      <c r="AI14" s="59">
        <f t="shared" ca="1" si="19"/>
        <v>0</v>
      </c>
      <c r="AJ14" s="59">
        <f t="shared" ca="1" si="20"/>
        <v>0</v>
      </c>
      <c r="AK14" s="59">
        <f t="shared" ca="1" si="21"/>
        <v>0</v>
      </c>
      <c r="AL14" s="60">
        <f t="shared" ca="1" si="22"/>
        <v>0</v>
      </c>
      <c r="AM14" s="61" t="str">
        <f t="shared" ca="1" si="23"/>
        <v/>
      </c>
      <c r="AN14" s="61"/>
      <c r="AO14" s="59" t="str">
        <f t="shared" ca="1" si="3"/>
        <v/>
      </c>
      <c r="AP14" s="62">
        <f t="shared" ca="1" si="24"/>
        <v>0</v>
      </c>
      <c r="AQ14" s="62">
        <f t="shared" ca="1" si="25"/>
        <v>0</v>
      </c>
      <c r="AR14" s="63"/>
    </row>
    <row r="15" spans="1:44" ht="22.5" customHeight="1">
      <c r="A15" s="53">
        <f>総括表!$L$12</f>
        <v>0</v>
      </c>
      <c r="B15" s="53" t="str">
        <f>総括表!$AG$19&amp;"　様"</f>
        <v>　様</v>
      </c>
      <c r="C15" s="53" t="str">
        <f>総括表!$P$13&amp;"-"&amp;総括表!$T$13</f>
        <v>-</v>
      </c>
      <c r="D15" s="53" t="str">
        <f>総括表!$L$14&amp;総括表!$L$15</f>
        <v/>
      </c>
      <c r="E15" s="53">
        <f>総括表!$AG$20</f>
        <v>0</v>
      </c>
      <c r="F15" s="230" t="s">
        <v>372</v>
      </c>
      <c r="G15" s="231">
        <f>総括表!$L$12</f>
        <v>0</v>
      </c>
      <c r="H15" s="232" t="str">
        <f>総括表!$S$16&amp;"　"&amp;総括表!$AG$16</f>
        <v>　</v>
      </c>
      <c r="I15" s="53" t="str">
        <f t="shared" ca="1" si="4"/>
        <v/>
      </c>
      <c r="J15" s="53" t="str">
        <f t="shared" ca="1" si="5"/>
        <v/>
      </c>
      <c r="K15" s="230" t="str">
        <f t="shared" ca="1" si="6"/>
        <v/>
      </c>
      <c r="L15" s="230" t="str">
        <f t="shared" ca="1" si="7"/>
        <v/>
      </c>
      <c r="M15" s="53" t="str">
        <f t="shared" ca="1" si="8"/>
        <v/>
      </c>
      <c r="N15" s="230" t="str">
        <f t="shared" ca="1" si="9"/>
        <v/>
      </c>
      <c r="O15" s="53" t="str">
        <f t="shared" ca="1" si="10"/>
        <v/>
      </c>
      <c r="P15" s="230" t="str">
        <f t="shared" ca="1" si="11"/>
        <v/>
      </c>
      <c r="Q15" s="53" t="str">
        <f t="shared" ca="1" si="12"/>
        <v/>
      </c>
      <c r="R15" s="230" t="str">
        <f t="shared" ca="1" si="13"/>
        <v/>
      </c>
      <c r="S15" s="53" t="str">
        <f t="shared" ca="1" si="14"/>
        <v/>
      </c>
      <c r="T15" s="230" t="str">
        <f t="shared" ca="1" si="15"/>
        <v/>
      </c>
      <c r="U15" s="230" t="s">
        <v>372</v>
      </c>
      <c r="V15" s="230" t="str">
        <f t="shared" ca="1" si="16"/>
        <v/>
      </c>
      <c r="W15" s="230" t="s">
        <v>372</v>
      </c>
      <c r="X15" s="230" t="str">
        <f>総括表!$AB$6</f>
        <v>令和　年　月　日</v>
      </c>
      <c r="Y15" s="230">
        <f t="shared" ca="1" si="17"/>
        <v>0</v>
      </c>
      <c r="Z15" s="230" t="s">
        <v>372</v>
      </c>
      <c r="AD15" s="57">
        <v>10</v>
      </c>
      <c r="AE15" s="58" t="str">
        <f t="shared" ca="1" si="0"/>
        <v/>
      </c>
      <c r="AF15" s="58" t="str">
        <f t="shared" ca="1" si="1"/>
        <v/>
      </c>
      <c r="AG15" s="57" t="str">
        <f t="shared" ca="1" si="2"/>
        <v/>
      </c>
      <c r="AH15" s="59">
        <f t="shared" ca="1" si="18"/>
        <v>0</v>
      </c>
      <c r="AI15" s="59">
        <f t="shared" ca="1" si="19"/>
        <v>0</v>
      </c>
      <c r="AJ15" s="59">
        <f t="shared" ca="1" si="20"/>
        <v>0</v>
      </c>
      <c r="AK15" s="59">
        <f t="shared" ca="1" si="21"/>
        <v>0</v>
      </c>
      <c r="AL15" s="60">
        <f t="shared" ca="1" si="22"/>
        <v>0</v>
      </c>
      <c r="AM15" s="61" t="str">
        <f t="shared" ca="1" si="23"/>
        <v/>
      </c>
      <c r="AN15" s="61"/>
      <c r="AO15" s="59" t="str">
        <f t="shared" ca="1" si="3"/>
        <v/>
      </c>
      <c r="AP15" s="62">
        <f t="shared" ca="1" si="24"/>
        <v>0</v>
      </c>
      <c r="AQ15" s="62">
        <f t="shared" ca="1" si="25"/>
        <v>0</v>
      </c>
      <c r="AR15" s="63"/>
    </row>
    <row r="16" spans="1:44" ht="22.5" customHeight="1">
      <c r="A16" s="53">
        <f>総括表!$L$12</f>
        <v>0</v>
      </c>
      <c r="B16" s="53" t="str">
        <f>総括表!$AG$19&amp;"　様"</f>
        <v>　様</v>
      </c>
      <c r="C16" s="53" t="str">
        <f>総括表!$P$13&amp;"-"&amp;総括表!$T$13</f>
        <v>-</v>
      </c>
      <c r="D16" s="53" t="str">
        <f>総括表!$L$14&amp;総括表!$L$15</f>
        <v/>
      </c>
      <c r="E16" s="53">
        <f>総括表!$AG$20</f>
        <v>0</v>
      </c>
      <c r="F16" s="230" t="s">
        <v>372</v>
      </c>
      <c r="G16" s="231">
        <f>総括表!$L$12</f>
        <v>0</v>
      </c>
      <c r="H16" s="232" t="str">
        <f>総括表!$S$16&amp;"　"&amp;総括表!$AG$16</f>
        <v>　</v>
      </c>
      <c r="I16" s="53" t="str">
        <f t="shared" ca="1" si="4"/>
        <v/>
      </c>
      <c r="J16" s="53" t="str">
        <f t="shared" ca="1" si="5"/>
        <v/>
      </c>
      <c r="K16" s="230" t="str">
        <f t="shared" ca="1" si="6"/>
        <v/>
      </c>
      <c r="L16" s="230" t="str">
        <f t="shared" ca="1" si="7"/>
        <v/>
      </c>
      <c r="M16" s="53" t="str">
        <f t="shared" ca="1" si="8"/>
        <v/>
      </c>
      <c r="N16" s="230" t="str">
        <f t="shared" ca="1" si="9"/>
        <v/>
      </c>
      <c r="O16" s="53" t="str">
        <f t="shared" ca="1" si="10"/>
        <v/>
      </c>
      <c r="P16" s="230" t="str">
        <f t="shared" ca="1" si="11"/>
        <v/>
      </c>
      <c r="Q16" s="53" t="str">
        <f t="shared" ca="1" si="12"/>
        <v/>
      </c>
      <c r="R16" s="230" t="str">
        <f t="shared" ca="1" si="13"/>
        <v/>
      </c>
      <c r="S16" s="53" t="str">
        <f t="shared" ca="1" si="14"/>
        <v/>
      </c>
      <c r="T16" s="230" t="str">
        <f t="shared" ca="1" si="15"/>
        <v/>
      </c>
      <c r="U16" s="230" t="s">
        <v>372</v>
      </c>
      <c r="V16" s="230" t="str">
        <f t="shared" ca="1" si="16"/>
        <v/>
      </c>
      <c r="W16" s="230" t="s">
        <v>372</v>
      </c>
      <c r="X16" s="230" t="str">
        <f>総括表!$AB$6</f>
        <v>令和　年　月　日</v>
      </c>
      <c r="Y16" s="230">
        <f t="shared" ca="1" si="17"/>
        <v>0</v>
      </c>
      <c r="Z16" s="230" t="s">
        <v>372</v>
      </c>
      <c r="AD16" s="57">
        <v>11</v>
      </c>
      <c r="AE16" s="58" t="str">
        <f t="shared" ca="1" si="0"/>
        <v/>
      </c>
      <c r="AF16" s="58" t="str">
        <f t="shared" ca="1" si="1"/>
        <v/>
      </c>
      <c r="AG16" s="57" t="str">
        <f t="shared" ca="1" si="2"/>
        <v/>
      </c>
      <c r="AH16" s="59">
        <f t="shared" ca="1" si="18"/>
        <v>0</v>
      </c>
      <c r="AI16" s="59">
        <f t="shared" ca="1" si="19"/>
        <v>0</v>
      </c>
      <c r="AJ16" s="59">
        <f t="shared" ca="1" si="20"/>
        <v>0</v>
      </c>
      <c r="AK16" s="59">
        <f t="shared" ca="1" si="21"/>
        <v>0</v>
      </c>
      <c r="AL16" s="60">
        <f t="shared" ca="1" si="22"/>
        <v>0</v>
      </c>
      <c r="AM16" s="61" t="str">
        <f t="shared" ca="1" si="23"/>
        <v/>
      </c>
      <c r="AN16" s="61"/>
      <c r="AO16" s="59" t="str">
        <f t="shared" ca="1" si="3"/>
        <v/>
      </c>
      <c r="AP16" s="62">
        <f t="shared" ca="1" si="24"/>
        <v>0</v>
      </c>
      <c r="AQ16" s="62">
        <f t="shared" ca="1" si="25"/>
        <v>0</v>
      </c>
      <c r="AR16" s="63"/>
    </row>
    <row r="17" spans="1:44" ht="22.5" customHeight="1">
      <c r="A17" s="53">
        <f>総括表!$L$12</f>
        <v>0</v>
      </c>
      <c r="B17" s="53" t="str">
        <f>総括表!$AG$19&amp;"　様"</f>
        <v>　様</v>
      </c>
      <c r="C17" s="53" t="str">
        <f>総括表!$P$13&amp;"-"&amp;総括表!$T$13</f>
        <v>-</v>
      </c>
      <c r="D17" s="53" t="str">
        <f>総括表!$L$14&amp;総括表!$L$15</f>
        <v/>
      </c>
      <c r="E17" s="53">
        <f>総括表!$AG$20</f>
        <v>0</v>
      </c>
      <c r="F17" s="230" t="s">
        <v>372</v>
      </c>
      <c r="G17" s="231">
        <f>総括表!$L$12</f>
        <v>0</v>
      </c>
      <c r="H17" s="232" t="str">
        <f>総括表!$S$16&amp;"　"&amp;総括表!$AG$16</f>
        <v>　</v>
      </c>
      <c r="I17" s="53" t="str">
        <f t="shared" ca="1" si="4"/>
        <v/>
      </c>
      <c r="J17" s="53" t="str">
        <f t="shared" ca="1" si="5"/>
        <v/>
      </c>
      <c r="K17" s="230" t="str">
        <f t="shared" ca="1" si="6"/>
        <v/>
      </c>
      <c r="L17" s="230" t="str">
        <f t="shared" ca="1" si="7"/>
        <v/>
      </c>
      <c r="M17" s="53" t="str">
        <f t="shared" ca="1" si="8"/>
        <v/>
      </c>
      <c r="N17" s="230" t="str">
        <f t="shared" ca="1" si="9"/>
        <v/>
      </c>
      <c r="O17" s="53" t="str">
        <f t="shared" ca="1" si="10"/>
        <v/>
      </c>
      <c r="P17" s="230" t="str">
        <f t="shared" ca="1" si="11"/>
        <v/>
      </c>
      <c r="Q17" s="53" t="str">
        <f t="shared" ca="1" si="12"/>
        <v/>
      </c>
      <c r="R17" s="230" t="str">
        <f t="shared" ca="1" si="13"/>
        <v/>
      </c>
      <c r="S17" s="53" t="str">
        <f t="shared" ca="1" si="14"/>
        <v/>
      </c>
      <c r="T17" s="230" t="str">
        <f t="shared" ca="1" si="15"/>
        <v/>
      </c>
      <c r="U17" s="230" t="s">
        <v>372</v>
      </c>
      <c r="V17" s="230" t="str">
        <f t="shared" ca="1" si="16"/>
        <v/>
      </c>
      <c r="W17" s="230" t="s">
        <v>372</v>
      </c>
      <c r="X17" s="230" t="str">
        <f>総括表!$AB$6</f>
        <v>令和　年　月　日</v>
      </c>
      <c r="Y17" s="230">
        <f t="shared" ca="1" si="17"/>
        <v>0</v>
      </c>
      <c r="Z17" s="230" t="s">
        <v>372</v>
      </c>
      <c r="AD17" s="57">
        <v>12</v>
      </c>
      <c r="AE17" s="58" t="str">
        <f t="shared" ca="1" si="0"/>
        <v/>
      </c>
      <c r="AF17" s="58" t="str">
        <f t="shared" ca="1" si="1"/>
        <v/>
      </c>
      <c r="AG17" s="57" t="str">
        <f t="shared" ca="1" si="2"/>
        <v/>
      </c>
      <c r="AH17" s="59">
        <f t="shared" ca="1" si="18"/>
        <v>0</v>
      </c>
      <c r="AI17" s="59">
        <f t="shared" ca="1" si="19"/>
        <v>0</v>
      </c>
      <c r="AJ17" s="59">
        <f t="shared" ca="1" si="20"/>
        <v>0</v>
      </c>
      <c r="AK17" s="59">
        <f t="shared" ca="1" si="21"/>
        <v>0</v>
      </c>
      <c r="AL17" s="60">
        <f t="shared" ca="1" si="22"/>
        <v>0</v>
      </c>
      <c r="AM17" s="61" t="str">
        <f t="shared" ca="1" si="23"/>
        <v/>
      </c>
      <c r="AN17" s="61"/>
      <c r="AO17" s="59" t="str">
        <f t="shared" ca="1" si="3"/>
        <v/>
      </c>
      <c r="AP17" s="62">
        <f t="shared" ca="1" si="24"/>
        <v>0</v>
      </c>
      <c r="AQ17" s="62">
        <f t="shared" ca="1" si="25"/>
        <v>0</v>
      </c>
      <c r="AR17" s="63"/>
    </row>
    <row r="18" spans="1:44" ht="22.5" customHeight="1">
      <c r="A18" s="53">
        <f>総括表!$L$12</f>
        <v>0</v>
      </c>
      <c r="B18" s="53" t="str">
        <f>総括表!$AG$19&amp;"　様"</f>
        <v>　様</v>
      </c>
      <c r="C18" s="53" t="str">
        <f>総括表!$P$13&amp;"-"&amp;総括表!$T$13</f>
        <v>-</v>
      </c>
      <c r="D18" s="53" t="str">
        <f>総括表!$L$14&amp;総括表!$L$15</f>
        <v/>
      </c>
      <c r="E18" s="53">
        <f>総括表!$AG$20</f>
        <v>0</v>
      </c>
      <c r="F18" s="230" t="s">
        <v>372</v>
      </c>
      <c r="G18" s="231">
        <f>総括表!$L$12</f>
        <v>0</v>
      </c>
      <c r="H18" s="232" t="str">
        <f>総括表!$S$16&amp;"　"&amp;総括表!$AG$16</f>
        <v>　</v>
      </c>
      <c r="I18" s="53" t="str">
        <f t="shared" ca="1" si="4"/>
        <v/>
      </c>
      <c r="J18" s="53" t="str">
        <f t="shared" ca="1" si="5"/>
        <v/>
      </c>
      <c r="K18" s="230" t="str">
        <f t="shared" ca="1" si="6"/>
        <v/>
      </c>
      <c r="L18" s="230" t="str">
        <f t="shared" ca="1" si="7"/>
        <v/>
      </c>
      <c r="M18" s="53" t="str">
        <f t="shared" ca="1" si="8"/>
        <v/>
      </c>
      <c r="N18" s="230" t="str">
        <f t="shared" ca="1" si="9"/>
        <v/>
      </c>
      <c r="O18" s="53" t="str">
        <f t="shared" ca="1" si="10"/>
        <v/>
      </c>
      <c r="P18" s="230" t="str">
        <f t="shared" ca="1" si="11"/>
        <v/>
      </c>
      <c r="Q18" s="53" t="str">
        <f t="shared" ca="1" si="12"/>
        <v/>
      </c>
      <c r="R18" s="230" t="str">
        <f t="shared" ca="1" si="13"/>
        <v/>
      </c>
      <c r="S18" s="53" t="str">
        <f t="shared" ca="1" si="14"/>
        <v/>
      </c>
      <c r="T18" s="230" t="str">
        <f t="shared" ca="1" si="15"/>
        <v/>
      </c>
      <c r="U18" s="230" t="s">
        <v>372</v>
      </c>
      <c r="V18" s="230" t="str">
        <f t="shared" ca="1" si="16"/>
        <v/>
      </c>
      <c r="W18" s="230" t="s">
        <v>372</v>
      </c>
      <c r="X18" s="230" t="str">
        <f>総括表!$AB$6</f>
        <v>令和　年　月　日</v>
      </c>
      <c r="Y18" s="230">
        <f t="shared" ca="1" si="17"/>
        <v>0</v>
      </c>
      <c r="Z18" s="230" t="s">
        <v>372</v>
      </c>
      <c r="AD18" s="57">
        <v>13</v>
      </c>
      <c r="AE18" s="58" t="str">
        <f t="shared" ca="1" si="0"/>
        <v/>
      </c>
      <c r="AF18" s="58" t="str">
        <f t="shared" ca="1" si="1"/>
        <v/>
      </c>
      <c r="AG18" s="57" t="str">
        <f t="shared" ca="1" si="2"/>
        <v/>
      </c>
      <c r="AH18" s="59">
        <f t="shared" ca="1" si="18"/>
        <v>0</v>
      </c>
      <c r="AI18" s="59">
        <f t="shared" ca="1" si="19"/>
        <v>0</v>
      </c>
      <c r="AJ18" s="59">
        <f t="shared" ca="1" si="20"/>
        <v>0</v>
      </c>
      <c r="AK18" s="59">
        <f t="shared" ca="1" si="21"/>
        <v>0</v>
      </c>
      <c r="AL18" s="60">
        <f t="shared" ca="1" si="22"/>
        <v>0</v>
      </c>
      <c r="AM18" s="61" t="str">
        <f t="shared" ca="1" si="23"/>
        <v/>
      </c>
      <c r="AN18" s="61"/>
      <c r="AO18" s="59" t="str">
        <f t="shared" ca="1" si="3"/>
        <v/>
      </c>
      <c r="AP18" s="62">
        <f t="shared" ca="1" si="24"/>
        <v>0</v>
      </c>
      <c r="AQ18" s="62">
        <f t="shared" ca="1" si="25"/>
        <v>0</v>
      </c>
      <c r="AR18" s="63"/>
    </row>
    <row r="19" spans="1:44" ht="22.5" customHeight="1">
      <c r="A19" s="53">
        <f>総括表!$L$12</f>
        <v>0</v>
      </c>
      <c r="B19" s="53" t="str">
        <f>総括表!$AG$19&amp;"　様"</f>
        <v>　様</v>
      </c>
      <c r="C19" s="53" t="str">
        <f>総括表!$P$13&amp;"-"&amp;総括表!$T$13</f>
        <v>-</v>
      </c>
      <c r="D19" s="53" t="str">
        <f>総括表!$L$14&amp;総括表!$L$15</f>
        <v/>
      </c>
      <c r="E19" s="53">
        <f>総括表!$AG$20</f>
        <v>0</v>
      </c>
      <c r="F19" s="230" t="s">
        <v>372</v>
      </c>
      <c r="G19" s="231">
        <f>総括表!$L$12</f>
        <v>0</v>
      </c>
      <c r="H19" s="232" t="str">
        <f>総括表!$S$16&amp;"　"&amp;総括表!$AG$16</f>
        <v>　</v>
      </c>
      <c r="I19" s="53" t="str">
        <f t="shared" ca="1" si="4"/>
        <v/>
      </c>
      <c r="J19" s="53" t="str">
        <f t="shared" ca="1" si="5"/>
        <v/>
      </c>
      <c r="K19" s="230" t="str">
        <f t="shared" ca="1" si="6"/>
        <v/>
      </c>
      <c r="L19" s="230" t="str">
        <f t="shared" ca="1" si="7"/>
        <v/>
      </c>
      <c r="M19" s="53" t="str">
        <f t="shared" ca="1" si="8"/>
        <v/>
      </c>
      <c r="N19" s="230" t="str">
        <f t="shared" ca="1" si="9"/>
        <v/>
      </c>
      <c r="O19" s="53" t="str">
        <f t="shared" ca="1" si="10"/>
        <v/>
      </c>
      <c r="P19" s="230" t="str">
        <f t="shared" ca="1" si="11"/>
        <v/>
      </c>
      <c r="Q19" s="53" t="str">
        <f t="shared" ca="1" si="12"/>
        <v/>
      </c>
      <c r="R19" s="230" t="str">
        <f t="shared" ca="1" si="13"/>
        <v/>
      </c>
      <c r="S19" s="53" t="str">
        <f t="shared" ca="1" si="14"/>
        <v/>
      </c>
      <c r="T19" s="230" t="str">
        <f t="shared" ca="1" si="15"/>
        <v/>
      </c>
      <c r="U19" s="230" t="s">
        <v>372</v>
      </c>
      <c r="V19" s="230" t="str">
        <f t="shared" ca="1" si="16"/>
        <v/>
      </c>
      <c r="W19" s="230" t="s">
        <v>372</v>
      </c>
      <c r="X19" s="230" t="str">
        <f>総括表!$AB$6</f>
        <v>令和　年　月　日</v>
      </c>
      <c r="Y19" s="230">
        <f t="shared" ca="1" si="17"/>
        <v>0</v>
      </c>
      <c r="Z19" s="230" t="s">
        <v>372</v>
      </c>
      <c r="AD19" s="57">
        <v>14</v>
      </c>
      <c r="AE19" s="58" t="str">
        <f t="shared" ca="1" si="0"/>
        <v/>
      </c>
      <c r="AF19" s="58" t="str">
        <f t="shared" ca="1" si="1"/>
        <v/>
      </c>
      <c r="AG19" s="57" t="str">
        <f t="shared" ca="1" si="2"/>
        <v/>
      </c>
      <c r="AH19" s="59">
        <f t="shared" ca="1" si="18"/>
        <v>0</v>
      </c>
      <c r="AI19" s="59">
        <f t="shared" ca="1" si="19"/>
        <v>0</v>
      </c>
      <c r="AJ19" s="59">
        <f t="shared" ca="1" si="20"/>
        <v>0</v>
      </c>
      <c r="AK19" s="59">
        <f t="shared" ca="1" si="21"/>
        <v>0</v>
      </c>
      <c r="AL19" s="60">
        <f t="shared" ca="1" si="22"/>
        <v>0</v>
      </c>
      <c r="AM19" s="61" t="str">
        <f t="shared" ca="1" si="23"/>
        <v/>
      </c>
      <c r="AN19" s="61"/>
      <c r="AO19" s="59" t="str">
        <f t="shared" ca="1" si="3"/>
        <v/>
      </c>
      <c r="AP19" s="62">
        <f t="shared" ca="1" si="24"/>
        <v>0</v>
      </c>
      <c r="AQ19" s="62">
        <f t="shared" ca="1" si="25"/>
        <v>0</v>
      </c>
      <c r="AR19" s="63"/>
    </row>
    <row r="20" spans="1:44" ht="22.5" customHeight="1" thickBot="1">
      <c r="A20" s="53">
        <f>総括表!$L$12</f>
        <v>0</v>
      </c>
      <c r="B20" s="53" t="str">
        <f>総括表!$AG$19&amp;"　様"</f>
        <v>　様</v>
      </c>
      <c r="C20" s="53" t="str">
        <f>総括表!$P$13&amp;"-"&amp;総括表!$T$13</f>
        <v>-</v>
      </c>
      <c r="D20" s="53" t="str">
        <f>総括表!$L$14&amp;総括表!$L$15</f>
        <v/>
      </c>
      <c r="E20" s="53">
        <f>総括表!$AG$20</f>
        <v>0</v>
      </c>
      <c r="F20" s="230" t="s">
        <v>372</v>
      </c>
      <c r="G20" s="231">
        <f>総括表!$L$12</f>
        <v>0</v>
      </c>
      <c r="H20" s="232" t="str">
        <f>総括表!$S$16&amp;"　"&amp;総括表!$AG$16</f>
        <v>　</v>
      </c>
      <c r="I20" s="53" t="str">
        <f t="shared" ca="1" si="4"/>
        <v/>
      </c>
      <c r="J20" s="53" t="str">
        <f t="shared" ca="1" si="5"/>
        <v/>
      </c>
      <c r="K20" s="230" t="str">
        <f t="shared" ca="1" si="6"/>
        <v/>
      </c>
      <c r="L20" s="230" t="str">
        <f t="shared" ca="1" si="7"/>
        <v/>
      </c>
      <c r="M20" s="53" t="str">
        <f t="shared" ca="1" si="8"/>
        <v/>
      </c>
      <c r="N20" s="230" t="str">
        <f t="shared" ca="1" si="9"/>
        <v/>
      </c>
      <c r="O20" s="53" t="str">
        <f t="shared" ca="1" si="10"/>
        <v/>
      </c>
      <c r="P20" s="230" t="str">
        <f t="shared" ca="1" si="11"/>
        <v/>
      </c>
      <c r="Q20" s="53" t="str">
        <f t="shared" ca="1" si="12"/>
        <v/>
      </c>
      <c r="R20" s="230" t="str">
        <f t="shared" ca="1" si="13"/>
        <v/>
      </c>
      <c r="S20" s="53" t="str">
        <f t="shared" ca="1" si="14"/>
        <v/>
      </c>
      <c r="T20" s="230" t="str">
        <f t="shared" ca="1" si="15"/>
        <v/>
      </c>
      <c r="U20" s="230" t="s">
        <v>372</v>
      </c>
      <c r="V20" s="230" t="str">
        <f t="shared" ca="1" si="16"/>
        <v/>
      </c>
      <c r="W20" s="230" t="s">
        <v>372</v>
      </c>
      <c r="X20" s="230" t="str">
        <f>総括表!$AB$6</f>
        <v>令和　年　月　日</v>
      </c>
      <c r="Y20" s="230">
        <f t="shared" ca="1" si="17"/>
        <v>0</v>
      </c>
      <c r="Z20" s="230" t="s">
        <v>372</v>
      </c>
      <c r="AD20" s="64">
        <v>15</v>
      </c>
      <c r="AE20" s="65" t="str">
        <f t="shared" ca="1" si="0"/>
        <v/>
      </c>
      <c r="AF20" s="65" t="str">
        <f t="shared" ca="1" si="1"/>
        <v/>
      </c>
      <c r="AG20" s="64" t="str">
        <f t="shared" ca="1" si="2"/>
        <v/>
      </c>
      <c r="AH20" s="59">
        <f t="shared" ca="1" si="18"/>
        <v>0</v>
      </c>
      <c r="AI20" s="59">
        <f t="shared" ca="1" si="19"/>
        <v>0</v>
      </c>
      <c r="AJ20" s="59">
        <f t="shared" ca="1" si="20"/>
        <v>0</v>
      </c>
      <c r="AK20" s="59">
        <f t="shared" ca="1" si="21"/>
        <v>0</v>
      </c>
      <c r="AL20" s="66">
        <f t="shared" ca="1" si="22"/>
        <v>0</v>
      </c>
      <c r="AM20" s="61" t="str">
        <f t="shared" ca="1" si="23"/>
        <v/>
      </c>
      <c r="AN20" s="61"/>
      <c r="AO20" s="59" t="str">
        <f t="shared" ca="1" si="3"/>
        <v/>
      </c>
      <c r="AP20" s="67">
        <f t="shared" ca="1" si="24"/>
        <v>0</v>
      </c>
      <c r="AQ20" s="68">
        <f ca="1">SUM(AL20,AP20)</f>
        <v>0</v>
      </c>
      <c r="AR20" s="69"/>
    </row>
    <row r="21" spans="1:44" ht="22.5" customHeight="1" thickTop="1" thickBot="1">
      <c r="AD21" s="767" t="s">
        <v>82</v>
      </c>
      <c r="AE21" s="768"/>
      <c r="AF21" s="768"/>
      <c r="AG21" s="768"/>
      <c r="AH21" s="70"/>
      <c r="AI21" s="70"/>
      <c r="AJ21" s="70"/>
      <c r="AK21" s="70"/>
      <c r="AL21" s="71">
        <f ca="1">SUM(AL6:AL20)</f>
        <v>0</v>
      </c>
      <c r="AM21" s="72"/>
      <c r="AN21" s="72"/>
      <c r="AO21" s="70"/>
      <c r="AP21" s="73">
        <f ca="1">SUM(AP6:AP20)</f>
        <v>0</v>
      </c>
      <c r="AQ21" s="73">
        <f ca="1">SUM(AL21,AP21)</f>
        <v>0</v>
      </c>
      <c r="AR21" s="74"/>
    </row>
    <row r="22" spans="1:44" ht="19.5" customHeight="1"/>
    <row r="23" spans="1:44" s="75" customFormat="1" ht="18" customHeight="1">
      <c r="AC23" s="53" t="s">
        <v>81</v>
      </c>
      <c r="AD23" s="53"/>
      <c r="AE23" s="53"/>
      <c r="AF23" s="53"/>
    </row>
    <row r="24" spans="1:44" s="75" customFormat="1" ht="16.5" customHeight="1">
      <c r="AC24" s="53"/>
      <c r="AD24" s="76">
        <v>1</v>
      </c>
      <c r="AE24" s="77" t="s">
        <v>84</v>
      </c>
      <c r="AF24" s="53"/>
    </row>
    <row r="25" spans="1:44" s="122" customFormat="1" ht="16.5" customHeight="1">
      <c r="AC25" s="15"/>
      <c r="AD25" s="76">
        <v>2</v>
      </c>
      <c r="AE25" s="20" t="s">
        <v>506</v>
      </c>
      <c r="AF25" s="15"/>
    </row>
    <row r="26" spans="1:44" s="122" customFormat="1" ht="16.5" customHeight="1">
      <c r="AC26" s="15"/>
      <c r="AD26" s="76">
        <v>3</v>
      </c>
      <c r="AE26" s="20" t="s">
        <v>504</v>
      </c>
      <c r="AF26" s="15"/>
    </row>
    <row r="27" spans="1:44" s="122" customFormat="1" ht="16.5" customHeight="1">
      <c r="AC27" s="15"/>
      <c r="AD27" s="76">
        <v>4</v>
      </c>
      <c r="AE27" s="20" t="s">
        <v>505</v>
      </c>
      <c r="AF27" s="15"/>
    </row>
    <row r="28" spans="1:44" s="122" customFormat="1" ht="16.5" customHeight="1">
      <c r="AC28" s="15"/>
      <c r="AD28" s="76">
        <v>5</v>
      </c>
      <c r="AE28" s="123" t="s">
        <v>509</v>
      </c>
      <c r="AF28" s="15"/>
    </row>
    <row r="29" spans="1:44" s="122" customFormat="1" ht="16.5" customHeight="1">
      <c r="AC29" s="15"/>
      <c r="AD29" s="76">
        <v>6</v>
      </c>
      <c r="AE29" s="123" t="s">
        <v>508</v>
      </c>
      <c r="AF29" s="15"/>
    </row>
    <row r="30" spans="1:44" s="122" customFormat="1" ht="16.5" customHeight="1">
      <c r="AC30" s="15"/>
      <c r="AD30" s="76">
        <v>7</v>
      </c>
      <c r="AE30" s="123" t="s">
        <v>507</v>
      </c>
      <c r="AF30" s="15"/>
    </row>
    <row r="31" spans="1:44" s="75" customFormat="1" ht="22.5" customHeight="1"/>
    <row r="32" spans="1:44" s="75" customFormat="1" ht="22.5" customHeight="1"/>
    <row r="33" s="75" customFormat="1" ht="22.5" customHeight="1"/>
    <row r="34" s="75" customFormat="1" ht="22.5" customHeight="1"/>
    <row r="35" s="75" customFormat="1" ht="22.5" customHeight="1"/>
    <row r="36" s="75" customFormat="1" ht="22.5" customHeight="1"/>
    <row r="37" s="75" customFormat="1" ht="22.5" customHeight="1"/>
    <row r="38" s="75" customFormat="1" ht="22.5" customHeight="1"/>
    <row r="39" s="75" customFormat="1" ht="22.5" customHeight="1"/>
    <row r="40" s="75" customFormat="1" ht="22.5" customHeight="1"/>
    <row r="41" s="75" customFormat="1" ht="22.5" customHeight="1"/>
  </sheetData>
  <mergeCells count="9">
    <mergeCell ref="AD21:AG21"/>
    <mergeCell ref="AQ4:AQ5"/>
    <mergeCell ref="AR4:AR5"/>
    <mergeCell ref="AD4:AD5"/>
    <mergeCell ref="AE4:AE5"/>
    <mergeCell ref="AF4:AF5"/>
    <mergeCell ref="AG4:AG5"/>
    <mergeCell ref="AH4:AL4"/>
    <mergeCell ref="AM4:AP4"/>
  </mergeCells>
  <phoneticPr fontId="7"/>
  <dataValidations count="1">
    <dataValidation type="list" errorStyle="warning" allowBlank="1" showDropDown="1" showInputMessage="1" showErrorMessage="1" sqref="AG6:AG20" xr:uid="{00000000-0002-0000-0200-000000000000}">
      <formula1>#REF!</formula1>
    </dataValidation>
  </dataValidations>
  <pageMargins left="0.19685039370078741" right="0.19685039370078741" top="0.39370078740157483" bottom="0.39370078740157483" header="0" footer="0"/>
  <pageSetup paperSize="9" scale="78"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8" tint="0.79998168889431442"/>
    <pageSetUpPr fitToPage="1"/>
  </sheetPr>
  <dimension ref="A1:AT119"/>
  <sheetViews>
    <sheetView showGridLines="0" view="pageBreakPreview" zoomScale="130" zoomScaleNormal="120" zoomScaleSheetLayoutView="130" workbookViewId="0"/>
  </sheetViews>
  <sheetFormatPr defaultColWidth="2.26953125" defaultRowHeight="13"/>
  <cols>
    <col min="1" max="1" width="2.26953125" style="15" customWidth="1"/>
    <col min="2" max="5" width="2.36328125" style="15" customWidth="1"/>
    <col min="6" max="7" width="2.36328125" style="15" bestFit="1" customWidth="1"/>
    <col min="8" max="40" width="2.26953125" style="15"/>
    <col min="41" max="42" width="4.6328125" style="15" customWidth="1"/>
    <col min="43" max="47" width="2.26953125" style="15" customWidth="1"/>
    <col min="48" max="16384" width="2.26953125" style="15"/>
  </cols>
  <sheetData>
    <row r="1" spans="1:46">
      <c r="A1" s="124" t="s">
        <v>226</v>
      </c>
      <c r="M1" s="124" t="str">
        <f ca="1">MID(CELL("filename",A1),FIND("]",CELL("filename",A1))+1,99)</f>
        <v>個票1</v>
      </c>
    </row>
    <row r="2" spans="1:46" s="20" customFormat="1" ht="17" customHeight="1">
      <c r="A2" s="341" t="s">
        <v>488</v>
      </c>
      <c r="B2" s="336" t="s">
        <v>449</v>
      </c>
      <c r="C2" s="336"/>
      <c r="D2" s="336"/>
      <c r="E2" s="336"/>
      <c r="F2" s="336"/>
      <c r="G2" s="336"/>
      <c r="H2" s="336"/>
      <c r="I2" s="336"/>
      <c r="J2" s="336"/>
      <c r="K2" s="336"/>
      <c r="L2" s="336"/>
      <c r="M2" s="336"/>
      <c r="N2" s="337"/>
      <c r="O2" s="15"/>
      <c r="U2" s="15"/>
      <c r="V2" s="15"/>
      <c r="W2" s="15"/>
      <c r="X2" s="15"/>
      <c r="Y2" s="15"/>
      <c r="Z2" s="15"/>
      <c r="AA2" s="15"/>
      <c r="AB2" s="15"/>
      <c r="AC2" s="15"/>
      <c r="AD2" s="15"/>
      <c r="AE2" s="15"/>
      <c r="AF2" s="15"/>
      <c r="AG2" s="15"/>
      <c r="AH2" s="15"/>
      <c r="AI2" s="15"/>
      <c r="AJ2" s="15"/>
      <c r="AK2" s="15"/>
      <c r="AL2" s="15"/>
      <c r="AM2" s="15"/>
    </row>
    <row r="3" spans="1:46" s="20" customFormat="1" ht="12" customHeight="1">
      <c r="A3" s="832" t="s">
        <v>40</v>
      </c>
      <c r="B3" s="16" t="s">
        <v>0</v>
      </c>
      <c r="C3" s="17"/>
      <c r="D3" s="17"/>
      <c r="E3" s="18"/>
      <c r="F3" s="18"/>
      <c r="G3" s="18"/>
      <c r="H3" s="18"/>
      <c r="I3" s="18"/>
      <c r="J3" s="18"/>
      <c r="K3" s="19"/>
      <c r="L3" s="818"/>
      <c r="M3" s="819"/>
      <c r="N3" s="819"/>
      <c r="O3" s="819"/>
      <c r="P3" s="819"/>
      <c r="Q3" s="819"/>
      <c r="R3" s="819"/>
      <c r="S3" s="819"/>
      <c r="T3" s="819"/>
      <c r="U3" s="819"/>
      <c r="V3" s="819"/>
      <c r="W3" s="819"/>
      <c r="X3" s="819"/>
      <c r="Y3" s="819"/>
      <c r="Z3" s="819"/>
      <c r="AA3" s="819"/>
      <c r="AB3" s="819"/>
      <c r="AC3" s="819"/>
      <c r="AD3" s="819"/>
      <c r="AE3" s="819"/>
      <c r="AF3" s="820"/>
      <c r="AG3" s="835" t="s">
        <v>68</v>
      </c>
      <c r="AH3" s="798"/>
      <c r="AI3" s="798"/>
      <c r="AJ3" s="798"/>
      <c r="AK3" s="798"/>
      <c r="AL3" s="798"/>
      <c r="AM3" s="799"/>
    </row>
    <row r="4" spans="1:46" s="20" customFormat="1" ht="15" customHeight="1">
      <c r="A4" s="833"/>
      <c r="B4" s="21" t="s">
        <v>38</v>
      </c>
      <c r="C4" s="22"/>
      <c r="D4" s="22"/>
      <c r="E4" s="23"/>
      <c r="F4" s="23"/>
      <c r="G4" s="23"/>
      <c r="H4" s="23"/>
      <c r="I4" s="23"/>
      <c r="J4" s="23"/>
      <c r="K4" s="24"/>
      <c r="L4" s="815"/>
      <c r="M4" s="816"/>
      <c r="N4" s="816"/>
      <c r="O4" s="816"/>
      <c r="P4" s="816"/>
      <c r="Q4" s="816"/>
      <c r="R4" s="816"/>
      <c r="S4" s="816"/>
      <c r="T4" s="816"/>
      <c r="U4" s="816"/>
      <c r="V4" s="816"/>
      <c r="W4" s="816"/>
      <c r="X4" s="816"/>
      <c r="Y4" s="816"/>
      <c r="Z4" s="816"/>
      <c r="AA4" s="816"/>
      <c r="AB4" s="816"/>
      <c r="AC4" s="816"/>
      <c r="AD4" s="816"/>
      <c r="AE4" s="816"/>
      <c r="AF4" s="817"/>
      <c r="AG4" s="836"/>
      <c r="AH4" s="837"/>
      <c r="AI4" s="837"/>
      <c r="AJ4" s="837"/>
      <c r="AK4" s="837"/>
      <c r="AL4" s="837"/>
      <c r="AM4" s="838"/>
      <c r="AP4" s="810"/>
      <c r="AQ4" s="810"/>
      <c r="AR4" s="810"/>
      <c r="AS4" s="810"/>
      <c r="AT4" s="810"/>
    </row>
    <row r="5" spans="1:46" s="20" customFormat="1" ht="15" customHeight="1">
      <c r="A5" s="833"/>
      <c r="B5" s="126" t="s">
        <v>79</v>
      </c>
      <c r="C5" s="125"/>
      <c r="D5" s="125"/>
      <c r="E5" s="25"/>
      <c r="F5" s="25"/>
      <c r="G5" s="25"/>
      <c r="H5" s="25"/>
      <c r="I5" s="25"/>
      <c r="J5" s="25"/>
      <c r="K5" s="26"/>
      <c r="L5" s="839"/>
      <c r="M5" s="840"/>
      <c r="N5" s="840"/>
      <c r="O5" s="840"/>
      <c r="P5" s="840"/>
      <c r="Q5" s="840"/>
      <c r="R5" s="840"/>
      <c r="S5" s="840"/>
      <c r="T5" s="840"/>
      <c r="U5" s="840"/>
      <c r="V5" s="840"/>
      <c r="W5" s="840"/>
      <c r="X5" s="840"/>
      <c r="Y5" s="840"/>
      <c r="Z5" s="840"/>
      <c r="AA5" s="840"/>
      <c r="AB5" s="841"/>
      <c r="AC5" s="842" t="s">
        <v>69</v>
      </c>
      <c r="AD5" s="843"/>
      <c r="AE5" s="843"/>
      <c r="AF5" s="844"/>
      <c r="AG5" s="849"/>
      <c r="AH5" s="849"/>
      <c r="AI5" s="849"/>
      <c r="AJ5" s="849"/>
      <c r="AK5" s="849"/>
      <c r="AL5" s="845" t="s">
        <v>70</v>
      </c>
      <c r="AM5" s="846"/>
      <c r="AP5" s="810"/>
      <c r="AQ5" s="810"/>
      <c r="AR5" s="810"/>
      <c r="AS5" s="810"/>
      <c r="AT5" s="810"/>
    </row>
    <row r="6" spans="1:46" s="20" customFormat="1" ht="13.5" customHeight="1">
      <c r="A6" s="833"/>
      <c r="B6" s="850" t="s">
        <v>72</v>
      </c>
      <c r="C6" s="851"/>
      <c r="D6" s="851"/>
      <c r="E6" s="851"/>
      <c r="F6" s="851"/>
      <c r="G6" s="851"/>
      <c r="H6" s="851"/>
      <c r="I6" s="851"/>
      <c r="J6" s="851"/>
      <c r="K6" s="852"/>
      <c r="L6" s="27" t="s">
        <v>3</v>
      </c>
      <c r="M6" s="27"/>
      <c r="N6" s="27"/>
      <c r="O6" s="27"/>
      <c r="P6" s="27"/>
      <c r="Q6" s="831"/>
      <c r="R6" s="831"/>
      <c r="S6" s="27" t="s">
        <v>4</v>
      </c>
      <c r="T6" s="831"/>
      <c r="U6" s="831"/>
      <c r="V6" s="831"/>
      <c r="W6" s="27" t="s">
        <v>5</v>
      </c>
      <c r="X6" s="27"/>
      <c r="Y6" s="27"/>
      <c r="Z6" s="27"/>
      <c r="AA6" s="27"/>
      <c r="AB6" s="27"/>
      <c r="AC6" s="28" t="s">
        <v>71</v>
      </c>
      <c r="AD6" s="27"/>
      <c r="AE6" s="27"/>
      <c r="AF6" s="27"/>
      <c r="AG6" s="27"/>
      <c r="AH6" s="27"/>
      <c r="AI6" s="27"/>
      <c r="AJ6" s="27"/>
      <c r="AK6" s="27"/>
      <c r="AL6" s="27"/>
      <c r="AM6" s="29"/>
      <c r="AP6" s="3"/>
      <c r="AQ6" s="11"/>
      <c r="AR6" s="11"/>
      <c r="AS6" s="11"/>
      <c r="AT6" s="811"/>
    </row>
    <row r="7" spans="1:46" s="20" customFormat="1" ht="15" customHeight="1">
      <c r="A7" s="833"/>
      <c r="B7" s="853"/>
      <c r="C7" s="854"/>
      <c r="D7" s="854"/>
      <c r="E7" s="854"/>
      <c r="F7" s="854"/>
      <c r="G7" s="854"/>
      <c r="H7" s="854"/>
      <c r="I7" s="854"/>
      <c r="J7" s="854"/>
      <c r="K7" s="855"/>
      <c r="L7" s="815"/>
      <c r="M7" s="816"/>
      <c r="N7" s="816"/>
      <c r="O7" s="816"/>
      <c r="P7" s="816"/>
      <c r="Q7" s="816"/>
      <c r="R7" s="816"/>
      <c r="S7" s="816"/>
      <c r="T7" s="816"/>
      <c r="U7" s="816"/>
      <c r="V7" s="816"/>
      <c r="W7" s="816"/>
      <c r="X7" s="816"/>
      <c r="Y7" s="816"/>
      <c r="Z7" s="816"/>
      <c r="AA7" s="816"/>
      <c r="AB7" s="816"/>
      <c r="AC7" s="816"/>
      <c r="AD7" s="816"/>
      <c r="AE7" s="816"/>
      <c r="AF7" s="816"/>
      <c r="AG7" s="816"/>
      <c r="AH7" s="816"/>
      <c r="AI7" s="816"/>
      <c r="AJ7" s="816"/>
      <c r="AK7" s="816"/>
      <c r="AL7" s="816"/>
      <c r="AM7" s="817"/>
      <c r="AP7" s="11"/>
      <c r="AQ7" s="11"/>
      <c r="AR7" s="11"/>
      <c r="AS7" s="11"/>
      <c r="AT7" s="811"/>
    </row>
    <row r="8" spans="1:46" s="20" customFormat="1" ht="15" customHeight="1">
      <c r="A8" s="833"/>
      <c r="B8" s="30" t="s">
        <v>6</v>
      </c>
      <c r="C8" s="140"/>
      <c r="D8" s="140"/>
      <c r="E8" s="31"/>
      <c r="F8" s="31"/>
      <c r="G8" s="31"/>
      <c r="H8" s="31"/>
      <c r="I8" s="31"/>
      <c r="J8" s="31"/>
      <c r="K8" s="31"/>
      <c r="L8" s="30" t="s">
        <v>7</v>
      </c>
      <c r="M8" s="31"/>
      <c r="N8" s="31"/>
      <c r="O8" s="31"/>
      <c r="P8" s="31"/>
      <c r="Q8" s="31"/>
      <c r="R8" s="32"/>
      <c r="S8" s="812"/>
      <c r="T8" s="813"/>
      <c r="U8" s="813"/>
      <c r="V8" s="813"/>
      <c r="W8" s="813"/>
      <c r="X8" s="813"/>
      <c r="Y8" s="814"/>
      <c r="Z8" s="30" t="s">
        <v>62</v>
      </c>
      <c r="AA8" s="31"/>
      <c r="AB8" s="31"/>
      <c r="AC8" s="31"/>
      <c r="AD8" s="31"/>
      <c r="AE8" s="31"/>
      <c r="AF8" s="32"/>
      <c r="AG8" s="812"/>
      <c r="AH8" s="813"/>
      <c r="AI8" s="813"/>
      <c r="AJ8" s="813"/>
      <c r="AK8" s="813"/>
      <c r="AL8" s="813"/>
      <c r="AM8" s="814"/>
    </row>
    <row r="9" spans="1:46" s="20" customFormat="1" ht="15" customHeight="1">
      <c r="A9" s="834"/>
      <c r="B9" s="30" t="s">
        <v>39</v>
      </c>
      <c r="C9" s="140"/>
      <c r="D9" s="140"/>
      <c r="E9" s="31"/>
      <c r="F9" s="31"/>
      <c r="G9" s="31"/>
      <c r="H9" s="31"/>
      <c r="I9" s="31"/>
      <c r="J9" s="31"/>
      <c r="K9" s="31"/>
      <c r="L9" s="812"/>
      <c r="M9" s="813"/>
      <c r="N9" s="813"/>
      <c r="O9" s="813"/>
      <c r="P9" s="813"/>
      <c r="Q9" s="813"/>
      <c r="R9" s="813"/>
      <c r="S9" s="813"/>
      <c r="T9" s="813"/>
      <c r="U9" s="813"/>
      <c r="V9" s="813"/>
      <c r="W9" s="813"/>
      <c r="X9" s="813"/>
      <c r="Y9" s="813"/>
      <c r="Z9" s="813"/>
      <c r="AA9" s="813"/>
      <c r="AB9" s="813"/>
      <c r="AC9" s="813"/>
      <c r="AD9" s="813"/>
      <c r="AE9" s="813"/>
      <c r="AF9" s="813"/>
      <c r="AG9" s="813"/>
      <c r="AH9" s="813"/>
      <c r="AI9" s="813"/>
      <c r="AJ9" s="813"/>
      <c r="AK9" s="813"/>
      <c r="AL9" s="813"/>
      <c r="AM9" s="814"/>
    </row>
    <row r="10" spans="1:46" s="20" customFormat="1" ht="15" customHeight="1">
      <c r="A10" s="858" t="s">
        <v>97</v>
      </c>
      <c r="B10" s="859"/>
      <c r="C10" s="859"/>
      <c r="D10" s="859"/>
      <c r="E10" s="859"/>
      <c r="F10" s="859"/>
      <c r="G10" s="859"/>
      <c r="H10" s="860"/>
      <c r="I10" s="342" t="s">
        <v>142</v>
      </c>
      <c r="J10" s="8" t="s">
        <v>92</v>
      </c>
      <c r="K10" s="27"/>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4"/>
    </row>
    <row r="11" spans="1:46" s="20" customFormat="1" ht="15" customHeight="1">
      <c r="A11" s="861"/>
      <c r="B11" s="862"/>
      <c r="C11" s="862"/>
      <c r="D11" s="862"/>
      <c r="E11" s="862"/>
      <c r="F11" s="862"/>
      <c r="G11" s="862"/>
      <c r="H11" s="863"/>
      <c r="I11" s="343" t="s">
        <v>142</v>
      </c>
      <c r="J11" s="35" t="s">
        <v>99</v>
      </c>
      <c r="K11" s="23"/>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36"/>
    </row>
    <row r="12" spans="1:46" s="20" customFormat="1" ht="5.25" customHeight="1">
      <c r="A12" s="7"/>
      <c r="B12" s="7"/>
      <c r="C12" s="7"/>
      <c r="D12" s="7"/>
      <c r="E12" s="7"/>
      <c r="F12" s="7"/>
      <c r="G12" s="7"/>
      <c r="H12" s="7"/>
      <c r="I12" s="8"/>
      <c r="J12" s="1"/>
      <c r="K12" s="27"/>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row>
    <row r="13" spans="1:46" s="20" customFormat="1" ht="23.5" customHeight="1">
      <c r="A13" s="37" t="s">
        <v>92</v>
      </c>
      <c r="B13" s="14"/>
      <c r="C13" s="12"/>
      <c r="D13" s="12"/>
      <c r="E13" s="847" t="s">
        <v>279</v>
      </c>
      <c r="F13" s="848"/>
      <c r="G13" s="864"/>
      <c r="H13" s="865"/>
      <c r="I13" s="866"/>
      <c r="J13" s="798" t="s">
        <v>59</v>
      </c>
      <c r="K13" s="799"/>
      <c r="L13" s="847" t="s">
        <v>497</v>
      </c>
      <c r="M13" s="848"/>
      <c r="N13" s="864"/>
      <c r="O13" s="867"/>
      <c r="P13" s="868"/>
      <c r="Q13" s="798" t="s">
        <v>59</v>
      </c>
      <c r="R13" s="799"/>
      <c r="S13" s="878" t="s">
        <v>76</v>
      </c>
      <c r="T13" s="879"/>
      <c r="U13" s="879"/>
      <c r="V13" s="869" t="str">
        <f>IF(L5="","",VLOOKUP(L5,$A$76:$B$110,2,0))</f>
        <v/>
      </c>
      <c r="W13" s="870"/>
      <c r="X13" s="798" t="s">
        <v>59</v>
      </c>
      <c r="Y13" s="799"/>
      <c r="Z13" s="847" t="s">
        <v>500</v>
      </c>
      <c r="AA13" s="848"/>
      <c r="AB13" s="848"/>
      <c r="AC13" s="867">
        <f>ROUNDDOWN(SUM(F23:J37)/1000,0)</f>
        <v>0</v>
      </c>
      <c r="AD13" s="868"/>
      <c r="AE13" s="798" t="s">
        <v>59</v>
      </c>
      <c r="AF13" s="799"/>
      <c r="AG13" s="847" t="s">
        <v>499</v>
      </c>
      <c r="AH13" s="848"/>
      <c r="AI13" s="848"/>
      <c r="AJ13" s="867">
        <f>ROUNDDOWN($F$22/1000,0)</f>
        <v>0</v>
      </c>
      <c r="AK13" s="868"/>
      <c r="AL13" s="798" t="s">
        <v>59</v>
      </c>
      <c r="AM13" s="799"/>
      <c r="AO13" s="20">
        <f>IF(L5="",0,VLOOKUP(L5,$A$76:$B$110,2,0))</f>
        <v>0</v>
      </c>
      <c r="AP13" s="222"/>
    </row>
    <row r="14" spans="1:46" s="20" customFormat="1" ht="15" customHeight="1">
      <c r="A14" s="38" t="s">
        <v>41</v>
      </c>
      <c r="B14" s="139"/>
      <c r="C14" s="9"/>
      <c r="D14" s="9"/>
      <c r="E14" s="9"/>
      <c r="F14" s="9"/>
      <c r="G14" s="9"/>
      <c r="H14" s="874"/>
      <c r="I14" s="875"/>
      <c r="J14" s="876"/>
      <c r="K14" s="856" t="s">
        <v>100</v>
      </c>
      <c r="L14" s="857"/>
      <c r="M14" s="857"/>
      <c r="N14" s="857"/>
      <c r="O14" s="857"/>
      <c r="P14" s="857"/>
      <c r="Q14" s="857"/>
      <c r="R14" s="857"/>
      <c r="S14" s="857"/>
      <c r="T14" s="857"/>
      <c r="U14" s="857"/>
      <c r="V14" s="857"/>
      <c r="W14" s="857"/>
      <c r="X14" s="857"/>
      <c r="Y14" s="857"/>
      <c r="Z14" s="857"/>
      <c r="AA14" s="857"/>
      <c r="AB14" s="857"/>
      <c r="AC14" s="857"/>
      <c r="AD14" s="857"/>
      <c r="AE14" s="857"/>
      <c r="AF14" s="39" t="s">
        <v>73</v>
      </c>
      <c r="AG14" s="40"/>
      <c r="AH14" s="40"/>
      <c r="AI14" s="10"/>
      <c r="AJ14" s="10"/>
      <c r="AK14" s="140"/>
      <c r="AL14" s="9"/>
      <c r="AM14" s="41"/>
    </row>
    <row r="15" spans="1:46" s="20" customFormat="1" ht="17.25" customHeight="1">
      <c r="A15" s="42"/>
      <c r="B15" s="3"/>
      <c r="C15" s="881" t="s">
        <v>450</v>
      </c>
      <c r="D15" s="881"/>
      <c r="E15" s="881"/>
      <c r="F15" s="881"/>
      <c r="G15" s="881"/>
      <c r="H15" s="881"/>
      <c r="I15" s="881"/>
      <c r="J15" s="881"/>
      <c r="K15" s="881"/>
      <c r="L15" s="881"/>
      <c r="M15" s="881"/>
      <c r="N15" s="881"/>
      <c r="O15" s="881"/>
      <c r="P15" s="881"/>
      <c r="Q15" s="881"/>
      <c r="R15" s="881"/>
      <c r="S15" s="881"/>
      <c r="T15" s="881"/>
      <c r="U15" s="881"/>
      <c r="V15" s="881"/>
      <c r="W15" s="881"/>
      <c r="X15" s="881"/>
      <c r="Y15" s="881"/>
      <c r="Z15" s="881"/>
      <c r="AA15" s="881"/>
      <c r="AB15" s="881"/>
      <c r="AC15" s="881"/>
      <c r="AD15" s="881"/>
      <c r="AE15" s="881"/>
      <c r="AF15" s="881"/>
      <c r="AG15" s="881"/>
      <c r="AH15" s="881"/>
      <c r="AI15" s="881"/>
      <c r="AJ15" s="881"/>
      <c r="AK15" s="881"/>
      <c r="AL15" s="881"/>
      <c r="AM15" s="882"/>
    </row>
    <row r="16" spans="1:46" s="20" customFormat="1" ht="17.25" customHeight="1">
      <c r="A16" s="43"/>
      <c r="B16" s="2"/>
      <c r="C16" s="881"/>
      <c r="D16" s="881"/>
      <c r="E16" s="881"/>
      <c r="F16" s="881"/>
      <c r="G16" s="881"/>
      <c r="H16" s="881"/>
      <c r="I16" s="881"/>
      <c r="J16" s="881"/>
      <c r="K16" s="881"/>
      <c r="L16" s="881"/>
      <c r="M16" s="881"/>
      <c r="N16" s="881"/>
      <c r="O16" s="881"/>
      <c r="P16" s="881"/>
      <c r="Q16" s="881"/>
      <c r="R16" s="881"/>
      <c r="S16" s="881"/>
      <c r="T16" s="881"/>
      <c r="U16" s="881"/>
      <c r="V16" s="881"/>
      <c r="W16" s="881"/>
      <c r="X16" s="881"/>
      <c r="Y16" s="881"/>
      <c r="Z16" s="881"/>
      <c r="AA16" s="881"/>
      <c r="AB16" s="881"/>
      <c r="AC16" s="881"/>
      <c r="AD16" s="881"/>
      <c r="AE16" s="881"/>
      <c r="AF16" s="881"/>
      <c r="AG16" s="881"/>
      <c r="AH16" s="881"/>
      <c r="AI16" s="881"/>
      <c r="AJ16" s="881"/>
      <c r="AK16" s="881"/>
      <c r="AL16" s="881"/>
      <c r="AM16" s="882"/>
    </row>
    <row r="17" spans="1:45" s="20" customFormat="1" ht="17.25" customHeight="1">
      <c r="A17" s="43"/>
      <c r="B17" s="2"/>
      <c r="C17" s="881"/>
      <c r="D17" s="881"/>
      <c r="E17" s="881"/>
      <c r="F17" s="881"/>
      <c r="G17" s="881"/>
      <c r="H17" s="881"/>
      <c r="I17" s="881"/>
      <c r="J17" s="881"/>
      <c r="K17" s="881"/>
      <c r="L17" s="881"/>
      <c r="M17" s="881"/>
      <c r="N17" s="881"/>
      <c r="O17" s="881"/>
      <c r="P17" s="881"/>
      <c r="Q17" s="881"/>
      <c r="R17" s="881"/>
      <c r="S17" s="881"/>
      <c r="T17" s="881"/>
      <c r="U17" s="881"/>
      <c r="V17" s="881"/>
      <c r="W17" s="881"/>
      <c r="X17" s="881"/>
      <c r="Y17" s="881"/>
      <c r="Z17" s="881"/>
      <c r="AA17" s="881"/>
      <c r="AB17" s="881"/>
      <c r="AC17" s="881"/>
      <c r="AD17" s="881"/>
      <c r="AE17" s="881"/>
      <c r="AF17" s="881"/>
      <c r="AG17" s="881"/>
      <c r="AH17" s="881"/>
      <c r="AI17" s="881"/>
      <c r="AJ17" s="881"/>
      <c r="AK17" s="881"/>
      <c r="AL17" s="881"/>
      <c r="AM17" s="882"/>
    </row>
    <row r="18" spans="1:45" s="20" customFormat="1" ht="17.25" customHeight="1">
      <c r="A18" s="43"/>
      <c r="B18" s="2"/>
      <c r="C18" s="881"/>
      <c r="D18" s="881"/>
      <c r="E18" s="881"/>
      <c r="F18" s="881"/>
      <c r="G18" s="881"/>
      <c r="H18" s="881"/>
      <c r="I18" s="881"/>
      <c r="J18" s="881"/>
      <c r="K18" s="881"/>
      <c r="L18" s="881"/>
      <c r="M18" s="881"/>
      <c r="N18" s="881"/>
      <c r="O18" s="881"/>
      <c r="P18" s="881"/>
      <c r="Q18" s="881"/>
      <c r="R18" s="881"/>
      <c r="S18" s="881"/>
      <c r="T18" s="881"/>
      <c r="U18" s="881"/>
      <c r="V18" s="881"/>
      <c r="W18" s="881"/>
      <c r="X18" s="881"/>
      <c r="Y18" s="881"/>
      <c r="Z18" s="881"/>
      <c r="AA18" s="881"/>
      <c r="AB18" s="881"/>
      <c r="AC18" s="881"/>
      <c r="AD18" s="881"/>
      <c r="AE18" s="881"/>
      <c r="AF18" s="881"/>
      <c r="AG18" s="881"/>
      <c r="AH18" s="881"/>
      <c r="AI18" s="881"/>
      <c r="AJ18" s="881"/>
      <c r="AK18" s="881"/>
      <c r="AL18" s="881"/>
      <c r="AM18" s="882"/>
    </row>
    <row r="19" spans="1:45" s="20" customFormat="1" ht="17.25" customHeight="1">
      <c r="A19" s="44"/>
      <c r="B19" s="5"/>
      <c r="C19" s="808"/>
      <c r="D19" s="808"/>
      <c r="E19" s="808"/>
      <c r="F19" s="808"/>
      <c r="G19" s="808"/>
      <c r="H19" s="808"/>
      <c r="I19" s="808"/>
      <c r="J19" s="808"/>
      <c r="K19" s="808"/>
      <c r="L19" s="808"/>
      <c r="M19" s="808"/>
      <c r="N19" s="808"/>
      <c r="O19" s="808"/>
      <c r="P19" s="808"/>
      <c r="Q19" s="808"/>
      <c r="R19" s="808"/>
      <c r="S19" s="808"/>
      <c r="T19" s="808"/>
      <c r="U19" s="808"/>
      <c r="V19" s="808"/>
      <c r="W19" s="808"/>
      <c r="X19" s="808"/>
      <c r="Y19" s="808"/>
      <c r="Z19" s="808"/>
      <c r="AA19" s="808"/>
      <c r="AB19" s="808"/>
      <c r="AC19" s="808"/>
      <c r="AD19" s="808"/>
      <c r="AE19" s="808"/>
      <c r="AF19" s="808"/>
      <c r="AG19" s="808"/>
      <c r="AH19" s="808"/>
      <c r="AI19" s="808"/>
      <c r="AJ19" s="808"/>
      <c r="AK19" s="808"/>
      <c r="AL19" s="808"/>
      <c r="AM19" s="809"/>
      <c r="AS19" s="224"/>
    </row>
    <row r="20" spans="1:45" s="20" customFormat="1" ht="15" customHeight="1">
      <c r="A20" s="784" t="s">
        <v>137</v>
      </c>
      <c r="B20" s="785"/>
      <c r="C20" s="785"/>
      <c r="D20" s="785"/>
      <c r="E20" s="785"/>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2"/>
    </row>
    <row r="21" spans="1:45" ht="15" customHeight="1">
      <c r="A21" s="784" t="s">
        <v>42</v>
      </c>
      <c r="B21" s="785"/>
      <c r="C21" s="785"/>
      <c r="D21" s="785"/>
      <c r="E21" s="795"/>
      <c r="F21" s="784" t="s">
        <v>45</v>
      </c>
      <c r="G21" s="785"/>
      <c r="H21" s="785"/>
      <c r="I21" s="785"/>
      <c r="J21" s="785"/>
      <c r="K21" s="877" t="s">
        <v>43</v>
      </c>
      <c r="L21" s="877"/>
      <c r="M21" s="877"/>
      <c r="N21" s="877"/>
      <c r="O21" s="877"/>
      <c r="P21" s="877"/>
      <c r="Q21" s="877"/>
      <c r="R21" s="877"/>
      <c r="S21" s="877"/>
      <c r="T21" s="877"/>
      <c r="U21" s="877"/>
      <c r="V21" s="877"/>
      <c r="W21" s="877"/>
      <c r="X21" s="877"/>
      <c r="Y21" s="877"/>
      <c r="Z21" s="877"/>
      <c r="AA21" s="877"/>
      <c r="AB21" s="877"/>
      <c r="AC21" s="877"/>
      <c r="AD21" s="877"/>
      <c r="AE21" s="877"/>
      <c r="AF21" s="877"/>
      <c r="AG21" s="877"/>
      <c r="AH21" s="877"/>
      <c r="AI21" s="877"/>
      <c r="AJ21" s="877"/>
      <c r="AK21" s="877"/>
      <c r="AL21" s="877"/>
      <c r="AM21" s="877"/>
    </row>
    <row r="22" spans="1:45" ht="9.75" customHeight="1">
      <c r="A22" s="800" t="s">
        <v>284</v>
      </c>
      <c r="B22" s="800"/>
      <c r="C22" s="800"/>
      <c r="D22" s="800"/>
      <c r="E22" s="800"/>
      <c r="F22" s="789">
        <f>陽性者リスト1!CE79*10000</f>
        <v>0</v>
      </c>
      <c r="G22" s="789"/>
      <c r="H22" s="789"/>
      <c r="I22" s="789"/>
      <c r="J22" s="789"/>
      <c r="K22" s="805" t="str">
        <f>IF(F22&gt;0,"陽性者ラインリストのとおり","")</f>
        <v/>
      </c>
      <c r="L22" s="805"/>
      <c r="M22" s="805"/>
      <c r="N22" s="805"/>
      <c r="O22" s="805"/>
      <c r="P22" s="805"/>
      <c r="Q22" s="805"/>
      <c r="R22" s="805"/>
      <c r="S22" s="805"/>
      <c r="T22" s="805"/>
      <c r="U22" s="805"/>
      <c r="V22" s="805"/>
      <c r="W22" s="805"/>
      <c r="X22" s="805"/>
      <c r="Y22" s="805"/>
      <c r="Z22" s="805"/>
      <c r="AA22" s="805"/>
      <c r="AB22" s="805"/>
      <c r="AC22" s="805"/>
      <c r="AD22" s="805"/>
      <c r="AE22" s="805"/>
      <c r="AF22" s="805"/>
      <c r="AG22" s="805"/>
      <c r="AH22" s="805"/>
      <c r="AI22" s="805"/>
      <c r="AJ22" s="805"/>
      <c r="AK22" s="805"/>
      <c r="AL22" s="805"/>
      <c r="AM22" s="805"/>
      <c r="AN22" s="124" t="s">
        <v>265</v>
      </c>
      <c r="AQ22" s="124"/>
    </row>
    <row r="23" spans="1:45" ht="9.75" customHeight="1">
      <c r="A23" s="800" t="s">
        <v>151</v>
      </c>
      <c r="B23" s="800"/>
      <c r="C23" s="800"/>
      <c r="D23" s="800"/>
      <c r="E23" s="800"/>
      <c r="F23" s="801">
        <f>内訳1!I62</f>
        <v>0</v>
      </c>
      <c r="G23" s="802"/>
      <c r="H23" s="802"/>
      <c r="I23" s="802"/>
      <c r="J23" s="803"/>
      <c r="K23" s="805" t="str">
        <f>IF(F23&gt;0,"人件費内訳のとおり","")</f>
        <v/>
      </c>
      <c r="L23" s="805"/>
      <c r="M23" s="805"/>
      <c r="N23" s="805"/>
      <c r="O23" s="805"/>
      <c r="P23" s="805"/>
      <c r="Q23" s="805"/>
      <c r="R23" s="805"/>
      <c r="S23" s="805"/>
      <c r="T23" s="805"/>
      <c r="U23" s="805"/>
      <c r="V23" s="805"/>
      <c r="W23" s="805"/>
      <c r="X23" s="805"/>
      <c r="Y23" s="805"/>
      <c r="Z23" s="805"/>
      <c r="AA23" s="805"/>
      <c r="AB23" s="805"/>
      <c r="AC23" s="805"/>
      <c r="AD23" s="805"/>
      <c r="AE23" s="805"/>
      <c r="AF23" s="805"/>
      <c r="AG23" s="805"/>
      <c r="AH23" s="805"/>
      <c r="AI23" s="805"/>
      <c r="AJ23" s="805"/>
      <c r="AK23" s="805"/>
      <c r="AL23" s="805"/>
      <c r="AM23" s="805"/>
      <c r="AQ23" s="124"/>
    </row>
    <row r="24" spans="1:45" ht="9.75" customHeight="1">
      <c r="A24" s="800" t="s">
        <v>270</v>
      </c>
      <c r="B24" s="800"/>
      <c r="C24" s="800"/>
      <c r="D24" s="800"/>
      <c r="E24" s="800"/>
      <c r="F24" s="801">
        <f>内訳1!I63</f>
        <v>0</v>
      </c>
      <c r="G24" s="802"/>
      <c r="H24" s="802"/>
      <c r="I24" s="802"/>
      <c r="J24" s="803"/>
      <c r="K24" s="805" t="str">
        <f>IF(F24&gt;0,"人件費内訳のとおり","")</f>
        <v/>
      </c>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Q24" s="124"/>
    </row>
    <row r="25" spans="1:45" ht="9.75" customHeight="1">
      <c r="A25" s="800" t="s">
        <v>239</v>
      </c>
      <c r="B25" s="800"/>
      <c r="C25" s="800"/>
      <c r="D25" s="800"/>
      <c r="E25" s="800"/>
      <c r="F25" s="789">
        <f>内訳1!I120</f>
        <v>0</v>
      </c>
      <c r="G25" s="789"/>
      <c r="H25" s="789"/>
      <c r="I25" s="789"/>
      <c r="J25" s="789"/>
      <c r="K25" s="805" t="str">
        <f>IF(F25&gt;0,"経費内訳のとおり","")</f>
        <v/>
      </c>
      <c r="L25" s="805"/>
      <c r="M25" s="805"/>
      <c r="N25" s="805"/>
      <c r="O25" s="805"/>
      <c r="P25" s="805"/>
      <c r="Q25" s="805"/>
      <c r="R25" s="805"/>
      <c r="S25" s="805"/>
      <c r="T25" s="805"/>
      <c r="U25" s="805"/>
      <c r="V25" s="805"/>
      <c r="W25" s="805"/>
      <c r="X25" s="805"/>
      <c r="Y25" s="805"/>
      <c r="Z25" s="805"/>
      <c r="AA25" s="805"/>
      <c r="AB25" s="805"/>
      <c r="AC25" s="805"/>
      <c r="AD25" s="805"/>
      <c r="AE25" s="805"/>
      <c r="AF25" s="805"/>
      <c r="AG25" s="805"/>
      <c r="AH25" s="805"/>
      <c r="AI25" s="805"/>
      <c r="AJ25" s="805"/>
      <c r="AK25" s="805"/>
      <c r="AL25" s="805"/>
      <c r="AM25" s="805"/>
      <c r="AQ25" s="124"/>
    </row>
    <row r="26" spans="1:45" ht="9.75" customHeight="1">
      <c r="A26" s="786" t="s">
        <v>158</v>
      </c>
      <c r="B26" s="787"/>
      <c r="C26" s="787"/>
      <c r="D26" s="787"/>
      <c r="E26" s="788"/>
      <c r="F26" s="789">
        <f>内訳1!I121</f>
        <v>0</v>
      </c>
      <c r="G26" s="789"/>
      <c r="H26" s="789"/>
      <c r="I26" s="789"/>
      <c r="J26" s="789"/>
      <c r="K26" s="805" t="str">
        <f t="shared" ref="K26:K37" si="0">IF(F26&gt;0,"経費内訳のとおり","")</f>
        <v/>
      </c>
      <c r="L26" s="805"/>
      <c r="M26" s="805"/>
      <c r="N26" s="805"/>
      <c r="O26" s="805"/>
      <c r="P26" s="805"/>
      <c r="Q26" s="805"/>
      <c r="R26" s="805"/>
      <c r="S26" s="805"/>
      <c r="T26" s="805"/>
      <c r="U26" s="805"/>
      <c r="V26" s="805"/>
      <c r="W26" s="805"/>
      <c r="X26" s="805"/>
      <c r="Y26" s="805"/>
      <c r="Z26" s="805"/>
      <c r="AA26" s="805"/>
      <c r="AB26" s="805"/>
      <c r="AC26" s="805"/>
      <c r="AD26" s="805"/>
      <c r="AE26" s="805"/>
      <c r="AF26" s="805"/>
      <c r="AG26" s="805"/>
      <c r="AH26" s="805"/>
      <c r="AI26" s="805"/>
      <c r="AJ26" s="805"/>
      <c r="AK26" s="805"/>
      <c r="AL26" s="805"/>
      <c r="AM26" s="805"/>
      <c r="AQ26" s="124"/>
    </row>
    <row r="27" spans="1:45" ht="9.75" customHeight="1">
      <c r="A27" s="786" t="s">
        <v>157</v>
      </c>
      <c r="B27" s="787"/>
      <c r="C27" s="787"/>
      <c r="D27" s="787"/>
      <c r="E27" s="788"/>
      <c r="F27" s="789">
        <f>内訳1!I122</f>
        <v>0</v>
      </c>
      <c r="G27" s="789"/>
      <c r="H27" s="789"/>
      <c r="I27" s="789"/>
      <c r="J27" s="789"/>
      <c r="K27" s="805" t="str">
        <f t="shared" si="0"/>
        <v/>
      </c>
      <c r="L27" s="805"/>
      <c r="M27" s="805"/>
      <c r="N27" s="805"/>
      <c r="O27" s="805"/>
      <c r="P27" s="805"/>
      <c r="Q27" s="805"/>
      <c r="R27" s="805"/>
      <c r="S27" s="805"/>
      <c r="T27" s="805"/>
      <c r="U27" s="805"/>
      <c r="V27" s="805"/>
      <c r="W27" s="805"/>
      <c r="X27" s="805"/>
      <c r="Y27" s="805"/>
      <c r="Z27" s="805"/>
      <c r="AA27" s="805"/>
      <c r="AB27" s="805"/>
      <c r="AC27" s="805"/>
      <c r="AD27" s="805"/>
      <c r="AE27" s="805"/>
      <c r="AF27" s="805"/>
      <c r="AG27" s="805"/>
      <c r="AH27" s="805"/>
      <c r="AI27" s="805"/>
      <c r="AJ27" s="805"/>
      <c r="AK27" s="805"/>
      <c r="AL27" s="805"/>
      <c r="AM27" s="805"/>
      <c r="AQ27" s="124"/>
    </row>
    <row r="28" spans="1:45" ht="9.75" customHeight="1">
      <c r="A28" s="786" t="s">
        <v>154</v>
      </c>
      <c r="B28" s="787"/>
      <c r="C28" s="787"/>
      <c r="D28" s="787"/>
      <c r="E28" s="788"/>
      <c r="F28" s="789">
        <f>内訳1!I123</f>
        <v>0</v>
      </c>
      <c r="G28" s="789"/>
      <c r="H28" s="789"/>
      <c r="I28" s="789"/>
      <c r="J28" s="789"/>
      <c r="K28" s="805" t="str">
        <f t="shared" si="0"/>
        <v/>
      </c>
      <c r="L28" s="805"/>
      <c r="M28" s="805"/>
      <c r="N28" s="805"/>
      <c r="O28" s="805"/>
      <c r="P28" s="805"/>
      <c r="Q28" s="805"/>
      <c r="R28" s="805"/>
      <c r="S28" s="805"/>
      <c r="T28" s="805"/>
      <c r="U28" s="805"/>
      <c r="V28" s="805"/>
      <c r="W28" s="805"/>
      <c r="X28" s="805"/>
      <c r="Y28" s="805"/>
      <c r="Z28" s="805"/>
      <c r="AA28" s="805"/>
      <c r="AB28" s="805"/>
      <c r="AC28" s="805"/>
      <c r="AD28" s="805"/>
      <c r="AE28" s="805"/>
      <c r="AF28" s="805"/>
      <c r="AG28" s="805"/>
      <c r="AH28" s="805"/>
      <c r="AI28" s="805"/>
      <c r="AJ28" s="805"/>
      <c r="AK28" s="805"/>
      <c r="AL28" s="805"/>
      <c r="AM28" s="805"/>
      <c r="AQ28" s="124"/>
    </row>
    <row r="29" spans="1:45" ht="9.75" customHeight="1">
      <c r="A29" s="786" t="s">
        <v>152</v>
      </c>
      <c r="B29" s="787"/>
      <c r="C29" s="787"/>
      <c r="D29" s="787"/>
      <c r="E29" s="788"/>
      <c r="F29" s="789">
        <f>内訳1!I124</f>
        <v>0</v>
      </c>
      <c r="G29" s="789"/>
      <c r="H29" s="789"/>
      <c r="I29" s="789"/>
      <c r="J29" s="789"/>
      <c r="K29" s="805" t="str">
        <f t="shared" si="0"/>
        <v/>
      </c>
      <c r="L29" s="805"/>
      <c r="M29" s="805"/>
      <c r="N29" s="805"/>
      <c r="O29" s="805"/>
      <c r="P29" s="805"/>
      <c r="Q29" s="805"/>
      <c r="R29" s="805"/>
      <c r="S29" s="805"/>
      <c r="T29" s="805"/>
      <c r="U29" s="805"/>
      <c r="V29" s="805"/>
      <c r="W29" s="805"/>
      <c r="X29" s="805"/>
      <c r="Y29" s="805"/>
      <c r="Z29" s="805"/>
      <c r="AA29" s="805"/>
      <c r="AB29" s="805"/>
      <c r="AC29" s="805"/>
      <c r="AD29" s="805"/>
      <c r="AE29" s="805"/>
      <c r="AF29" s="805"/>
      <c r="AG29" s="805"/>
      <c r="AH29" s="805"/>
      <c r="AI29" s="805"/>
      <c r="AJ29" s="805"/>
      <c r="AK29" s="805"/>
      <c r="AL29" s="805"/>
      <c r="AM29" s="805"/>
      <c r="AQ29" s="124"/>
    </row>
    <row r="30" spans="1:45" ht="9.75" customHeight="1">
      <c r="A30" s="786" t="s">
        <v>153</v>
      </c>
      <c r="B30" s="787"/>
      <c r="C30" s="787"/>
      <c r="D30" s="787"/>
      <c r="E30" s="788"/>
      <c r="F30" s="789">
        <f>内訳1!I125</f>
        <v>0</v>
      </c>
      <c r="G30" s="789"/>
      <c r="H30" s="789"/>
      <c r="I30" s="789"/>
      <c r="J30" s="789"/>
      <c r="K30" s="805" t="str">
        <f t="shared" si="0"/>
        <v/>
      </c>
      <c r="L30" s="805"/>
      <c r="M30" s="805"/>
      <c r="N30" s="805"/>
      <c r="O30" s="805"/>
      <c r="P30" s="805"/>
      <c r="Q30" s="805"/>
      <c r="R30" s="805"/>
      <c r="S30" s="805"/>
      <c r="T30" s="805"/>
      <c r="U30" s="805"/>
      <c r="V30" s="805"/>
      <c r="W30" s="805"/>
      <c r="X30" s="805"/>
      <c r="Y30" s="805"/>
      <c r="Z30" s="805"/>
      <c r="AA30" s="805"/>
      <c r="AB30" s="805"/>
      <c r="AC30" s="805"/>
      <c r="AD30" s="805"/>
      <c r="AE30" s="805"/>
      <c r="AF30" s="805"/>
      <c r="AG30" s="805"/>
      <c r="AH30" s="805"/>
      <c r="AI30" s="805"/>
      <c r="AJ30" s="805"/>
      <c r="AK30" s="805"/>
      <c r="AL30" s="805"/>
      <c r="AM30" s="805"/>
      <c r="AQ30" s="124"/>
    </row>
    <row r="31" spans="1:45" ht="9.75" customHeight="1">
      <c r="A31" s="786" t="s">
        <v>155</v>
      </c>
      <c r="B31" s="787"/>
      <c r="C31" s="787"/>
      <c r="D31" s="787"/>
      <c r="E31" s="788"/>
      <c r="F31" s="789">
        <f>内訳1!I126</f>
        <v>0</v>
      </c>
      <c r="G31" s="789"/>
      <c r="H31" s="789"/>
      <c r="I31" s="789"/>
      <c r="J31" s="789"/>
      <c r="K31" s="805" t="str">
        <f t="shared" si="0"/>
        <v/>
      </c>
      <c r="L31" s="805"/>
      <c r="M31" s="805"/>
      <c r="N31" s="805"/>
      <c r="O31" s="805"/>
      <c r="P31" s="805"/>
      <c r="Q31" s="805"/>
      <c r="R31" s="805"/>
      <c r="S31" s="805"/>
      <c r="T31" s="805"/>
      <c r="U31" s="805"/>
      <c r="V31" s="805"/>
      <c r="W31" s="805"/>
      <c r="X31" s="805"/>
      <c r="Y31" s="805"/>
      <c r="Z31" s="805"/>
      <c r="AA31" s="805"/>
      <c r="AB31" s="805"/>
      <c r="AC31" s="805"/>
      <c r="AD31" s="805"/>
      <c r="AE31" s="805"/>
      <c r="AF31" s="805"/>
      <c r="AG31" s="805"/>
      <c r="AH31" s="805"/>
      <c r="AI31" s="805"/>
      <c r="AJ31" s="805"/>
      <c r="AK31" s="805"/>
      <c r="AL31" s="805"/>
      <c r="AM31" s="805"/>
      <c r="AQ31" s="124"/>
    </row>
    <row r="32" spans="1:45" ht="9.75" customHeight="1">
      <c r="A32" s="786" t="s">
        <v>160</v>
      </c>
      <c r="B32" s="787"/>
      <c r="C32" s="787"/>
      <c r="D32" s="787"/>
      <c r="E32" s="788"/>
      <c r="F32" s="789">
        <f>内訳1!I127</f>
        <v>0</v>
      </c>
      <c r="G32" s="789"/>
      <c r="H32" s="789"/>
      <c r="I32" s="789"/>
      <c r="J32" s="789"/>
      <c r="K32" s="805" t="str">
        <f t="shared" si="0"/>
        <v/>
      </c>
      <c r="L32" s="805"/>
      <c r="M32" s="805"/>
      <c r="N32" s="805"/>
      <c r="O32" s="805"/>
      <c r="P32" s="805"/>
      <c r="Q32" s="805"/>
      <c r="R32" s="805"/>
      <c r="S32" s="805"/>
      <c r="T32" s="805"/>
      <c r="U32" s="805"/>
      <c r="V32" s="805"/>
      <c r="W32" s="805"/>
      <c r="X32" s="805"/>
      <c r="Y32" s="805"/>
      <c r="Z32" s="805"/>
      <c r="AA32" s="805"/>
      <c r="AB32" s="805"/>
      <c r="AC32" s="805"/>
      <c r="AD32" s="805"/>
      <c r="AE32" s="805"/>
      <c r="AF32" s="805"/>
      <c r="AG32" s="805"/>
      <c r="AH32" s="805"/>
      <c r="AI32" s="805"/>
      <c r="AJ32" s="805"/>
      <c r="AK32" s="805"/>
      <c r="AL32" s="805"/>
      <c r="AM32" s="805"/>
      <c r="AQ32" s="124"/>
    </row>
    <row r="33" spans="1:43" ht="9.75" customHeight="1">
      <c r="A33" s="786" t="s">
        <v>161</v>
      </c>
      <c r="B33" s="787"/>
      <c r="C33" s="787"/>
      <c r="D33" s="787"/>
      <c r="E33" s="788"/>
      <c r="F33" s="789">
        <f>内訳1!I128</f>
        <v>0</v>
      </c>
      <c r="G33" s="789"/>
      <c r="H33" s="789"/>
      <c r="I33" s="789"/>
      <c r="J33" s="789"/>
      <c r="K33" s="805" t="str">
        <f t="shared" si="0"/>
        <v/>
      </c>
      <c r="L33" s="805"/>
      <c r="M33" s="805"/>
      <c r="N33" s="805"/>
      <c r="O33" s="805"/>
      <c r="P33" s="805"/>
      <c r="Q33" s="805"/>
      <c r="R33" s="805"/>
      <c r="S33" s="805"/>
      <c r="T33" s="805"/>
      <c r="U33" s="805"/>
      <c r="V33" s="805"/>
      <c r="W33" s="805"/>
      <c r="X33" s="805"/>
      <c r="Y33" s="805"/>
      <c r="Z33" s="805"/>
      <c r="AA33" s="805"/>
      <c r="AB33" s="805"/>
      <c r="AC33" s="805"/>
      <c r="AD33" s="805"/>
      <c r="AE33" s="805"/>
      <c r="AF33" s="805"/>
      <c r="AG33" s="805"/>
      <c r="AH33" s="805"/>
      <c r="AI33" s="805"/>
      <c r="AJ33" s="805"/>
      <c r="AK33" s="805"/>
      <c r="AL33" s="805"/>
      <c r="AM33" s="805"/>
      <c r="AQ33" s="124"/>
    </row>
    <row r="34" spans="1:43" ht="9.75" customHeight="1">
      <c r="A34" s="786" t="s">
        <v>159</v>
      </c>
      <c r="B34" s="787"/>
      <c r="C34" s="787"/>
      <c r="D34" s="787"/>
      <c r="E34" s="788"/>
      <c r="F34" s="789">
        <f>内訳1!I129</f>
        <v>0</v>
      </c>
      <c r="G34" s="789"/>
      <c r="H34" s="789"/>
      <c r="I34" s="789"/>
      <c r="J34" s="789"/>
      <c r="K34" s="805" t="str">
        <f t="shared" si="0"/>
        <v/>
      </c>
      <c r="L34" s="805"/>
      <c r="M34" s="805"/>
      <c r="N34" s="805"/>
      <c r="O34" s="805"/>
      <c r="P34" s="805"/>
      <c r="Q34" s="805"/>
      <c r="R34" s="805"/>
      <c r="S34" s="805"/>
      <c r="T34" s="805"/>
      <c r="U34" s="805"/>
      <c r="V34" s="805"/>
      <c r="W34" s="805"/>
      <c r="X34" s="805"/>
      <c r="Y34" s="805"/>
      <c r="Z34" s="805"/>
      <c r="AA34" s="805"/>
      <c r="AB34" s="805"/>
      <c r="AC34" s="805"/>
      <c r="AD34" s="805"/>
      <c r="AE34" s="805"/>
      <c r="AF34" s="805"/>
      <c r="AG34" s="805"/>
      <c r="AH34" s="805"/>
      <c r="AI34" s="805"/>
      <c r="AJ34" s="805"/>
      <c r="AK34" s="805"/>
      <c r="AL34" s="805"/>
      <c r="AM34" s="805"/>
      <c r="AQ34" s="124"/>
    </row>
    <row r="35" spans="1:43" ht="9.75" customHeight="1">
      <c r="A35" s="786" t="s">
        <v>162</v>
      </c>
      <c r="B35" s="787"/>
      <c r="C35" s="787"/>
      <c r="D35" s="787"/>
      <c r="E35" s="788"/>
      <c r="F35" s="789">
        <f>内訳1!I130</f>
        <v>0</v>
      </c>
      <c r="G35" s="789"/>
      <c r="H35" s="789"/>
      <c r="I35" s="789"/>
      <c r="J35" s="789"/>
      <c r="K35" s="805" t="str">
        <f t="shared" si="0"/>
        <v/>
      </c>
      <c r="L35" s="805"/>
      <c r="M35" s="805"/>
      <c r="N35" s="805"/>
      <c r="O35" s="805"/>
      <c r="P35" s="805"/>
      <c r="Q35" s="805"/>
      <c r="R35" s="805"/>
      <c r="S35" s="805"/>
      <c r="T35" s="805"/>
      <c r="U35" s="805"/>
      <c r="V35" s="805"/>
      <c r="W35" s="805"/>
      <c r="X35" s="805"/>
      <c r="Y35" s="805"/>
      <c r="Z35" s="805"/>
      <c r="AA35" s="805"/>
      <c r="AB35" s="805"/>
      <c r="AC35" s="805"/>
      <c r="AD35" s="805"/>
      <c r="AE35" s="805"/>
      <c r="AF35" s="805"/>
      <c r="AG35" s="805"/>
      <c r="AH35" s="805"/>
      <c r="AI35" s="805"/>
      <c r="AJ35" s="805"/>
      <c r="AK35" s="805"/>
      <c r="AL35" s="805"/>
      <c r="AM35" s="805"/>
      <c r="AQ35" s="124"/>
    </row>
    <row r="36" spans="1:43" ht="9.75" customHeight="1">
      <c r="A36" s="786" t="s">
        <v>163</v>
      </c>
      <c r="B36" s="787"/>
      <c r="C36" s="787"/>
      <c r="D36" s="787"/>
      <c r="E36" s="788"/>
      <c r="F36" s="789">
        <f>内訳1!I131</f>
        <v>0</v>
      </c>
      <c r="G36" s="789"/>
      <c r="H36" s="789"/>
      <c r="I36" s="789"/>
      <c r="J36" s="789"/>
      <c r="K36" s="805" t="str">
        <f t="shared" si="0"/>
        <v/>
      </c>
      <c r="L36" s="805"/>
      <c r="M36" s="805"/>
      <c r="N36" s="805"/>
      <c r="O36" s="805"/>
      <c r="P36" s="805"/>
      <c r="Q36" s="805"/>
      <c r="R36" s="805"/>
      <c r="S36" s="805"/>
      <c r="T36" s="805"/>
      <c r="U36" s="805"/>
      <c r="V36" s="805"/>
      <c r="W36" s="805"/>
      <c r="X36" s="805"/>
      <c r="Y36" s="805"/>
      <c r="Z36" s="805"/>
      <c r="AA36" s="805"/>
      <c r="AB36" s="805"/>
      <c r="AC36" s="805"/>
      <c r="AD36" s="805"/>
      <c r="AE36" s="805"/>
      <c r="AF36" s="805"/>
      <c r="AG36" s="805"/>
      <c r="AH36" s="805"/>
      <c r="AI36" s="805"/>
      <c r="AJ36" s="805"/>
      <c r="AK36" s="805"/>
      <c r="AL36" s="805"/>
      <c r="AM36" s="805"/>
      <c r="AQ36" s="124"/>
    </row>
    <row r="37" spans="1:43" ht="9.75" customHeight="1" thickBot="1">
      <c r="A37" s="828" t="s">
        <v>156</v>
      </c>
      <c r="B37" s="829"/>
      <c r="C37" s="829"/>
      <c r="D37" s="829"/>
      <c r="E37" s="830"/>
      <c r="F37" s="789">
        <f>内訳1!I132</f>
        <v>0</v>
      </c>
      <c r="G37" s="789"/>
      <c r="H37" s="789"/>
      <c r="I37" s="789"/>
      <c r="J37" s="789"/>
      <c r="K37" s="805" t="str">
        <f t="shared" si="0"/>
        <v/>
      </c>
      <c r="L37" s="805"/>
      <c r="M37" s="805"/>
      <c r="N37" s="805"/>
      <c r="O37" s="805"/>
      <c r="P37" s="805"/>
      <c r="Q37" s="805"/>
      <c r="R37" s="805"/>
      <c r="S37" s="805"/>
      <c r="T37" s="805"/>
      <c r="U37" s="805"/>
      <c r="V37" s="805"/>
      <c r="W37" s="805"/>
      <c r="X37" s="805"/>
      <c r="Y37" s="805"/>
      <c r="Z37" s="805"/>
      <c r="AA37" s="805"/>
      <c r="AB37" s="805"/>
      <c r="AC37" s="805"/>
      <c r="AD37" s="805"/>
      <c r="AE37" s="805"/>
      <c r="AF37" s="805"/>
      <c r="AG37" s="805"/>
      <c r="AH37" s="805"/>
      <c r="AI37" s="805"/>
      <c r="AJ37" s="805"/>
      <c r="AK37" s="805"/>
      <c r="AL37" s="805"/>
      <c r="AM37" s="805"/>
    </row>
    <row r="38" spans="1:43" ht="15" customHeight="1" thickTop="1">
      <c r="A38" s="790" t="s">
        <v>85</v>
      </c>
      <c r="B38" s="791"/>
      <c r="C38" s="791"/>
      <c r="D38" s="791"/>
      <c r="E38" s="791"/>
      <c r="F38" s="825">
        <f>SUM(F22:J37)</f>
        <v>0</v>
      </c>
      <c r="G38" s="826"/>
      <c r="H38" s="826"/>
      <c r="I38" s="826"/>
      <c r="J38" s="827"/>
      <c r="K38" s="873"/>
      <c r="L38" s="873"/>
      <c r="M38" s="873"/>
      <c r="N38" s="873"/>
      <c r="O38" s="873"/>
      <c r="P38" s="873"/>
      <c r="Q38" s="873"/>
      <c r="R38" s="873"/>
      <c r="S38" s="873"/>
      <c r="T38" s="873"/>
      <c r="U38" s="873"/>
      <c r="V38" s="873"/>
      <c r="W38" s="873"/>
      <c r="X38" s="873"/>
      <c r="Y38" s="873"/>
      <c r="Z38" s="873"/>
      <c r="AA38" s="873"/>
      <c r="AB38" s="873"/>
      <c r="AC38" s="873"/>
      <c r="AD38" s="873"/>
      <c r="AE38" s="873"/>
      <c r="AF38" s="873"/>
      <c r="AG38" s="873"/>
      <c r="AH38" s="873"/>
      <c r="AI38" s="873"/>
      <c r="AJ38" s="873"/>
      <c r="AK38" s="873"/>
      <c r="AL38" s="873"/>
      <c r="AM38" s="873"/>
    </row>
    <row r="39" spans="1:43" s="13" customFormat="1" ht="2.25" customHeight="1">
      <c r="A39" s="127"/>
      <c r="B39" s="128"/>
      <c r="C39" s="129"/>
      <c r="D39" s="7"/>
      <c r="E39" s="130"/>
      <c r="F39" s="7"/>
      <c r="G39" s="7"/>
      <c r="H39" s="7"/>
      <c r="I39" s="7"/>
      <c r="J39" s="131"/>
      <c r="K39" s="131"/>
      <c r="L39" s="131"/>
      <c r="M39" s="131"/>
      <c r="N39" s="131"/>
      <c r="O39" s="128"/>
      <c r="P39" s="132"/>
      <c r="Q39" s="127"/>
      <c r="R39" s="127"/>
      <c r="S39" s="131"/>
      <c r="T39" s="1"/>
      <c r="U39" s="131"/>
      <c r="V39" s="131"/>
      <c r="W39" s="131"/>
      <c r="X39" s="131"/>
      <c r="Y39" s="7"/>
      <c r="Z39" s="7"/>
      <c r="AA39" s="7"/>
      <c r="AB39" s="128"/>
      <c r="AC39" s="129"/>
      <c r="AD39" s="131"/>
      <c r="AE39" s="131"/>
      <c r="AF39" s="131"/>
      <c r="AG39" s="131"/>
      <c r="AH39" s="131"/>
      <c r="AI39" s="133"/>
      <c r="AJ39" s="133"/>
      <c r="AK39" s="133"/>
      <c r="AL39" s="133"/>
      <c r="AM39" s="131"/>
    </row>
    <row r="40" spans="1:43" s="13" customFormat="1" ht="2.25" customHeight="1">
      <c r="B40" s="2"/>
      <c r="C40" s="191"/>
      <c r="D40" s="11"/>
      <c r="E40" s="193"/>
      <c r="F40" s="11"/>
      <c r="G40" s="11"/>
      <c r="H40" s="11"/>
      <c r="I40" s="11"/>
      <c r="J40" s="213"/>
      <c r="K40" s="213"/>
      <c r="L40" s="213"/>
      <c r="M40" s="213"/>
      <c r="N40" s="213"/>
      <c r="O40" s="2"/>
      <c r="P40" s="192"/>
      <c r="S40" s="213"/>
      <c r="T40" s="214"/>
      <c r="U40" s="213"/>
      <c r="V40" s="213"/>
      <c r="W40" s="213"/>
      <c r="X40" s="213"/>
      <c r="Y40" s="11"/>
      <c r="Z40" s="11"/>
      <c r="AA40" s="11"/>
      <c r="AB40" s="2"/>
      <c r="AC40" s="191"/>
      <c r="AD40" s="213"/>
      <c r="AE40" s="213"/>
      <c r="AF40" s="213"/>
      <c r="AG40" s="213"/>
      <c r="AH40" s="213"/>
      <c r="AI40" s="215"/>
      <c r="AJ40" s="215"/>
      <c r="AK40" s="215"/>
      <c r="AL40" s="215"/>
      <c r="AM40" s="213"/>
    </row>
    <row r="41" spans="1:43" s="13" customFormat="1" ht="2.25" customHeight="1">
      <c r="B41" s="2"/>
      <c r="C41" s="191"/>
      <c r="D41" s="11"/>
      <c r="E41" s="193"/>
      <c r="F41" s="11"/>
      <c r="G41" s="11"/>
      <c r="H41" s="11"/>
      <c r="I41" s="11"/>
      <c r="J41" s="213"/>
      <c r="K41" s="213"/>
      <c r="L41" s="213"/>
      <c r="M41" s="213"/>
      <c r="N41" s="213"/>
      <c r="O41" s="2"/>
      <c r="P41" s="192"/>
      <c r="S41" s="213"/>
      <c r="T41" s="214"/>
      <c r="U41" s="213"/>
      <c r="V41" s="213"/>
      <c r="W41" s="213"/>
      <c r="X41" s="213"/>
      <c r="Y41" s="11"/>
      <c r="Z41" s="11"/>
      <c r="AA41" s="11"/>
      <c r="AB41" s="2"/>
      <c r="AC41" s="191"/>
      <c r="AD41" s="213"/>
      <c r="AE41" s="213"/>
      <c r="AF41" s="213"/>
      <c r="AG41" s="213"/>
      <c r="AH41" s="213"/>
      <c r="AI41" s="215"/>
      <c r="AJ41" s="215"/>
      <c r="AK41" s="215"/>
      <c r="AL41" s="215"/>
      <c r="AM41" s="213"/>
    </row>
    <row r="42" spans="1:43" s="13" customFormat="1" ht="2.25" customHeight="1">
      <c r="B42" s="2"/>
      <c r="C42" s="191"/>
      <c r="D42" s="11"/>
      <c r="E42" s="193"/>
      <c r="F42" s="11"/>
      <c r="G42" s="11"/>
      <c r="H42" s="11"/>
      <c r="I42" s="11"/>
      <c r="J42" s="213"/>
      <c r="K42" s="213"/>
      <c r="L42" s="213"/>
      <c r="M42" s="213"/>
      <c r="N42" s="213"/>
      <c r="O42" s="2"/>
      <c r="P42" s="192"/>
      <c r="S42" s="213"/>
      <c r="T42" s="214"/>
      <c r="U42" s="213"/>
      <c r="V42" s="213"/>
      <c r="W42" s="213"/>
      <c r="X42" s="213"/>
      <c r="Y42" s="11"/>
      <c r="Z42" s="11"/>
      <c r="AA42" s="11"/>
      <c r="AB42" s="2"/>
      <c r="AC42" s="191"/>
      <c r="AD42" s="213"/>
      <c r="AE42" s="213"/>
      <c r="AF42" s="213"/>
      <c r="AG42" s="213"/>
      <c r="AH42" s="213"/>
      <c r="AI42" s="215"/>
      <c r="AJ42" s="215"/>
      <c r="AK42" s="215"/>
      <c r="AL42" s="215"/>
      <c r="AM42" s="213"/>
    </row>
    <row r="43" spans="1:43" s="13" customFormat="1" ht="2.25" customHeight="1">
      <c r="B43" s="2"/>
      <c r="C43" s="191"/>
      <c r="D43" s="11"/>
      <c r="E43" s="193"/>
      <c r="F43" s="11"/>
      <c r="G43" s="11"/>
      <c r="H43" s="11"/>
      <c r="I43" s="11"/>
      <c r="J43" s="213"/>
      <c r="K43" s="213"/>
      <c r="L43" s="213"/>
      <c r="M43" s="213"/>
      <c r="N43" s="213"/>
      <c r="O43" s="2"/>
      <c r="P43" s="192"/>
      <c r="S43" s="213"/>
      <c r="T43" s="214"/>
      <c r="U43" s="213"/>
      <c r="V43" s="213"/>
      <c r="W43" s="213"/>
      <c r="X43" s="213"/>
      <c r="Y43" s="11"/>
      <c r="Z43" s="11"/>
      <c r="AA43" s="11"/>
      <c r="AB43" s="2"/>
      <c r="AC43" s="191"/>
      <c r="AD43" s="213"/>
      <c r="AE43" s="213"/>
      <c r="AF43" s="213"/>
      <c r="AG43" s="213"/>
      <c r="AH43" s="213"/>
      <c r="AI43" s="215"/>
      <c r="AJ43" s="215"/>
      <c r="AK43" s="215"/>
      <c r="AL43" s="215"/>
      <c r="AM43" s="213"/>
    </row>
    <row r="44" spans="1:43" ht="15" customHeight="1">
      <c r="A44" s="45" t="s">
        <v>91</v>
      </c>
      <c r="B44" s="12"/>
      <c r="C44" s="4"/>
      <c r="D44" s="12"/>
      <c r="E44" s="6"/>
      <c r="F44" s="12"/>
      <c r="G44" s="847" t="s">
        <v>279</v>
      </c>
      <c r="H44" s="848"/>
      <c r="I44" s="864"/>
      <c r="J44" s="871"/>
      <c r="K44" s="872"/>
      <c r="L44" s="872"/>
      <c r="M44" s="798" t="s">
        <v>59</v>
      </c>
      <c r="N44" s="799"/>
      <c r="O44" s="847" t="s">
        <v>281</v>
      </c>
      <c r="P44" s="848"/>
      <c r="Q44" s="864"/>
      <c r="R44" s="796"/>
      <c r="S44" s="797"/>
      <c r="T44" s="797"/>
      <c r="U44" s="798" t="s">
        <v>59</v>
      </c>
      <c r="V44" s="799"/>
      <c r="W44" s="835" t="s">
        <v>76</v>
      </c>
      <c r="X44" s="798"/>
      <c r="Y44" s="798"/>
      <c r="Z44" s="799"/>
      <c r="AA44" s="869" t="str">
        <f>IF(L5="","",VLOOKUP(L5,$A$76:$C$110,3,FALSE))</f>
        <v/>
      </c>
      <c r="AB44" s="870"/>
      <c r="AC44" s="870"/>
      <c r="AD44" s="798" t="s">
        <v>59</v>
      </c>
      <c r="AE44" s="799"/>
      <c r="AF44" s="835" t="s">
        <v>44</v>
      </c>
      <c r="AG44" s="798"/>
      <c r="AH44" s="799"/>
      <c r="AI44" s="796">
        <f>ROUNDDOWN($F$55/1000,0)</f>
        <v>0</v>
      </c>
      <c r="AJ44" s="797"/>
      <c r="AK44" s="797"/>
      <c r="AL44" s="798" t="s">
        <v>59</v>
      </c>
      <c r="AM44" s="799"/>
      <c r="AO44" s="20" t="str">
        <f>IF(L5="","",VLOOKUP(L5,$A$76:$C$110,3,FALSE))</f>
        <v/>
      </c>
      <c r="AP44" s="222" t="e">
        <f>R44+AO44-J44</f>
        <v>#VALUE!</v>
      </c>
    </row>
    <row r="45" spans="1:43" ht="15" customHeight="1">
      <c r="A45" s="38" t="s">
        <v>41</v>
      </c>
      <c r="B45" s="139"/>
      <c r="C45" s="9"/>
      <c r="D45" s="9"/>
      <c r="E45" s="9"/>
      <c r="F45" s="9"/>
      <c r="G45" s="9"/>
      <c r="H45" s="874"/>
      <c r="I45" s="875"/>
      <c r="J45" s="876"/>
      <c r="K45" s="856" t="s">
        <v>100</v>
      </c>
      <c r="L45" s="857"/>
      <c r="M45" s="857"/>
      <c r="N45" s="857"/>
      <c r="O45" s="857"/>
      <c r="P45" s="857"/>
      <c r="Q45" s="857"/>
      <c r="R45" s="857"/>
      <c r="S45" s="857"/>
      <c r="T45" s="857"/>
      <c r="U45" s="857"/>
      <c r="V45" s="857"/>
      <c r="W45" s="857"/>
      <c r="X45" s="857"/>
      <c r="Y45" s="857"/>
      <c r="Z45" s="857"/>
      <c r="AA45" s="857"/>
      <c r="AB45" s="857"/>
      <c r="AC45" s="857"/>
      <c r="AD45" s="857"/>
      <c r="AE45" s="857"/>
      <c r="AF45" s="39" t="s">
        <v>74</v>
      </c>
      <c r="AG45" s="40"/>
      <c r="AH45" s="40"/>
      <c r="AI45" s="10"/>
      <c r="AJ45" s="10"/>
      <c r="AK45" s="140"/>
      <c r="AL45" s="9"/>
      <c r="AM45" s="41"/>
    </row>
    <row r="46" spans="1:43" ht="14" customHeight="1">
      <c r="A46" s="42"/>
      <c r="B46" s="3"/>
      <c r="C46" s="806" t="s">
        <v>451</v>
      </c>
      <c r="D46" s="806"/>
      <c r="E46" s="806"/>
      <c r="F46" s="806"/>
      <c r="G46" s="806"/>
      <c r="H46" s="806"/>
      <c r="I46" s="806"/>
      <c r="J46" s="806"/>
      <c r="K46" s="806"/>
      <c r="L46" s="806"/>
      <c r="M46" s="806"/>
      <c r="N46" s="806"/>
      <c r="O46" s="806"/>
      <c r="P46" s="806"/>
      <c r="Q46" s="806"/>
      <c r="R46" s="806"/>
      <c r="S46" s="806"/>
      <c r="T46" s="806"/>
      <c r="U46" s="806"/>
      <c r="V46" s="806"/>
      <c r="W46" s="806"/>
      <c r="X46" s="806"/>
      <c r="Y46" s="806"/>
      <c r="Z46" s="806"/>
      <c r="AA46" s="806"/>
      <c r="AB46" s="806"/>
      <c r="AC46" s="806"/>
      <c r="AD46" s="806"/>
      <c r="AE46" s="806"/>
      <c r="AF46" s="806"/>
      <c r="AG46" s="806"/>
      <c r="AH46" s="806"/>
      <c r="AI46" s="806"/>
      <c r="AJ46" s="806"/>
      <c r="AK46" s="806"/>
      <c r="AL46" s="806"/>
      <c r="AM46" s="807"/>
    </row>
    <row r="47" spans="1:43" ht="14" customHeight="1">
      <c r="A47" s="44"/>
      <c r="B47" s="5"/>
      <c r="C47" s="808"/>
      <c r="D47" s="808"/>
      <c r="E47" s="808"/>
      <c r="F47" s="808"/>
      <c r="G47" s="808"/>
      <c r="H47" s="808"/>
      <c r="I47" s="808"/>
      <c r="J47" s="808"/>
      <c r="K47" s="808"/>
      <c r="L47" s="808"/>
      <c r="M47" s="808"/>
      <c r="N47" s="808"/>
      <c r="O47" s="808"/>
      <c r="P47" s="808"/>
      <c r="Q47" s="808"/>
      <c r="R47" s="808"/>
      <c r="S47" s="808"/>
      <c r="T47" s="808"/>
      <c r="U47" s="808"/>
      <c r="V47" s="808"/>
      <c r="W47" s="808"/>
      <c r="X47" s="808"/>
      <c r="Y47" s="808"/>
      <c r="Z47" s="808"/>
      <c r="AA47" s="808"/>
      <c r="AB47" s="808"/>
      <c r="AC47" s="808"/>
      <c r="AD47" s="808"/>
      <c r="AE47" s="808"/>
      <c r="AF47" s="808"/>
      <c r="AG47" s="808"/>
      <c r="AH47" s="808"/>
      <c r="AI47" s="808"/>
      <c r="AJ47" s="808"/>
      <c r="AK47" s="808"/>
      <c r="AL47" s="808"/>
      <c r="AM47" s="809"/>
    </row>
    <row r="48" spans="1:43" ht="15" customHeight="1">
      <c r="A48" s="784" t="s">
        <v>137</v>
      </c>
      <c r="B48" s="785"/>
      <c r="C48" s="785"/>
      <c r="D48" s="785"/>
      <c r="E48" s="785"/>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4"/>
    </row>
    <row r="49" spans="1:45" ht="15" customHeight="1">
      <c r="A49" s="784" t="s">
        <v>42</v>
      </c>
      <c r="B49" s="785"/>
      <c r="C49" s="785"/>
      <c r="D49" s="785"/>
      <c r="E49" s="795"/>
      <c r="F49" s="784" t="s">
        <v>45</v>
      </c>
      <c r="G49" s="785"/>
      <c r="H49" s="785"/>
      <c r="I49" s="785"/>
      <c r="J49" s="785"/>
      <c r="K49" s="877" t="s">
        <v>43</v>
      </c>
      <c r="L49" s="877"/>
      <c r="M49" s="877"/>
      <c r="N49" s="877"/>
      <c r="O49" s="877"/>
      <c r="P49" s="877"/>
      <c r="Q49" s="877"/>
      <c r="R49" s="877"/>
      <c r="S49" s="877"/>
      <c r="T49" s="877"/>
      <c r="U49" s="877"/>
      <c r="V49" s="877"/>
      <c r="W49" s="877"/>
      <c r="X49" s="877"/>
      <c r="Y49" s="877"/>
      <c r="Z49" s="877"/>
      <c r="AA49" s="877"/>
      <c r="AB49" s="877"/>
      <c r="AC49" s="877"/>
      <c r="AD49" s="877"/>
      <c r="AE49" s="877"/>
      <c r="AF49" s="877"/>
      <c r="AG49" s="877"/>
      <c r="AH49" s="877"/>
      <c r="AI49" s="877"/>
      <c r="AJ49" s="877"/>
      <c r="AK49" s="877"/>
      <c r="AL49" s="877"/>
      <c r="AM49" s="877"/>
    </row>
    <row r="50" spans="1:45" ht="9.75" customHeight="1">
      <c r="A50" s="786" t="s">
        <v>271</v>
      </c>
      <c r="B50" s="787"/>
      <c r="C50" s="787"/>
      <c r="D50" s="787"/>
      <c r="E50" s="788"/>
      <c r="F50" s="789">
        <f>内訳1!I64</f>
        <v>0</v>
      </c>
      <c r="G50" s="789"/>
      <c r="H50" s="789"/>
      <c r="I50" s="789"/>
      <c r="J50" s="789"/>
      <c r="K50" s="805" t="str">
        <f>IF(F50&gt;0,"人件費内訳のとおり","")</f>
        <v/>
      </c>
      <c r="L50" s="805"/>
      <c r="M50" s="805"/>
      <c r="N50" s="805"/>
      <c r="O50" s="805"/>
      <c r="P50" s="805"/>
      <c r="Q50" s="805"/>
      <c r="R50" s="805"/>
      <c r="S50" s="805"/>
      <c r="T50" s="805"/>
      <c r="U50" s="805"/>
      <c r="V50" s="805"/>
      <c r="W50" s="805"/>
      <c r="X50" s="805"/>
      <c r="Y50" s="805"/>
      <c r="Z50" s="805"/>
      <c r="AA50" s="805"/>
      <c r="AB50" s="805"/>
      <c r="AC50" s="805"/>
      <c r="AD50" s="805"/>
      <c r="AE50" s="805"/>
      <c r="AF50" s="805"/>
      <c r="AG50" s="805"/>
      <c r="AH50" s="805"/>
      <c r="AI50" s="805"/>
      <c r="AJ50" s="805"/>
      <c r="AK50" s="805"/>
      <c r="AL50" s="805"/>
      <c r="AM50" s="805"/>
      <c r="AQ50" s="124"/>
      <c r="AR50" s="124"/>
      <c r="AS50" s="124"/>
    </row>
    <row r="51" spans="1:45" ht="9.75" customHeight="1">
      <c r="A51" s="786" t="s">
        <v>272</v>
      </c>
      <c r="B51" s="787"/>
      <c r="C51" s="787"/>
      <c r="D51" s="787"/>
      <c r="E51" s="788"/>
      <c r="F51" s="789">
        <f>内訳1!I65</f>
        <v>0</v>
      </c>
      <c r="G51" s="789"/>
      <c r="H51" s="789"/>
      <c r="I51" s="789"/>
      <c r="J51" s="789"/>
      <c r="K51" s="805" t="str">
        <f>IF(F51&gt;0,"人件費内訳のとおり","")</f>
        <v/>
      </c>
      <c r="L51" s="805"/>
      <c r="M51" s="805"/>
      <c r="N51" s="805"/>
      <c r="O51" s="805"/>
      <c r="P51" s="805"/>
      <c r="Q51" s="805"/>
      <c r="R51" s="805"/>
      <c r="S51" s="805"/>
      <c r="T51" s="805"/>
      <c r="U51" s="805"/>
      <c r="V51" s="805"/>
      <c r="W51" s="805"/>
      <c r="X51" s="805"/>
      <c r="Y51" s="805"/>
      <c r="Z51" s="805"/>
      <c r="AA51" s="805"/>
      <c r="AB51" s="805"/>
      <c r="AC51" s="805"/>
      <c r="AD51" s="805"/>
      <c r="AE51" s="805"/>
      <c r="AF51" s="805"/>
      <c r="AG51" s="805"/>
      <c r="AH51" s="805"/>
      <c r="AI51" s="805"/>
      <c r="AJ51" s="805"/>
      <c r="AK51" s="805"/>
      <c r="AL51" s="805"/>
      <c r="AM51" s="805"/>
      <c r="AQ51" s="124"/>
      <c r="AR51" s="124"/>
      <c r="AS51" s="124"/>
    </row>
    <row r="52" spans="1:45" ht="9.75" customHeight="1">
      <c r="A52" s="786" t="s">
        <v>139</v>
      </c>
      <c r="B52" s="787"/>
      <c r="C52" s="787"/>
      <c r="D52" s="787"/>
      <c r="E52" s="788"/>
      <c r="F52" s="789">
        <f>内訳1!I133</f>
        <v>0</v>
      </c>
      <c r="G52" s="789"/>
      <c r="H52" s="789"/>
      <c r="I52" s="789"/>
      <c r="J52" s="789"/>
      <c r="K52" s="805" t="str">
        <f>IF(F52&gt;0,"経費内訳のとおり","")</f>
        <v/>
      </c>
      <c r="L52" s="805"/>
      <c r="M52" s="805"/>
      <c r="N52" s="805"/>
      <c r="O52" s="805"/>
      <c r="P52" s="805"/>
      <c r="Q52" s="805"/>
      <c r="R52" s="805"/>
      <c r="S52" s="805"/>
      <c r="T52" s="805"/>
      <c r="U52" s="805"/>
      <c r="V52" s="805"/>
      <c r="W52" s="805"/>
      <c r="X52" s="805"/>
      <c r="Y52" s="805"/>
      <c r="Z52" s="805"/>
      <c r="AA52" s="805"/>
      <c r="AB52" s="805"/>
      <c r="AC52" s="805"/>
      <c r="AD52" s="805"/>
      <c r="AE52" s="805"/>
      <c r="AF52" s="805"/>
      <c r="AG52" s="805"/>
      <c r="AH52" s="805"/>
      <c r="AI52" s="805"/>
      <c r="AJ52" s="805"/>
      <c r="AK52" s="805"/>
      <c r="AL52" s="805"/>
      <c r="AM52" s="805"/>
      <c r="AQ52" s="124"/>
      <c r="AR52" s="124"/>
      <c r="AS52" s="124"/>
    </row>
    <row r="53" spans="1:45" ht="9.75" customHeight="1">
      <c r="A53" s="786" t="s">
        <v>140</v>
      </c>
      <c r="B53" s="787"/>
      <c r="C53" s="787"/>
      <c r="D53" s="787"/>
      <c r="E53" s="788"/>
      <c r="F53" s="789">
        <f>内訳1!I134</f>
        <v>0</v>
      </c>
      <c r="G53" s="789"/>
      <c r="H53" s="789"/>
      <c r="I53" s="789"/>
      <c r="J53" s="789"/>
      <c r="K53" s="805" t="str">
        <f t="shared" ref="K53" si="1">IF(F53&gt;0,"経費内訳のとおり","")</f>
        <v/>
      </c>
      <c r="L53" s="805"/>
      <c r="M53" s="805"/>
      <c r="N53" s="805"/>
      <c r="O53" s="805"/>
      <c r="P53" s="805"/>
      <c r="Q53" s="805"/>
      <c r="R53" s="805"/>
      <c r="S53" s="805"/>
      <c r="T53" s="805"/>
      <c r="U53" s="805"/>
      <c r="V53" s="805"/>
      <c r="W53" s="805"/>
      <c r="X53" s="805"/>
      <c r="Y53" s="805"/>
      <c r="Z53" s="805"/>
      <c r="AA53" s="805"/>
      <c r="AB53" s="805"/>
      <c r="AC53" s="805"/>
      <c r="AD53" s="805"/>
      <c r="AE53" s="805"/>
      <c r="AF53" s="805"/>
      <c r="AG53" s="805"/>
      <c r="AH53" s="805"/>
      <c r="AI53" s="805"/>
      <c r="AJ53" s="805"/>
      <c r="AK53" s="805"/>
      <c r="AL53" s="805"/>
      <c r="AM53" s="805"/>
      <c r="AQ53" s="124"/>
      <c r="AR53" s="124"/>
      <c r="AS53" s="124"/>
    </row>
    <row r="54" spans="1:45" ht="9.75" customHeight="1" thickBot="1">
      <c r="A54" s="821" t="s">
        <v>141</v>
      </c>
      <c r="B54" s="822"/>
      <c r="C54" s="822"/>
      <c r="D54" s="822"/>
      <c r="E54" s="823"/>
      <c r="F54" s="824">
        <f>内訳1!I135</f>
        <v>0</v>
      </c>
      <c r="G54" s="824"/>
      <c r="H54" s="824"/>
      <c r="I54" s="824"/>
      <c r="J54" s="824"/>
      <c r="K54" s="880" t="str">
        <f t="shared" ref="K54" si="2">IF(F54&gt;0,"経費内訳のとおり","")</f>
        <v/>
      </c>
      <c r="L54" s="880"/>
      <c r="M54" s="880"/>
      <c r="N54" s="880"/>
      <c r="O54" s="880"/>
      <c r="P54" s="880"/>
      <c r="Q54" s="880"/>
      <c r="R54" s="880"/>
      <c r="S54" s="880"/>
      <c r="T54" s="880"/>
      <c r="U54" s="880"/>
      <c r="V54" s="880"/>
      <c r="W54" s="880"/>
      <c r="X54" s="880"/>
      <c r="Y54" s="880"/>
      <c r="Z54" s="880"/>
      <c r="AA54" s="880"/>
      <c r="AB54" s="880"/>
      <c r="AC54" s="880"/>
      <c r="AD54" s="880"/>
      <c r="AE54" s="880"/>
      <c r="AF54" s="880"/>
      <c r="AG54" s="880"/>
      <c r="AH54" s="880"/>
      <c r="AI54" s="880"/>
      <c r="AJ54" s="880"/>
      <c r="AK54" s="880"/>
      <c r="AL54" s="880"/>
      <c r="AM54" s="880"/>
      <c r="AN54" s="13"/>
      <c r="AR54" s="124"/>
      <c r="AS54" s="124"/>
    </row>
    <row r="55" spans="1:45" ht="15" customHeight="1" thickTop="1">
      <c r="A55" s="790" t="s">
        <v>98</v>
      </c>
      <c r="B55" s="791"/>
      <c r="C55" s="791"/>
      <c r="D55" s="791"/>
      <c r="E55" s="792"/>
      <c r="F55" s="793">
        <f>SUM(F50:J54)</f>
        <v>0</v>
      </c>
      <c r="G55" s="794"/>
      <c r="H55" s="794"/>
      <c r="I55" s="794"/>
      <c r="J55" s="794"/>
      <c r="K55" s="804"/>
      <c r="L55" s="804"/>
      <c r="M55" s="804"/>
      <c r="N55" s="804"/>
      <c r="O55" s="804"/>
      <c r="P55" s="804"/>
      <c r="Q55" s="804"/>
      <c r="R55" s="804"/>
      <c r="S55" s="804"/>
      <c r="T55" s="804"/>
      <c r="U55" s="804"/>
      <c r="V55" s="804"/>
      <c r="W55" s="804"/>
      <c r="X55" s="804"/>
      <c r="Y55" s="804"/>
      <c r="Z55" s="804"/>
      <c r="AA55" s="804"/>
      <c r="AB55" s="804"/>
      <c r="AC55" s="804"/>
      <c r="AD55" s="804"/>
      <c r="AE55" s="804"/>
      <c r="AF55" s="804"/>
      <c r="AG55" s="804"/>
      <c r="AH55" s="804"/>
      <c r="AI55" s="804"/>
      <c r="AJ55" s="804"/>
      <c r="AK55" s="804"/>
      <c r="AL55" s="804"/>
      <c r="AM55" s="804"/>
      <c r="AR55" s="124"/>
      <c r="AS55" s="124"/>
    </row>
    <row r="56" spans="1:45" ht="4.5" customHeight="1">
      <c r="A56" s="46"/>
      <c r="B56" s="46"/>
      <c r="C56" s="46"/>
      <c r="D56" s="46"/>
      <c r="E56" s="46"/>
      <c r="F56" s="46"/>
      <c r="G56" s="46"/>
      <c r="H56" s="46"/>
      <c r="I56" s="46"/>
      <c r="J56" s="46"/>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13"/>
      <c r="AL56" s="13"/>
      <c r="AM56" s="13"/>
      <c r="AR56" s="124"/>
      <c r="AS56" s="124"/>
    </row>
    <row r="57" spans="1:45" ht="3.75" customHeight="1">
      <c r="A57" s="48"/>
      <c r="B57" s="49"/>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1"/>
      <c r="AL57" s="51"/>
      <c r="AM57" s="52"/>
      <c r="AR57" s="124"/>
      <c r="AS57" s="124"/>
    </row>
    <row r="58" spans="1:45" s="299" customFormat="1" ht="9" customHeight="1">
      <c r="A58" s="777" t="s">
        <v>448</v>
      </c>
      <c r="B58" s="778"/>
      <c r="C58" s="778"/>
      <c r="D58" s="778"/>
      <c r="E58" s="778"/>
      <c r="F58" s="778"/>
      <c r="G58" s="778"/>
      <c r="H58" s="778"/>
      <c r="I58" s="778"/>
      <c r="J58" s="778"/>
      <c r="K58" s="778"/>
      <c r="L58" s="778"/>
      <c r="M58" s="778"/>
      <c r="N58" s="778"/>
      <c r="O58" s="778"/>
      <c r="P58" s="778"/>
      <c r="Q58" s="778"/>
      <c r="R58" s="778"/>
      <c r="S58" s="778"/>
      <c r="T58" s="778"/>
      <c r="U58" s="778"/>
      <c r="V58" s="778"/>
      <c r="W58" s="778"/>
      <c r="X58" s="778"/>
      <c r="Y58" s="778"/>
      <c r="Z58" s="778"/>
      <c r="AA58" s="778"/>
      <c r="AB58" s="778"/>
      <c r="AC58" s="778"/>
      <c r="AD58" s="778"/>
      <c r="AE58" s="778"/>
      <c r="AF58" s="778"/>
      <c r="AG58" s="778"/>
      <c r="AH58" s="778"/>
      <c r="AI58" s="778"/>
      <c r="AJ58" s="778"/>
      <c r="AK58" s="778"/>
      <c r="AL58" s="778"/>
      <c r="AM58" s="779"/>
    </row>
    <row r="59" spans="1:45" s="299" customFormat="1" ht="9" customHeight="1">
      <c r="A59" s="780"/>
      <c r="B59" s="778"/>
      <c r="C59" s="778"/>
      <c r="D59" s="778"/>
      <c r="E59" s="778"/>
      <c r="F59" s="778"/>
      <c r="G59" s="778"/>
      <c r="H59" s="778"/>
      <c r="I59" s="778"/>
      <c r="J59" s="778"/>
      <c r="K59" s="778"/>
      <c r="L59" s="778"/>
      <c r="M59" s="778"/>
      <c r="N59" s="778"/>
      <c r="O59" s="778"/>
      <c r="P59" s="778"/>
      <c r="Q59" s="778"/>
      <c r="R59" s="778"/>
      <c r="S59" s="778"/>
      <c r="T59" s="778"/>
      <c r="U59" s="778"/>
      <c r="V59" s="778"/>
      <c r="W59" s="778"/>
      <c r="X59" s="778"/>
      <c r="Y59" s="778"/>
      <c r="Z59" s="778"/>
      <c r="AA59" s="778"/>
      <c r="AB59" s="778"/>
      <c r="AC59" s="778"/>
      <c r="AD59" s="778"/>
      <c r="AE59" s="778"/>
      <c r="AF59" s="778"/>
      <c r="AG59" s="778"/>
      <c r="AH59" s="778"/>
      <c r="AI59" s="778"/>
      <c r="AJ59" s="778"/>
      <c r="AK59" s="778"/>
      <c r="AL59" s="778"/>
      <c r="AM59" s="779"/>
    </row>
    <row r="60" spans="1:45" s="299" customFormat="1" ht="9" customHeight="1">
      <c r="A60" s="780"/>
      <c r="B60" s="778"/>
      <c r="C60" s="778"/>
      <c r="D60" s="778"/>
      <c r="E60" s="778"/>
      <c r="F60" s="778"/>
      <c r="G60" s="778"/>
      <c r="H60" s="778"/>
      <c r="I60" s="778"/>
      <c r="J60" s="778"/>
      <c r="K60" s="778"/>
      <c r="L60" s="778"/>
      <c r="M60" s="778"/>
      <c r="N60" s="778"/>
      <c r="O60" s="778"/>
      <c r="P60" s="778"/>
      <c r="Q60" s="778"/>
      <c r="R60" s="778"/>
      <c r="S60" s="778"/>
      <c r="T60" s="778"/>
      <c r="U60" s="778"/>
      <c r="V60" s="778"/>
      <c r="W60" s="778"/>
      <c r="X60" s="778"/>
      <c r="Y60" s="778"/>
      <c r="Z60" s="778"/>
      <c r="AA60" s="778"/>
      <c r="AB60" s="778"/>
      <c r="AC60" s="778"/>
      <c r="AD60" s="778"/>
      <c r="AE60" s="778"/>
      <c r="AF60" s="778"/>
      <c r="AG60" s="778"/>
      <c r="AH60" s="778"/>
      <c r="AI60" s="778"/>
      <c r="AJ60" s="778"/>
      <c r="AK60" s="778"/>
      <c r="AL60" s="778"/>
      <c r="AM60" s="779"/>
    </row>
    <row r="61" spans="1:45" s="299" customFormat="1" ht="9" customHeight="1">
      <c r="A61" s="780"/>
      <c r="B61" s="778"/>
      <c r="C61" s="778"/>
      <c r="D61" s="778"/>
      <c r="E61" s="778"/>
      <c r="F61" s="778"/>
      <c r="G61" s="778"/>
      <c r="H61" s="778"/>
      <c r="I61" s="778"/>
      <c r="J61" s="778"/>
      <c r="K61" s="778"/>
      <c r="L61" s="778"/>
      <c r="M61" s="778"/>
      <c r="N61" s="778"/>
      <c r="O61" s="778"/>
      <c r="P61" s="778"/>
      <c r="Q61" s="778"/>
      <c r="R61" s="778"/>
      <c r="S61" s="778"/>
      <c r="T61" s="778"/>
      <c r="U61" s="778"/>
      <c r="V61" s="778"/>
      <c r="W61" s="778"/>
      <c r="X61" s="778"/>
      <c r="Y61" s="778"/>
      <c r="Z61" s="778"/>
      <c r="AA61" s="778"/>
      <c r="AB61" s="778"/>
      <c r="AC61" s="778"/>
      <c r="AD61" s="778"/>
      <c r="AE61" s="778"/>
      <c r="AF61" s="778"/>
      <c r="AG61" s="778"/>
      <c r="AH61" s="778"/>
      <c r="AI61" s="778"/>
      <c r="AJ61" s="778"/>
      <c r="AK61" s="778"/>
      <c r="AL61" s="778"/>
      <c r="AM61" s="779"/>
    </row>
    <row r="62" spans="1:45" s="299" customFormat="1" ht="9" customHeight="1">
      <c r="A62" s="780"/>
      <c r="B62" s="778"/>
      <c r="C62" s="778"/>
      <c r="D62" s="778"/>
      <c r="E62" s="778"/>
      <c r="F62" s="778"/>
      <c r="G62" s="778"/>
      <c r="H62" s="778"/>
      <c r="I62" s="778"/>
      <c r="J62" s="778"/>
      <c r="K62" s="778"/>
      <c r="L62" s="778"/>
      <c r="M62" s="778"/>
      <c r="N62" s="778"/>
      <c r="O62" s="778"/>
      <c r="P62" s="778"/>
      <c r="Q62" s="778"/>
      <c r="R62" s="778"/>
      <c r="S62" s="778"/>
      <c r="T62" s="778"/>
      <c r="U62" s="778"/>
      <c r="V62" s="778"/>
      <c r="W62" s="778"/>
      <c r="X62" s="778"/>
      <c r="Y62" s="778"/>
      <c r="Z62" s="778"/>
      <c r="AA62" s="778"/>
      <c r="AB62" s="778"/>
      <c r="AC62" s="778"/>
      <c r="AD62" s="778"/>
      <c r="AE62" s="778"/>
      <c r="AF62" s="778"/>
      <c r="AG62" s="778"/>
      <c r="AH62" s="778"/>
      <c r="AI62" s="778"/>
      <c r="AJ62" s="778"/>
      <c r="AK62" s="778"/>
      <c r="AL62" s="778"/>
      <c r="AM62" s="779"/>
    </row>
    <row r="63" spans="1:45" s="299" customFormat="1" ht="9" customHeight="1">
      <c r="A63" s="780"/>
      <c r="B63" s="778"/>
      <c r="C63" s="778"/>
      <c r="D63" s="778"/>
      <c r="E63" s="778"/>
      <c r="F63" s="778"/>
      <c r="G63" s="778"/>
      <c r="H63" s="778"/>
      <c r="I63" s="778"/>
      <c r="J63" s="778"/>
      <c r="K63" s="778"/>
      <c r="L63" s="778"/>
      <c r="M63" s="778"/>
      <c r="N63" s="778"/>
      <c r="O63" s="778"/>
      <c r="P63" s="778"/>
      <c r="Q63" s="778"/>
      <c r="R63" s="778"/>
      <c r="S63" s="778"/>
      <c r="T63" s="778"/>
      <c r="U63" s="778"/>
      <c r="V63" s="778"/>
      <c r="W63" s="778"/>
      <c r="X63" s="778"/>
      <c r="Y63" s="778"/>
      <c r="Z63" s="778"/>
      <c r="AA63" s="778"/>
      <c r="AB63" s="778"/>
      <c r="AC63" s="778"/>
      <c r="AD63" s="778"/>
      <c r="AE63" s="778"/>
      <c r="AF63" s="778"/>
      <c r="AG63" s="778"/>
      <c r="AH63" s="778"/>
      <c r="AI63" s="778"/>
      <c r="AJ63" s="778"/>
      <c r="AK63" s="778"/>
      <c r="AL63" s="778"/>
      <c r="AM63" s="779"/>
    </row>
    <row r="64" spans="1:45" s="299" customFormat="1" ht="9" customHeight="1">
      <c r="A64" s="780"/>
      <c r="B64" s="778"/>
      <c r="C64" s="778"/>
      <c r="D64" s="778"/>
      <c r="E64" s="778"/>
      <c r="F64" s="778"/>
      <c r="G64" s="778"/>
      <c r="H64" s="778"/>
      <c r="I64" s="778"/>
      <c r="J64" s="778"/>
      <c r="K64" s="778"/>
      <c r="L64" s="778"/>
      <c r="M64" s="778"/>
      <c r="N64" s="778"/>
      <c r="O64" s="778"/>
      <c r="P64" s="778"/>
      <c r="Q64" s="778"/>
      <c r="R64" s="778"/>
      <c r="S64" s="778"/>
      <c r="T64" s="778"/>
      <c r="U64" s="778"/>
      <c r="V64" s="778"/>
      <c r="W64" s="778"/>
      <c r="X64" s="778"/>
      <c r="Y64" s="778"/>
      <c r="Z64" s="778"/>
      <c r="AA64" s="778"/>
      <c r="AB64" s="778"/>
      <c r="AC64" s="778"/>
      <c r="AD64" s="778"/>
      <c r="AE64" s="778"/>
      <c r="AF64" s="778"/>
      <c r="AG64" s="778"/>
      <c r="AH64" s="778"/>
      <c r="AI64" s="778"/>
      <c r="AJ64" s="778"/>
      <c r="AK64" s="778"/>
      <c r="AL64" s="778"/>
      <c r="AM64" s="779"/>
    </row>
    <row r="65" spans="1:39" s="299" customFormat="1" ht="9" customHeight="1">
      <c r="A65" s="780"/>
      <c r="B65" s="778"/>
      <c r="C65" s="778"/>
      <c r="D65" s="778"/>
      <c r="E65" s="778"/>
      <c r="F65" s="778"/>
      <c r="G65" s="778"/>
      <c r="H65" s="778"/>
      <c r="I65" s="778"/>
      <c r="J65" s="778"/>
      <c r="K65" s="778"/>
      <c r="L65" s="778"/>
      <c r="M65" s="778"/>
      <c r="N65" s="778"/>
      <c r="O65" s="778"/>
      <c r="P65" s="778"/>
      <c r="Q65" s="778"/>
      <c r="R65" s="778"/>
      <c r="S65" s="778"/>
      <c r="T65" s="778"/>
      <c r="U65" s="778"/>
      <c r="V65" s="778"/>
      <c r="W65" s="778"/>
      <c r="X65" s="778"/>
      <c r="Y65" s="778"/>
      <c r="Z65" s="778"/>
      <c r="AA65" s="778"/>
      <c r="AB65" s="778"/>
      <c r="AC65" s="778"/>
      <c r="AD65" s="778"/>
      <c r="AE65" s="778"/>
      <c r="AF65" s="778"/>
      <c r="AG65" s="778"/>
      <c r="AH65" s="778"/>
      <c r="AI65" s="778"/>
      <c r="AJ65" s="778"/>
      <c r="AK65" s="778"/>
      <c r="AL65" s="778"/>
      <c r="AM65" s="779"/>
    </row>
    <row r="66" spans="1:39" s="299" customFormat="1" ht="9" customHeight="1">
      <c r="A66" s="780"/>
      <c r="B66" s="778"/>
      <c r="C66" s="778"/>
      <c r="D66" s="778"/>
      <c r="E66" s="778"/>
      <c r="F66" s="778"/>
      <c r="G66" s="778"/>
      <c r="H66" s="778"/>
      <c r="I66" s="778"/>
      <c r="J66" s="778"/>
      <c r="K66" s="778"/>
      <c r="L66" s="778"/>
      <c r="M66" s="778"/>
      <c r="N66" s="778"/>
      <c r="O66" s="778"/>
      <c r="P66" s="778"/>
      <c r="Q66" s="778"/>
      <c r="R66" s="778"/>
      <c r="S66" s="778"/>
      <c r="T66" s="778"/>
      <c r="U66" s="778"/>
      <c r="V66" s="778"/>
      <c r="W66" s="778"/>
      <c r="X66" s="778"/>
      <c r="Y66" s="778"/>
      <c r="Z66" s="778"/>
      <c r="AA66" s="778"/>
      <c r="AB66" s="778"/>
      <c r="AC66" s="778"/>
      <c r="AD66" s="778"/>
      <c r="AE66" s="778"/>
      <c r="AF66" s="778"/>
      <c r="AG66" s="778"/>
      <c r="AH66" s="778"/>
      <c r="AI66" s="778"/>
      <c r="AJ66" s="778"/>
      <c r="AK66" s="778"/>
      <c r="AL66" s="778"/>
      <c r="AM66" s="779"/>
    </row>
    <row r="67" spans="1:39" s="299" customFormat="1" ht="9" customHeight="1">
      <c r="A67" s="780"/>
      <c r="B67" s="778"/>
      <c r="C67" s="778"/>
      <c r="D67" s="778"/>
      <c r="E67" s="778"/>
      <c r="F67" s="778"/>
      <c r="G67" s="778"/>
      <c r="H67" s="778"/>
      <c r="I67" s="778"/>
      <c r="J67" s="778"/>
      <c r="K67" s="778"/>
      <c r="L67" s="778"/>
      <c r="M67" s="778"/>
      <c r="N67" s="778"/>
      <c r="O67" s="778"/>
      <c r="P67" s="778"/>
      <c r="Q67" s="778"/>
      <c r="R67" s="778"/>
      <c r="S67" s="778"/>
      <c r="T67" s="778"/>
      <c r="U67" s="778"/>
      <c r="V67" s="778"/>
      <c r="W67" s="778"/>
      <c r="X67" s="778"/>
      <c r="Y67" s="778"/>
      <c r="Z67" s="778"/>
      <c r="AA67" s="778"/>
      <c r="AB67" s="778"/>
      <c r="AC67" s="778"/>
      <c r="AD67" s="778"/>
      <c r="AE67" s="778"/>
      <c r="AF67" s="778"/>
      <c r="AG67" s="778"/>
      <c r="AH67" s="778"/>
      <c r="AI67" s="778"/>
      <c r="AJ67" s="778"/>
      <c r="AK67" s="778"/>
      <c r="AL67" s="778"/>
      <c r="AM67" s="779"/>
    </row>
    <row r="68" spans="1:39" s="299" customFormat="1" ht="9" customHeight="1">
      <c r="A68" s="780"/>
      <c r="B68" s="778"/>
      <c r="C68" s="778"/>
      <c r="D68" s="778"/>
      <c r="E68" s="778"/>
      <c r="F68" s="778"/>
      <c r="G68" s="778"/>
      <c r="H68" s="778"/>
      <c r="I68" s="778"/>
      <c r="J68" s="778"/>
      <c r="K68" s="778"/>
      <c r="L68" s="778"/>
      <c r="M68" s="778"/>
      <c r="N68" s="778"/>
      <c r="O68" s="778"/>
      <c r="P68" s="778"/>
      <c r="Q68" s="778"/>
      <c r="R68" s="778"/>
      <c r="S68" s="778"/>
      <c r="T68" s="778"/>
      <c r="U68" s="778"/>
      <c r="V68" s="778"/>
      <c r="W68" s="778"/>
      <c r="X68" s="778"/>
      <c r="Y68" s="778"/>
      <c r="Z68" s="778"/>
      <c r="AA68" s="778"/>
      <c r="AB68" s="778"/>
      <c r="AC68" s="778"/>
      <c r="AD68" s="778"/>
      <c r="AE68" s="778"/>
      <c r="AF68" s="778"/>
      <c r="AG68" s="778"/>
      <c r="AH68" s="778"/>
      <c r="AI68" s="778"/>
      <c r="AJ68" s="778"/>
      <c r="AK68" s="778"/>
      <c r="AL68" s="778"/>
      <c r="AM68" s="779"/>
    </row>
    <row r="69" spans="1:39" s="299" customFormat="1" ht="9" customHeight="1">
      <c r="A69" s="780"/>
      <c r="B69" s="778"/>
      <c r="C69" s="778"/>
      <c r="D69" s="778"/>
      <c r="E69" s="778"/>
      <c r="F69" s="778"/>
      <c r="G69" s="778"/>
      <c r="H69" s="778"/>
      <c r="I69" s="778"/>
      <c r="J69" s="778"/>
      <c r="K69" s="778"/>
      <c r="L69" s="778"/>
      <c r="M69" s="778"/>
      <c r="N69" s="778"/>
      <c r="O69" s="778"/>
      <c r="P69" s="778"/>
      <c r="Q69" s="778"/>
      <c r="R69" s="778"/>
      <c r="S69" s="778"/>
      <c r="T69" s="778"/>
      <c r="U69" s="778"/>
      <c r="V69" s="778"/>
      <c r="W69" s="778"/>
      <c r="X69" s="778"/>
      <c r="Y69" s="778"/>
      <c r="Z69" s="778"/>
      <c r="AA69" s="778"/>
      <c r="AB69" s="778"/>
      <c r="AC69" s="778"/>
      <c r="AD69" s="778"/>
      <c r="AE69" s="778"/>
      <c r="AF69" s="778"/>
      <c r="AG69" s="778"/>
      <c r="AH69" s="778"/>
      <c r="AI69" s="778"/>
      <c r="AJ69" s="778"/>
      <c r="AK69" s="778"/>
      <c r="AL69" s="778"/>
      <c r="AM69" s="779"/>
    </row>
    <row r="70" spans="1:39" s="300" customFormat="1" ht="9" customHeight="1">
      <c r="A70" s="781"/>
      <c r="B70" s="782"/>
      <c r="C70" s="782"/>
      <c r="D70" s="782"/>
      <c r="E70" s="782"/>
      <c r="F70" s="782"/>
      <c r="G70" s="782"/>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c r="AH70" s="782"/>
      <c r="AI70" s="782"/>
      <c r="AJ70" s="782"/>
      <c r="AK70" s="782"/>
      <c r="AL70" s="782"/>
      <c r="AM70" s="783"/>
    </row>
    <row r="75" spans="1:39" s="119" customFormat="1" ht="5">
      <c r="B75" s="119" t="s">
        <v>105</v>
      </c>
      <c r="C75" s="119" t="s">
        <v>106</v>
      </c>
      <c r="D75" s="119" t="s">
        <v>115</v>
      </c>
      <c r="E75" s="119" t="s">
        <v>116</v>
      </c>
    </row>
    <row r="76" spans="1:39" s="119" customFormat="1" ht="5">
      <c r="A76" s="119" t="s">
        <v>117</v>
      </c>
      <c r="B76" s="120">
        <v>537</v>
      </c>
      <c r="C76" s="120">
        <v>268</v>
      </c>
      <c r="D76" s="120">
        <v>537</v>
      </c>
      <c r="E76" s="120">
        <v>268</v>
      </c>
      <c r="F76" s="119" t="s">
        <v>118</v>
      </c>
      <c r="G76" s="120"/>
    </row>
    <row r="77" spans="1:39" s="119" customFormat="1" ht="5">
      <c r="A77" s="119" t="s">
        <v>119</v>
      </c>
      <c r="B77" s="120">
        <v>684</v>
      </c>
      <c r="C77" s="120">
        <v>342</v>
      </c>
      <c r="D77" s="120">
        <v>684</v>
      </c>
      <c r="E77" s="120">
        <v>342</v>
      </c>
      <c r="F77" s="119" t="s">
        <v>118</v>
      </c>
      <c r="G77" s="120"/>
    </row>
    <row r="78" spans="1:39" s="119" customFormat="1" ht="5">
      <c r="A78" s="119" t="s">
        <v>120</v>
      </c>
      <c r="B78" s="120">
        <v>889</v>
      </c>
      <c r="C78" s="120">
        <v>445</v>
      </c>
      <c r="D78" s="120">
        <v>889</v>
      </c>
      <c r="E78" s="120">
        <v>445</v>
      </c>
      <c r="F78" s="119" t="s">
        <v>118</v>
      </c>
      <c r="G78" s="120"/>
    </row>
    <row r="79" spans="1:39" s="119" customFormat="1" ht="5">
      <c r="A79" s="119" t="s">
        <v>121</v>
      </c>
      <c r="B79" s="120">
        <v>231</v>
      </c>
      <c r="C79" s="120">
        <v>115</v>
      </c>
      <c r="D79" s="120">
        <v>231</v>
      </c>
      <c r="E79" s="120">
        <v>115</v>
      </c>
      <c r="F79" s="119" t="s">
        <v>118</v>
      </c>
      <c r="G79" s="120"/>
    </row>
    <row r="80" spans="1:39" s="119" customFormat="1" ht="5">
      <c r="A80" s="119" t="s">
        <v>14</v>
      </c>
      <c r="B80" s="120">
        <v>226</v>
      </c>
      <c r="C80" s="120">
        <v>113</v>
      </c>
      <c r="D80" s="120">
        <v>226</v>
      </c>
      <c r="E80" s="120">
        <v>113</v>
      </c>
      <c r="F80" s="119" t="s">
        <v>118</v>
      </c>
      <c r="G80" s="120"/>
    </row>
    <row r="81" spans="1:7" s="119" customFormat="1" ht="5">
      <c r="A81" s="119" t="s">
        <v>122</v>
      </c>
      <c r="B81" s="120">
        <v>564</v>
      </c>
      <c r="C81" s="120">
        <v>282</v>
      </c>
      <c r="D81" s="120">
        <v>564</v>
      </c>
      <c r="E81" s="120">
        <v>282</v>
      </c>
      <c r="F81" s="119" t="s">
        <v>118</v>
      </c>
      <c r="G81" s="120"/>
    </row>
    <row r="82" spans="1:7" s="119" customFormat="1" ht="5">
      <c r="A82" s="119" t="s">
        <v>123</v>
      </c>
      <c r="B82" s="120">
        <v>710</v>
      </c>
      <c r="C82" s="120">
        <v>355</v>
      </c>
      <c r="D82" s="120">
        <v>710</v>
      </c>
      <c r="E82" s="120">
        <v>355</v>
      </c>
      <c r="F82" s="119" t="s">
        <v>118</v>
      </c>
      <c r="G82" s="120"/>
    </row>
    <row r="83" spans="1:7" s="119" customFormat="1" ht="5">
      <c r="A83" s="119" t="s">
        <v>124</v>
      </c>
      <c r="B83" s="120">
        <v>1133</v>
      </c>
      <c r="C83" s="120">
        <v>567</v>
      </c>
      <c r="D83" s="120">
        <v>1133</v>
      </c>
      <c r="E83" s="120">
        <v>567</v>
      </c>
      <c r="F83" s="119" t="s">
        <v>118</v>
      </c>
      <c r="G83" s="120"/>
    </row>
    <row r="84" spans="1:7" s="119" customFormat="1" ht="5">
      <c r="A84" s="119" t="s">
        <v>47</v>
      </c>
      <c r="B84" s="120">
        <f t="shared" ref="B84:B85" si="3">D84*$AG$5</f>
        <v>0</v>
      </c>
      <c r="C84" s="120">
        <f t="shared" ref="C84:C85" si="4">E84*$AG$5</f>
        <v>0</v>
      </c>
      <c r="D84" s="120">
        <v>27</v>
      </c>
      <c r="E84" s="120">
        <v>13</v>
      </c>
      <c r="F84" s="119" t="s">
        <v>125</v>
      </c>
      <c r="G84" s="120"/>
    </row>
    <row r="85" spans="1:7" s="119" customFormat="1" ht="5">
      <c r="A85" s="119" t="s">
        <v>126</v>
      </c>
      <c r="B85" s="120">
        <f t="shared" si="3"/>
        <v>0</v>
      </c>
      <c r="C85" s="120">
        <f t="shared" si="4"/>
        <v>0</v>
      </c>
      <c r="D85" s="120">
        <v>27</v>
      </c>
      <c r="E85" s="120">
        <v>13</v>
      </c>
      <c r="F85" s="119" t="s">
        <v>125</v>
      </c>
      <c r="G85" s="120"/>
    </row>
    <row r="86" spans="1:7" s="119" customFormat="1" ht="5">
      <c r="A86" s="119" t="s">
        <v>15</v>
      </c>
      <c r="B86" s="120">
        <v>320</v>
      </c>
      <c r="C86" s="120">
        <v>160</v>
      </c>
      <c r="D86" s="120">
        <v>320</v>
      </c>
      <c r="E86" s="120">
        <v>160</v>
      </c>
      <c r="F86" s="119" t="s">
        <v>118</v>
      </c>
      <c r="G86" s="120"/>
    </row>
    <row r="87" spans="1:7" s="119" customFormat="1" ht="5">
      <c r="A87" s="119" t="s">
        <v>16</v>
      </c>
      <c r="B87" s="120">
        <v>339</v>
      </c>
      <c r="C87" s="120">
        <v>169</v>
      </c>
      <c r="D87" s="120">
        <v>339</v>
      </c>
      <c r="E87" s="120">
        <v>169</v>
      </c>
      <c r="F87" s="119" t="s">
        <v>118</v>
      </c>
      <c r="G87" s="120"/>
    </row>
    <row r="88" spans="1:7" s="119" customFormat="1" ht="5">
      <c r="A88" s="119" t="s">
        <v>17</v>
      </c>
      <c r="B88" s="120">
        <v>311</v>
      </c>
      <c r="C88" s="120">
        <v>156</v>
      </c>
      <c r="D88" s="120">
        <v>311</v>
      </c>
      <c r="E88" s="120">
        <v>156</v>
      </c>
      <c r="F88" s="119" t="s">
        <v>118</v>
      </c>
      <c r="G88" s="120"/>
    </row>
    <row r="89" spans="1:7" s="119" customFormat="1" ht="5">
      <c r="A89" s="119" t="s">
        <v>18</v>
      </c>
      <c r="B89" s="120">
        <v>137</v>
      </c>
      <c r="C89" s="120">
        <v>68</v>
      </c>
      <c r="D89" s="120">
        <v>137</v>
      </c>
      <c r="E89" s="120">
        <v>68</v>
      </c>
      <c r="F89" s="119" t="s">
        <v>118</v>
      </c>
      <c r="G89" s="120"/>
    </row>
    <row r="90" spans="1:7" s="119" customFormat="1" ht="5">
      <c r="A90" s="119" t="s">
        <v>19</v>
      </c>
      <c r="B90" s="120">
        <v>508</v>
      </c>
      <c r="C90" s="120">
        <v>254</v>
      </c>
      <c r="D90" s="120">
        <v>508</v>
      </c>
      <c r="E90" s="120">
        <v>254</v>
      </c>
      <c r="F90" s="119" t="s">
        <v>118</v>
      </c>
      <c r="G90" s="120"/>
    </row>
    <row r="91" spans="1:7" s="119" customFormat="1" ht="5">
      <c r="A91" s="119" t="s">
        <v>20</v>
      </c>
      <c r="B91" s="120">
        <v>204</v>
      </c>
      <c r="C91" s="120">
        <v>102</v>
      </c>
      <c r="D91" s="120">
        <v>204</v>
      </c>
      <c r="E91" s="120">
        <v>102</v>
      </c>
      <c r="F91" s="119" t="s">
        <v>118</v>
      </c>
      <c r="G91" s="120"/>
    </row>
    <row r="92" spans="1:7" s="119" customFormat="1" ht="5">
      <c r="A92" s="119" t="s">
        <v>21</v>
      </c>
      <c r="B92" s="120">
        <v>148</v>
      </c>
      <c r="C92" s="120">
        <v>74</v>
      </c>
      <c r="D92" s="120">
        <v>148</v>
      </c>
      <c r="E92" s="120">
        <v>74</v>
      </c>
      <c r="F92" s="119" t="s">
        <v>118</v>
      </c>
      <c r="G92" s="120"/>
    </row>
    <row r="93" spans="1:7" s="119" customFormat="1" ht="5">
      <c r="A93" s="119" t="s">
        <v>22</v>
      </c>
      <c r="B93" s="120"/>
      <c r="C93" s="120">
        <v>282</v>
      </c>
      <c r="D93" s="120"/>
      <c r="E93" s="120">
        <v>282</v>
      </c>
      <c r="F93" s="119" t="s">
        <v>118</v>
      </c>
      <c r="G93" s="120"/>
    </row>
    <row r="94" spans="1:7" s="119" customFormat="1" ht="5">
      <c r="A94" s="119" t="s">
        <v>127</v>
      </c>
      <c r="B94" s="120">
        <v>33</v>
      </c>
      <c r="C94" s="120">
        <v>16</v>
      </c>
      <c r="D94" s="120">
        <v>33</v>
      </c>
      <c r="E94" s="120">
        <v>16</v>
      </c>
      <c r="F94" s="119" t="s">
        <v>118</v>
      </c>
      <c r="G94" s="120"/>
    </row>
    <row r="95" spans="1:7" s="119" customFormat="1" ht="5">
      <c r="A95" s="119" t="s">
        <v>23</v>
      </c>
      <c r="B95" s="120">
        <v>475</v>
      </c>
      <c r="C95" s="120">
        <v>237</v>
      </c>
      <c r="D95" s="120">
        <v>475</v>
      </c>
      <c r="E95" s="120">
        <v>237</v>
      </c>
      <c r="F95" s="119" t="s">
        <v>118</v>
      </c>
      <c r="G95" s="120"/>
    </row>
    <row r="96" spans="1:7" s="119" customFormat="1" ht="5">
      <c r="A96" s="119" t="s">
        <v>24</v>
      </c>
      <c r="B96" s="120">
        <v>638</v>
      </c>
      <c r="C96" s="120">
        <v>319</v>
      </c>
      <c r="D96" s="120">
        <v>638</v>
      </c>
      <c r="E96" s="120">
        <v>319</v>
      </c>
      <c r="F96" s="119" t="s">
        <v>118</v>
      </c>
      <c r="G96" s="120"/>
    </row>
    <row r="97" spans="1:7" s="119" customFormat="1" ht="5">
      <c r="A97" s="119" t="s">
        <v>25</v>
      </c>
      <c r="B97" s="120">
        <f>D97*$AG$5</f>
        <v>0</v>
      </c>
      <c r="C97" s="120">
        <f>E97*$AG$5</f>
        <v>0</v>
      </c>
      <c r="D97" s="120">
        <v>38</v>
      </c>
      <c r="E97" s="120">
        <v>19</v>
      </c>
      <c r="F97" s="119" t="s">
        <v>125</v>
      </c>
      <c r="G97" s="120"/>
    </row>
    <row r="98" spans="1:7" s="119" customFormat="1" ht="5">
      <c r="A98" s="119" t="s">
        <v>26</v>
      </c>
      <c r="B98" s="120">
        <f>D98*$AG$5</f>
        <v>0</v>
      </c>
      <c r="C98" s="120">
        <f t="shared" ref="C98:C110" si="5">E98*$AG$5</f>
        <v>0</v>
      </c>
      <c r="D98" s="120">
        <v>40</v>
      </c>
      <c r="E98" s="120">
        <v>20</v>
      </c>
      <c r="F98" s="119" t="s">
        <v>125</v>
      </c>
      <c r="G98" s="120"/>
    </row>
    <row r="99" spans="1:7" s="119" customFormat="1" ht="5">
      <c r="A99" s="119" t="s">
        <v>27</v>
      </c>
      <c r="B99" s="120">
        <f t="shared" ref="B99:B110" si="6">D99*$AG$5</f>
        <v>0</v>
      </c>
      <c r="C99" s="120">
        <f t="shared" si="5"/>
        <v>0</v>
      </c>
      <c r="D99" s="120">
        <v>38</v>
      </c>
      <c r="E99" s="120">
        <v>19</v>
      </c>
      <c r="F99" s="119" t="s">
        <v>125</v>
      </c>
      <c r="G99" s="120"/>
    </row>
    <row r="100" spans="1:7" s="119" customFormat="1" ht="5">
      <c r="A100" s="119" t="s">
        <v>28</v>
      </c>
      <c r="B100" s="120">
        <f t="shared" si="6"/>
        <v>0</v>
      </c>
      <c r="C100" s="120">
        <f t="shared" si="5"/>
        <v>0</v>
      </c>
      <c r="D100" s="120">
        <v>48</v>
      </c>
      <c r="E100" s="120">
        <v>24</v>
      </c>
      <c r="F100" s="119" t="s">
        <v>125</v>
      </c>
      <c r="G100" s="120"/>
    </row>
    <row r="101" spans="1:7" s="119" customFormat="1" ht="5">
      <c r="A101" s="119" t="s">
        <v>29</v>
      </c>
      <c r="B101" s="120">
        <f t="shared" si="6"/>
        <v>0</v>
      </c>
      <c r="C101" s="120">
        <f t="shared" si="5"/>
        <v>0</v>
      </c>
      <c r="D101" s="120">
        <v>43</v>
      </c>
      <c r="E101" s="120">
        <v>21</v>
      </c>
      <c r="F101" s="119" t="s">
        <v>125</v>
      </c>
      <c r="G101" s="120"/>
    </row>
    <row r="102" spans="1:7" s="119" customFormat="1" ht="5">
      <c r="A102" s="119" t="s">
        <v>30</v>
      </c>
      <c r="B102" s="120">
        <f t="shared" si="6"/>
        <v>0</v>
      </c>
      <c r="C102" s="120">
        <f t="shared" si="5"/>
        <v>0</v>
      </c>
      <c r="D102" s="120">
        <v>36</v>
      </c>
      <c r="E102" s="120">
        <v>18</v>
      </c>
      <c r="F102" s="119" t="s">
        <v>125</v>
      </c>
      <c r="G102" s="120"/>
    </row>
    <row r="103" spans="1:7" s="119" customFormat="1" ht="5">
      <c r="A103" s="119" t="s">
        <v>128</v>
      </c>
      <c r="B103" s="120">
        <f t="shared" si="6"/>
        <v>0</v>
      </c>
      <c r="C103" s="120">
        <f t="shared" si="5"/>
        <v>0</v>
      </c>
      <c r="D103" s="120">
        <v>37</v>
      </c>
      <c r="E103" s="120">
        <v>19</v>
      </c>
      <c r="F103" s="119" t="s">
        <v>125</v>
      </c>
      <c r="G103" s="120"/>
    </row>
    <row r="104" spans="1:7" s="119" customFormat="1" ht="5">
      <c r="A104" s="119" t="s">
        <v>129</v>
      </c>
      <c r="B104" s="120">
        <f t="shared" si="6"/>
        <v>0</v>
      </c>
      <c r="C104" s="120">
        <f t="shared" si="5"/>
        <v>0</v>
      </c>
      <c r="D104" s="120">
        <v>35</v>
      </c>
      <c r="E104" s="120">
        <v>18</v>
      </c>
      <c r="F104" s="119" t="s">
        <v>125</v>
      </c>
      <c r="G104" s="120"/>
    </row>
    <row r="105" spans="1:7" s="119" customFormat="1" ht="5">
      <c r="A105" s="119" t="s">
        <v>130</v>
      </c>
      <c r="B105" s="120">
        <f t="shared" si="6"/>
        <v>0</v>
      </c>
      <c r="C105" s="120">
        <f t="shared" si="5"/>
        <v>0</v>
      </c>
      <c r="D105" s="120">
        <v>37</v>
      </c>
      <c r="E105" s="120">
        <v>19</v>
      </c>
      <c r="F105" s="119" t="s">
        <v>125</v>
      </c>
      <c r="G105" s="120"/>
    </row>
    <row r="106" spans="1:7" s="119" customFormat="1" ht="5">
      <c r="A106" s="119" t="s">
        <v>131</v>
      </c>
      <c r="B106" s="120">
        <f t="shared" si="6"/>
        <v>0</v>
      </c>
      <c r="C106" s="120">
        <f t="shared" si="5"/>
        <v>0</v>
      </c>
      <c r="D106" s="120">
        <v>35</v>
      </c>
      <c r="E106" s="120">
        <v>18</v>
      </c>
      <c r="F106" s="119" t="s">
        <v>125</v>
      </c>
      <c r="G106" s="120"/>
    </row>
    <row r="107" spans="1:7" s="119" customFormat="1" ht="5">
      <c r="A107" s="119" t="s">
        <v>132</v>
      </c>
      <c r="B107" s="120">
        <f t="shared" si="6"/>
        <v>0</v>
      </c>
      <c r="C107" s="120">
        <f t="shared" si="5"/>
        <v>0</v>
      </c>
      <c r="D107" s="120">
        <v>37</v>
      </c>
      <c r="E107" s="120">
        <v>19</v>
      </c>
      <c r="F107" s="119" t="s">
        <v>125</v>
      </c>
      <c r="G107" s="120"/>
    </row>
    <row r="108" spans="1:7" s="119" customFormat="1" ht="5">
      <c r="A108" s="119" t="s">
        <v>133</v>
      </c>
      <c r="B108" s="120">
        <f t="shared" si="6"/>
        <v>0</v>
      </c>
      <c r="C108" s="120">
        <f t="shared" si="5"/>
        <v>0</v>
      </c>
      <c r="D108" s="120">
        <v>35</v>
      </c>
      <c r="E108" s="120">
        <v>18</v>
      </c>
      <c r="F108" s="119" t="s">
        <v>125</v>
      </c>
      <c r="G108" s="120"/>
    </row>
    <row r="109" spans="1:7" s="119" customFormat="1" ht="5">
      <c r="A109" s="119" t="s">
        <v>134</v>
      </c>
      <c r="B109" s="120">
        <f t="shared" si="6"/>
        <v>0</v>
      </c>
      <c r="C109" s="120">
        <f t="shared" si="5"/>
        <v>0</v>
      </c>
      <c r="D109" s="120">
        <v>37</v>
      </c>
      <c r="E109" s="120">
        <v>19</v>
      </c>
      <c r="F109" s="119" t="s">
        <v>125</v>
      </c>
      <c r="G109" s="120"/>
    </row>
    <row r="110" spans="1:7" s="119" customFormat="1" ht="5">
      <c r="A110" s="119" t="s">
        <v>135</v>
      </c>
      <c r="B110" s="120">
        <f t="shared" si="6"/>
        <v>0</v>
      </c>
      <c r="C110" s="120">
        <f t="shared" si="5"/>
        <v>0</v>
      </c>
      <c r="D110" s="120">
        <v>35</v>
      </c>
      <c r="E110" s="120">
        <v>18</v>
      </c>
      <c r="F110" s="119" t="s">
        <v>125</v>
      </c>
      <c r="G110" s="120"/>
    </row>
    <row r="111" spans="1:7" s="119" customFormat="1" ht="5"/>
    <row r="112" spans="1:7" s="119" customFormat="1" ht="5">
      <c r="A112" s="119" t="s">
        <v>107</v>
      </c>
      <c r="B112" s="119" t="s">
        <v>136</v>
      </c>
    </row>
    <row r="113" spans="1:7" s="119" customFormat="1" ht="5">
      <c r="A113" s="119" t="s">
        <v>108</v>
      </c>
      <c r="B113" s="119">
        <v>0</v>
      </c>
      <c r="C113" s="119" t="b">
        <v>0</v>
      </c>
      <c r="D113" s="119" t="b">
        <v>0</v>
      </c>
      <c r="E113" s="119" t="b">
        <v>0</v>
      </c>
      <c r="F113" s="119">
        <v>0</v>
      </c>
      <c r="G113" s="119">
        <v>0</v>
      </c>
    </row>
    <row r="114" spans="1:7" s="119" customFormat="1" ht="5">
      <c r="A114" s="119" t="s">
        <v>109</v>
      </c>
    </row>
    <row r="115" spans="1:7" s="119" customFormat="1" ht="5">
      <c r="A115" s="119" t="s">
        <v>110</v>
      </c>
    </row>
    <row r="116" spans="1:7" s="119" customFormat="1" ht="5">
      <c r="A116" s="119" t="s">
        <v>111</v>
      </c>
    </row>
    <row r="117" spans="1:7" s="119" customFormat="1" ht="5">
      <c r="A117" s="119" t="s">
        <v>112</v>
      </c>
    </row>
    <row r="118" spans="1:7" s="119" customFormat="1" ht="5">
      <c r="A118" s="119" t="s">
        <v>113</v>
      </c>
    </row>
    <row r="119" spans="1:7" s="119" customFormat="1" ht="5">
      <c r="A119" s="119" t="s">
        <v>114</v>
      </c>
    </row>
  </sheetData>
  <sheetProtection formatCells="0" formatColumns="0" formatRows="0" insertColumns="0" insertRows="0" autoFilter="0"/>
  <mergeCells count="131">
    <mergeCell ref="A30:E30"/>
    <mergeCell ref="F30:J30"/>
    <mergeCell ref="A31:E31"/>
    <mergeCell ref="F31:J31"/>
    <mergeCell ref="A25:E25"/>
    <mergeCell ref="F25:J25"/>
    <mergeCell ref="F24:J24"/>
    <mergeCell ref="K54:AM54"/>
    <mergeCell ref="K53:AM53"/>
    <mergeCell ref="K52:AM52"/>
    <mergeCell ref="K33:AM33"/>
    <mergeCell ref="K32:AM32"/>
    <mergeCell ref="K37:AM37"/>
    <mergeCell ref="K36:AM36"/>
    <mergeCell ref="K35:AM35"/>
    <mergeCell ref="K34:AM34"/>
    <mergeCell ref="K51:AM51"/>
    <mergeCell ref="K50:AM50"/>
    <mergeCell ref="K49:AM49"/>
    <mergeCell ref="K45:AE45"/>
    <mergeCell ref="M44:N44"/>
    <mergeCell ref="O44:Q44"/>
    <mergeCell ref="R44:T44"/>
    <mergeCell ref="U44:V44"/>
    <mergeCell ref="H45:J45"/>
    <mergeCell ref="X13:Y13"/>
    <mergeCell ref="K21:AM21"/>
    <mergeCell ref="K22:AM22"/>
    <mergeCell ref="K31:AM31"/>
    <mergeCell ref="K30:AM30"/>
    <mergeCell ref="K29:AM29"/>
    <mergeCell ref="F37:J37"/>
    <mergeCell ref="K25:AM25"/>
    <mergeCell ref="K23:AM23"/>
    <mergeCell ref="H14:J14"/>
    <mergeCell ref="S13:U13"/>
    <mergeCell ref="Z13:AB13"/>
    <mergeCell ref="AC13:AD13"/>
    <mergeCell ref="AE13:AF13"/>
    <mergeCell ref="K24:AM24"/>
    <mergeCell ref="C15:AM19"/>
    <mergeCell ref="A22:E22"/>
    <mergeCell ref="F21:J21"/>
    <mergeCell ref="F22:J22"/>
    <mergeCell ref="A29:E29"/>
    <mergeCell ref="F29:J29"/>
    <mergeCell ref="A21:E21"/>
    <mergeCell ref="A24:E24"/>
    <mergeCell ref="A35:E35"/>
    <mergeCell ref="F35:J35"/>
    <mergeCell ref="A36:E36"/>
    <mergeCell ref="F36:J36"/>
    <mergeCell ref="AL44:AM44"/>
    <mergeCell ref="W44:Z44"/>
    <mergeCell ref="AF44:AH44"/>
    <mergeCell ref="AA44:AC44"/>
    <mergeCell ref="G44:I44"/>
    <mergeCell ref="J44:L44"/>
    <mergeCell ref="K38:AM38"/>
    <mergeCell ref="A34:E34"/>
    <mergeCell ref="AG3:AM3"/>
    <mergeCell ref="AG4:AM4"/>
    <mergeCell ref="L5:AB5"/>
    <mergeCell ref="AC5:AF5"/>
    <mergeCell ref="AL5:AM5"/>
    <mergeCell ref="AG13:AI13"/>
    <mergeCell ref="AG5:AK5"/>
    <mergeCell ref="B6:K7"/>
    <mergeCell ref="K14:AE14"/>
    <mergeCell ref="T6:V6"/>
    <mergeCell ref="S8:Y8"/>
    <mergeCell ref="AG8:AM8"/>
    <mergeCell ref="L7:AM7"/>
    <mergeCell ref="AL13:AM13"/>
    <mergeCell ref="A10:H11"/>
    <mergeCell ref="Q13:R13"/>
    <mergeCell ref="E13:G13"/>
    <mergeCell ref="J13:K13"/>
    <mergeCell ref="L13:N13"/>
    <mergeCell ref="H13:I13"/>
    <mergeCell ref="O13:P13"/>
    <mergeCell ref="V13:W13"/>
    <mergeCell ref="AJ13:AK13"/>
    <mergeCell ref="AP5:AT5"/>
    <mergeCell ref="AP4:AT4"/>
    <mergeCell ref="AT6:AT7"/>
    <mergeCell ref="L9:AM9"/>
    <mergeCell ref="L4:AF4"/>
    <mergeCell ref="L3:AF3"/>
    <mergeCell ref="A54:E54"/>
    <mergeCell ref="F54:J54"/>
    <mergeCell ref="A32:E32"/>
    <mergeCell ref="F32:J32"/>
    <mergeCell ref="A33:E33"/>
    <mergeCell ref="F33:J33"/>
    <mergeCell ref="A38:E38"/>
    <mergeCell ref="F38:J38"/>
    <mergeCell ref="A37:E37"/>
    <mergeCell ref="Q6:R6"/>
    <mergeCell ref="F34:J34"/>
    <mergeCell ref="A26:E26"/>
    <mergeCell ref="F26:J26"/>
    <mergeCell ref="A27:E27"/>
    <mergeCell ref="F27:J27"/>
    <mergeCell ref="A28:E28"/>
    <mergeCell ref="F28:J28"/>
    <mergeCell ref="A3:A9"/>
    <mergeCell ref="A58:AM70"/>
    <mergeCell ref="A48:E48"/>
    <mergeCell ref="A20:E20"/>
    <mergeCell ref="A50:E50"/>
    <mergeCell ref="F50:J50"/>
    <mergeCell ref="A51:E51"/>
    <mergeCell ref="F51:J51"/>
    <mergeCell ref="A52:E52"/>
    <mergeCell ref="F52:J52"/>
    <mergeCell ref="A53:E53"/>
    <mergeCell ref="F53:J53"/>
    <mergeCell ref="A55:E55"/>
    <mergeCell ref="F55:J55"/>
    <mergeCell ref="A49:E49"/>
    <mergeCell ref="F49:J49"/>
    <mergeCell ref="AI44:AK44"/>
    <mergeCell ref="AD44:AE44"/>
    <mergeCell ref="A23:E23"/>
    <mergeCell ref="F23:J23"/>
    <mergeCell ref="K55:AM55"/>
    <mergeCell ref="K28:AM28"/>
    <mergeCell ref="K27:AM27"/>
    <mergeCell ref="K26:AM26"/>
    <mergeCell ref="C46:AM47"/>
  </mergeCells>
  <phoneticPr fontId="7"/>
  <dataValidations count="5">
    <dataValidation imeMode="halfAlpha" allowBlank="1" showInputMessage="1" showErrorMessage="1" sqref="J39:N43 AD39:AH43 S39:X43 AM39:AM43" xr:uid="{00000000-0002-0000-0300-000000000000}"/>
    <dataValidation type="list" allowBlank="1" showInputMessage="1" showErrorMessage="1" sqref="H14:J14" xr:uid="{00000000-0002-0000-0300-000001000000}">
      <formula1>$A$112:$A$117</formula1>
    </dataValidation>
    <dataValidation type="list" allowBlank="1" showInputMessage="1" showErrorMessage="1" sqref="H45:J45" xr:uid="{00000000-0002-0000-0300-000002000000}">
      <formula1>$A$118:$A$119</formula1>
    </dataValidation>
    <dataValidation type="list" allowBlank="1" showInputMessage="1" showErrorMessage="1" sqref="L5:AB5" xr:uid="{00000000-0002-0000-0300-000003000000}">
      <formula1>$A$76:$A$110</formula1>
    </dataValidation>
    <dataValidation type="list" allowBlank="1" showInputMessage="1" showErrorMessage="1" sqref="I10:I11 A2" xr:uid="{00000000-0002-0000-0300-000004000000}">
      <formula1>"□,☑"</formula1>
    </dataValidation>
  </dataValidations>
  <printOptions horizontalCentered="1"/>
  <pageMargins left="0.55118110236220474" right="0.39370078740157483" top="0.59055118110236227" bottom="0.19685039370078741" header="0.51181102362204722" footer="0.35433070866141736"/>
  <pageSetup paperSize="9"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pageSetUpPr fitToPage="1"/>
  </sheetPr>
  <dimension ref="A1:AS139"/>
  <sheetViews>
    <sheetView view="pageBreakPreview" topLeftCell="A70" zoomScale="85" zoomScaleNormal="85" zoomScaleSheetLayoutView="85" workbookViewId="0">
      <selection activeCell="D78" sqref="D78"/>
    </sheetView>
  </sheetViews>
  <sheetFormatPr defaultColWidth="9" defaultRowHeight="13"/>
  <cols>
    <col min="1" max="3" width="5" style="174" customWidth="1"/>
    <col min="4" max="4" width="11.453125" style="184" customWidth="1"/>
    <col min="5" max="6" width="11.453125" style="186" customWidth="1"/>
    <col min="7" max="7" width="11.453125" style="183" customWidth="1"/>
    <col min="8" max="8" width="11.453125" style="181" customWidth="1"/>
    <col min="9" max="9" width="11.453125" style="189" customWidth="1"/>
    <col min="10" max="10" width="3.453125" style="174" bestFit="1" customWidth="1"/>
    <col min="11" max="11" width="11.453125" style="181" customWidth="1"/>
    <col min="12" max="12" width="11.453125" style="174" customWidth="1"/>
    <col min="13" max="16384" width="9" style="174"/>
  </cols>
  <sheetData>
    <row r="1" spans="1:9">
      <c r="A1" s="174" t="s">
        <v>283</v>
      </c>
    </row>
    <row r="3" spans="1:9">
      <c r="A3" s="194" t="s">
        <v>256</v>
      </c>
      <c r="B3" s="187" t="str">
        <f ca="1">MID(個票1!M1,3,99)</f>
        <v>1</v>
      </c>
      <c r="E3" s="174"/>
    </row>
    <row r="4" spans="1:9">
      <c r="A4" s="194" t="s">
        <v>257</v>
      </c>
      <c r="B4" s="202"/>
      <c r="C4" s="202"/>
      <c r="D4" s="195"/>
      <c r="E4" s="898">
        <f>個票1!L4</f>
        <v>0</v>
      </c>
      <c r="F4" s="899"/>
      <c r="G4" s="899"/>
      <c r="H4" s="900"/>
    </row>
    <row r="5" spans="1:9">
      <c r="A5" s="194" t="s">
        <v>280</v>
      </c>
      <c r="B5" s="202"/>
      <c r="C5" s="202"/>
      <c r="D5" s="195"/>
      <c r="E5" s="898">
        <f>個票1!L5</f>
        <v>0</v>
      </c>
      <c r="F5" s="899"/>
      <c r="G5" s="899"/>
      <c r="H5" s="900"/>
    </row>
    <row r="7" spans="1:9">
      <c r="A7" s="177" t="s">
        <v>258</v>
      </c>
      <c r="B7" s="177"/>
      <c r="C7" s="177"/>
      <c r="D7" s="174"/>
      <c r="E7" s="174"/>
      <c r="F7" s="174"/>
      <c r="G7" s="174"/>
      <c r="H7" s="174"/>
      <c r="I7" s="174"/>
    </row>
    <row r="8" spans="1:9" ht="13.5" thickBot="1">
      <c r="A8" s="174" t="s">
        <v>461</v>
      </c>
      <c r="D8" s="174"/>
      <c r="E8" s="174"/>
      <c r="F8" s="174"/>
      <c r="G8" s="174"/>
      <c r="H8" s="174"/>
      <c r="I8" s="174"/>
    </row>
    <row r="9" spans="1:9">
      <c r="A9" s="885" t="s">
        <v>379</v>
      </c>
      <c r="B9" s="885"/>
      <c r="C9" s="885"/>
      <c r="D9" s="886"/>
      <c r="E9" s="887" t="s">
        <v>380</v>
      </c>
      <c r="F9" s="888"/>
      <c r="G9" s="233" t="s">
        <v>381</v>
      </c>
      <c r="H9" s="234" t="s">
        <v>382</v>
      </c>
      <c r="I9" s="174"/>
    </row>
    <row r="10" spans="1:9">
      <c r="A10" s="889" t="s">
        <v>383</v>
      </c>
      <c r="B10" s="890"/>
      <c r="C10" s="892" t="s">
        <v>325</v>
      </c>
      <c r="D10" s="893"/>
      <c r="E10" s="237"/>
      <c r="F10" s="235" t="s">
        <v>326</v>
      </c>
      <c r="G10" s="239"/>
      <c r="H10" s="240"/>
      <c r="I10" s="174"/>
    </row>
    <row r="11" spans="1:9">
      <c r="A11" s="891"/>
      <c r="B11" s="891"/>
      <c r="C11" s="883" t="s">
        <v>327</v>
      </c>
      <c r="D11" s="884"/>
      <c r="E11" s="237"/>
      <c r="F11" s="235" t="s">
        <v>326</v>
      </c>
      <c r="G11" s="239"/>
      <c r="H11" s="240"/>
      <c r="I11" s="174"/>
    </row>
    <row r="12" spans="1:9">
      <c r="A12" s="894" t="s">
        <v>384</v>
      </c>
      <c r="B12" s="891"/>
      <c r="C12" s="883" t="s">
        <v>325</v>
      </c>
      <c r="D12" s="884"/>
      <c r="E12" s="237"/>
      <c r="F12" s="235" t="s">
        <v>326</v>
      </c>
      <c r="G12" s="239"/>
      <c r="H12" s="240"/>
      <c r="I12" s="174"/>
    </row>
    <row r="13" spans="1:9" ht="13.5" thickBot="1">
      <c r="A13" s="891"/>
      <c r="B13" s="891"/>
      <c r="C13" s="883" t="s">
        <v>327</v>
      </c>
      <c r="D13" s="884"/>
      <c r="E13" s="238"/>
      <c r="F13" s="236" t="s">
        <v>326</v>
      </c>
      <c r="G13" s="241"/>
      <c r="H13" s="242"/>
      <c r="I13" s="174"/>
    </row>
    <row r="14" spans="1:9" ht="13.5" thickBot="1">
      <c r="D14" s="174"/>
      <c r="E14" s="174"/>
      <c r="F14" s="174"/>
      <c r="G14" s="174"/>
      <c r="H14" s="174"/>
      <c r="I14" s="174"/>
    </row>
    <row r="15" spans="1:9">
      <c r="A15" s="885" t="s">
        <v>379</v>
      </c>
      <c r="B15" s="885"/>
      <c r="C15" s="885"/>
      <c r="D15" s="886"/>
      <c r="E15" s="887" t="s">
        <v>385</v>
      </c>
      <c r="F15" s="888"/>
      <c r="G15" s="233" t="s">
        <v>386</v>
      </c>
      <c r="H15" s="234" t="s">
        <v>387</v>
      </c>
      <c r="I15" s="174"/>
    </row>
    <row r="16" spans="1:9">
      <c r="A16" s="889" t="s">
        <v>383</v>
      </c>
      <c r="B16" s="890"/>
      <c r="C16" s="892" t="s">
        <v>325</v>
      </c>
      <c r="D16" s="893"/>
      <c r="E16" s="237"/>
      <c r="F16" s="235" t="s">
        <v>326</v>
      </c>
      <c r="G16" s="239"/>
      <c r="H16" s="240"/>
      <c r="I16" s="174"/>
    </row>
    <row r="17" spans="1:45">
      <c r="A17" s="891"/>
      <c r="B17" s="891"/>
      <c r="C17" s="883" t="s">
        <v>327</v>
      </c>
      <c r="D17" s="884"/>
      <c r="E17" s="237"/>
      <c r="F17" s="235" t="s">
        <v>326</v>
      </c>
      <c r="G17" s="239"/>
      <c r="H17" s="240"/>
      <c r="I17" s="174"/>
    </row>
    <row r="18" spans="1:45">
      <c r="A18" s="894" t="s">
        <v>384</v>
      </c>
      <c r="B18" s="891"/>
      <c r="C18" s="883" t="s">
        <v>325</v>
      </c>
      <c r="D18" s="884"/>
      <c r="E18" s="237"/>
      <c r="F18" s="235" t="s">
        <v>326</v>
      </c>
      <c r="G18" s="239"/>
      <c r="H18" s="240"/>
      <c r="I18" s="174"/>
    </row>
    <row r="19" spans="1:45" ht="13.5" thickBot="1">
      <c r="A19" s="891"/>
      <c r="B19" s="891"/>
      <c r="C19" s="883" t="s">
        <v>327</v>
      </c>
      <c r="D19" s="884"/>
      <c r="E19" s="238"/>
      <c r="F19" s="236" t="s">
        <v>326</v>
      </c>
      <c r="G19" s="241"/>
      <c r="H19" s="242"/>
      <c r="I19" s="174"/>
    </row>
    <row r="20" spans="1:45" ht="13.5" thickBot="1">
      <c r="D20" s="174"/>
      <c r="E20" s="174"/>
      <c r="F20" s="174"/>
      <c r="G20" s="174"/>
      <c r="H20" s="174"/>
      <c r="I20" s="174"/>
    </row>
    <row r="21" spans="1:45">
      <c r="A21" s="885" t="s">
        <v>379</v>
      </c>
      <c r="B21" s="885"/>
      <c r="C21" s="885"/>
      <c r="D21" s="886"/>
      <c r="E21" s="887" t="s">
        <v>388</v>
      </c>
      <c r="F21" s="888"/>
      <c r="G21" s="233" t="s">
        <v>389</v>
      </c>
      <c r="H21" s="234" t="s">
        <v>390</v>
      </c>
      <c r="I21" s="174"/>
    </row>
    <row r="22" spans="1:45">
      <c r="A22" s="889" t="s">
        <v>383</v>
      </c>
      <c r="B22" s="890"/>
      <c r="C22" s="892" t="s">
        <v>325</v>
      </c>
      <c r="D22" s="893"/>
      <c r="E22" s="237"/>
      <c r="F22" s="235" t="s">
        <v>326</v>
      </c>
      <c r="G22" s="239"/>
      <c r="H22" s="240"/>
      <c r="I22" s="174"/>
    </row>
    <row r="23" spans="1:45">
      <c r="A23" s="891"/>
      <c r="B23" s="891"/>
      <c r="C23" s="883" t="s">
        <v>327</v>
      </c>
      <c r="D23" s="884"/>
      <c r="E23" s="237"/>
      <c r="F23" s="235" t="s">
        <v>326</v>
      </c>
      <c r="G23" s="239"/>
      <c r="H23" s="240"/>
      <c r="I23" s="174"/>
    </row>
    <row r="24" spans="1:45">
      <c r="A24" s="894" t="s">
        <v>384</v>
      </c>
      <c r="B24" s="891"/>
      <c r="C24" s="883" t="s">
        <v>325</v>
      </c>
      <c r="D24" s="884"/>
      <c r="E24" s="237"/>
      <c r="F24" s="235" t="s">
        <v>326</v>
      </c>
      <c r="G24" s="239"/>
      <c r="H24" s="240"/>
      <c r="I24" s="174"/>
    </row>
    <row r="25" spans="1:45" ht="13.5" thickBot="1">
      <c r="A25" s="891"/>
      <c r="B25" s="891"/>
      <c r="C25" s="883" t="s">
        <v>327</v>
      </c>
      <c r="D25" s="884"/>
      <c r="E25" s="238"/>
      <c r="F25" s="236" t="s">
        <v>326</v>
      </c>
      <c r="G25" s="241"/>
      <c r="H25" s="242"/>
      <c r="I25" s="174"/>
    </row>
    <row r="27" spans="1:45" ht="15" customHeight="1">
      <c r="A27" s="177" t="s">
        <v>259</v>
      </c>
      <c r="B27" s="177"/>
      <c r="C27" s="177"/>
    </row>
    <row r="28" spans="1:45" ht="15" customHeight="1">
      <c r="A28" s="174" t="s">
        <v>260</v>
      </c>
    </row>
    <row r="29" spans="1:45" ht="15" customHeight="1">
      <c r="A29" s="174" t="s">
        <v>252</v>
      </c>
    </row>
    <row r="30" spans="1:45" ht="15" customHeight="1">
      <c r="A30" s="216" t="s">
        <v>290</v>
      </c>
    </row>
    <row r="31" spans="1:45" ht="15" customHeight="1">
      <c r="A31" s="174" t="s">
        <v>444</v>
      </c>
      <c r="AS31" s="223"/>
    </row>
    <row r="32" spans="1:45" ht="15" customHeight="1">
      <c r="A32" s="903" t="s">
        <v>42</v>
      </c>
      <c r="B32" s="904"/>
      <c r="C32" s="905"/>
      <c r="D32" s="185" t="s">
        <v>268</v>
      </c>
      <c r="E32" s="185" t="s">
        <v>241</v>
      </c>
      <c r="F32" s="187" t="s">
        <v>185</v>
      </c>
      <c r="G32" s="187" t="s">
        <v>242</v>
      </c>
      <c r="H32" s="188" t="s">
        <v>243</v>
      </c>
      <c r="I32" s="188" t="s">
        <v>238</v>
      </c>
      <c r="J32" s="200"/>
      <c r="K32" s="183"/>
      <c r="L32" s="200"/>
    </row>
    <row r="33" spans="1:12" ht="15" customHeight="1">
      <c r="A33" s="906" t="s">
        <v>269</v>
      </c>
      <c r="B33" s="907"/>
      <c r="C33" s="908"/>
      <c r="D33" s="212" t="s">
        <v>266</v>
      </c>
      <c r="E33" s="209">
        <v>44907</v>
      </c>
      <c r="F33" s="210" t="s">
        <v>244</v>
      </c>
      <c r="G33" s="211">
        <v>2.5</v>
      </c>
      <c r="H33" s="208">
        <v>1000</v>
      </c>
      <c r="I33" s="208">
        <f>G33*H33</f>
        <v>2500</v>
      </c>
      <c r="J33" s="200"/>
      <c r="K33" s="183"/>
      <c r="L33" s="200"/>
    </row>
    <row r="34" spans="1:12" ht="15" customHeight="1">
      <c r="A34" s="906" t="s">
        <v>269</v>
      </c>
      <c r="B34" s="907"/>
      <c r="C34" s="908"/>
      <c r="D34" s="212" t="s">
        <v>267</v>
      </c>
      <c r="E34" s="209">
        <v>44907</v>
      </c>
      <c r="F34" s="210" t="s">
        <v>244</v>
      </c>
      <c r="G34" s="211"/>
      <c r="H34" s="208">
        <v>5000</v>
      </c>
      <c r="I34" s="208">
        <v>5000</v>
      </c>
      <c r="J34" s="200"/>
      <c r="K34" s="183"/>
      <c r="L34" s="200"/>
    </row>
    <row r="35" spans="1:12" ht="15" customHeight="1">
      <c r="A35" s="200"/>
      <c r="B35" s="200"/>
      <c r="C35" s="200"/>
      <c r="H35" s="183"/>
      <c r="I35" s="183"/>
      <c r="J35" s="200"/>
      <c r="K35" s="183"/>
      <c r="L35" s="200"/>
    </row>
    <row r="36" spans="1:12" ht="15" customHeight="1">
      <c r="A36" s="909" t="s">
        <v>42</v>
      </c>
      <c r="B36" s="909"/>
      <c r="C36" s="909"/>
      <c r="D36" s="185" t="s">
        <v>268</v>
      </c>
      <c r="E36" s="185" t="s">
        <v>241</v>
      </c>
      <c r="F36" s="187" t="s">
        <v>185</v>
      </c>
      <c r="G36" s="187" t="s">
        <v>242</v>
      </c>
      <c r="H36" s="188" t="s">
        <v>243</v>
      </c>
      <c r="I36" s="188" t="s">
        <v>238</v>
      </c>
      <c r="J36" s="200"/>
      <c r="K36" s="183"/>
      <c r="L36" s="200"/>
    </row>
    <row r="37" spans="1:12" ht="15" customHeight="1">
      <c r="A37" s="897"/>
      <c r="B37" s="897"/>
      <c r="C37" s="897"/>
      <c r="D37" s="197"/>
      <c r="E37" s="196"/>
      <c r="F37" s="197"/>
      <c r="G37" s="198"/>
      <c r="H37" s="199"/>
      <c r="I37" s="199"/>
      <c r="J37" s="200"/>
      <c r="K37" s="183"/>
      <c r="L37" s="200"/>
    </row>
    <row r="38" spans="1:12" ht="15" customHeight="1">
      <c r="A38" s="897"/>
      <c r="B38" s="897"/>
      <c r="C38" s="897"/>
      <c r="D38" s="197"/>
      <c r="E38" s="196"/>
      <c r="F38" s="197"/>
      <c r="G38" s="198"/>
      <c r="H38" s="199"/>
      <c r="I38" s="199"/>
      <c r="J38" s="200"/>
      <c r="K38" s="183"/>
      <c r="L38" s="200"/>
    </row>
    <row r="39" spans="1:12" ht="15" customHeight="1">
      <c r="A39" s="897"/>
      <c r="B39" s="897"/>
      <c r="C39" s="897"/>
      <c r="D39" s="197"/>
      <c r="E39" s="196"/>
      <c r="F39" s="197"/>
      <c r="G39" s="198"/>
      <c r="H39" s="199"/>
      <c r="I39" s="199"/>
      <c r="J39" s="200"/>
      <c r="K39" s="183"/>
      <c r="L39" s="200"/>
    </row>
    <row r="40" spans="1:12" ht="15" customHeight="1">
      <c r="A40" s="897"/>
      <c r="B40" s="897"/>
      <c r="C40" s="897"/>
      <c r="D40" s="197"/>
      <c r="E40" s="196"/>
      <c r="F40" s="197"/>
      <c r="G40" s="198"/>
      <c r="H40" s="199"/>
      <c r="I40" s="199"/>
      <c r="J40" s="200"/>
      <c r="K40" s="183"/>
      <c r="L40" s="200"/>
    </row>
    <row r="41" spans="1:12" ht="15" customHeight="1">
      <c r="A41" s="897"/>
      <c r="B41" s="897"/>
      <c r="C41" s="897"/>
      <c r="D41" s="197"/>
      <c r="E41" s="196"/>
      <c r="F41" s="197"/>
      <c r="G41" s="198"/>
      <c r="H41" s="199"/>
      <c r="I41" s="199"/>
      <c r="J41" s="200"/>
      <c r="K41" s="183"/>
      <c r="L41" s="200"/>
    </row>
    <row r="42" spans="1:12" ht="15" customHeight="1">
      <c r="A42" s="897"/>
      <c r="B42" s="897"/>
      <c r="C42" s="897"/>
      <c r="D42" s="197"/>
      <c r="E42" s="196"/>
      <c r="F42" s="197"/>
      <c r="G42" s="198"/>
      <c r="H42" s="199"/>
      <c r="I42" s="199"/>
      <c r="J42" s="200"/>
      <c r="K42" s="183"/>
      <c r="L42" s="200"/>
    </row>
    <row r="43" spans="1:12" ht="15" customHeight="1">
      <c r="A43" s="897"/>
      <c r="B43" s="897"/>
      <c r="C43" s="897"/>
      <c r="D43" s="197"/>
      <c r="E43" s="196"/>
      <c r="F43" s="197"/>
      <c r="G43" s="198"/>
      <c r="H43" s="199"/>
      <c r="I43" s="199"/>
      <c r="J43" s="200"/>
      <c r="K43" s="183"/>
      <c r="L43" s="200"/>
    </row>
    <row r="44" spans="1:12" ht="15" customHeight="1">
      <c r="A44" s="897"/>
      <c r="B44" s="897"/>
      <c r="C44" s="897"/>
      <c r="D44" s="197"/>
      <c r="E44" s="196"/>
      <c r="F44" s="197"/>
      <c r="G44" s="198"/>
      <c r="H44" s="199"/>
      <c r="I44" s="199"/>
      <c r="J44" s="200"/>
      <c r="K44" s="183"/>
      <c r="L44" s="200"/>
    </row>
    <row r="45" spans="1:12" ht="15" customHeight="1">
      <c r="A45" s="897"/>
      <c r="B45" s="897"/>
      <c r="C45" s="897"/>
      <c r="D45" s="197"/>
      <c r="E45" s="196"/>
      <c r="F45" s="197"/>
      <c r="G45" s="198"/>
      <c r="H45" s="199"/>
      <c r="I45" s="199"/>
      <c r="J45" s="200"/>
      <c r="K45" s="183"/>
      <c r="L45" s="200"/>
    </row>
    <row r="46" spans="1:12" ht="15" customHeight="1">
      <c r="A46" s="897"/>
      <c r="B46" s="897"/>
      <c r="C46" s="897"/>
      <c r="D46" s="197"/>
      <c r="E46" s="196"/>
      <c r="F46" s="197"/>
      <c r="G46" s="198"/>
      <c r="H46" s="199"/>
      <c r="I46" s="199"/>
      <c r="J46" s="200"/>
      <c r="K46" s="183"/>
      <c r="L46" s="200"/>
    </row>
    <row r="47" spans="1:12" ht="15" customHeight="1">
      <c r="A47" s="897"/>
      <c r="B47" s="897"/>
      <c r="C47" s="897"/>
      <c r="D47" s="197"/>
      <c r="E47" s="196"/>
      <c r="F47" s="197"/>
      <c r="G47" s="198"/>
      <c r="H47" s="199"/>
      <c r="I47" s="199"/>
      <c r="J47" s="200"/>
      <c r="K47" s="183"/>
      <c r="L47" s="200"/>
    </row>
    <row r="48" spans="1:12" ht="15" customHeight="1">
      <c r="A48" s="897"/>
      <c r="B48" s="897"/>
      <c r="C48" s="897"/>
      <c r="D48" s="197"/>
      <c r="E48" s="196"/>
      <c r="F48" s="197"/>
      <c r="G48" s="198"/>
      <c r="H48" s="199"/>
      <c r="I48" s="199"/>
      <c r="J48" s="200"/>
      <c r="K48" s="183"/>
      <c r="L48" s="200"/>
    </row>
    <row r="49" spans="1:12" ht="15" customHeight="1">
      <c r="A49" s="897"/>
      <c r="B49" s="897"/>
      <c r="C49" s="897"/>
      <c r="D49" s="197"/>
      <c r="E49" s="196"/>
      <c r="F49" s="197"/>
      <c r="G49" s="198"/>
      <c r="H49" s="199"/>
      <c r="I49" s="199"/>
      <c r="J49" s="200"/>
      <c r="K49" s="183"/>
      <c r="L49" s="200"/>
    </row>
    <row r="50" spans="1:12" ht="15" customHeight="1">
      <c r="A50" s="897"/>
      <c r="B50" s="897"/>
      <c r="C50" s="897"/>
      <c r="D50" s="197"/>
      <c r="E50" s="196"/>
      <c r="F50" s="197"/>
      <c r="G50" s="198"/>
      <c r="H50" s="199"/>
      <c r="I50" s="199"/>
      <c r="J50" s="200"/>
      <c r="K50" s="183"/>
      <c r="L50" s="200"/>
    </row>
    <row r="51" spans="1:12" ht="15" customHeight="1">
      <c r="A51" s="897"/>
      <c r="B51" s="897"/>
      <c r="C51" s="897"/>
      <c r="D51" s="197"/>
      <c r="E51" s="196"/>
      <c r="F51" s="197"/>
      <c r="G51" s="198"/>
      <c r="H51" s="199"/>
      <c r="I51" s="199"/>
      <c r="J51" s="200"/>
      <c r="K51" s="183"/>
      <c r="L51" s="200"/>
    </row>
    <row r="52" spans="1:12" ht="15" customHeight="1">
      <c r="A52" s="897"/>
      <c r="B52" s="897"/>
      <c r="C52" s="897"/>
      <c r="D52" s="197"/>
      <c r="E52" s="196"/>
      <c r="F52" s="197"/>
      <c r="G52" s="198"/>
      <c r="H52" s="199"/>
      <c r="I52" s="199"/>
      <c r="J52" s="200"/>
      <c r="K52" s="183"/>
      <c r="L52" s="200"/>
    </row>
    <row r="53" spans="1:12" ht="15" customHeight="1">
      <c r="A53" s="897"/>
      <c r="B53" s="897"/>
      <c r="C53" s="897"/>
      <c r="D53" s="197"/>
      <c r="E53" s="196"/>
      <c r="F53" s="197"/>
      <c r="G53" s="198"/>
      <c r="H53" s="199"/>
      <c r="I53" s="199"/>
      <c r="J53" s="200"/>
      <c r="K53" s="183"/>
      <c r="L53" s="200"/>
    </row>
    <row r="54" spans="1:12" ht="15" customHeight="1">
      <c r="A54" s="897"/>
      <c r="B54" s="897"/>
      <c r="C54" s="897"/>
      <c r="D54" s="197"/>
      <c r="E54" s="196"/>
      <c r="F54" s="197"/>
      <c r="G54" s="198"/>
      <c r="H54" s="199"/>
      <c r="I54" s="199"/>
      <c r="J54" s="200"/>
      <c r="K54" s="183"/>
      <c r="L54" s="200"/>
    </row>
    <row r="55" spans="1:12" ht="15" customHeight="1">
      <c r="A55" s="897"/>
      <c r="B55" s="897"/>
      <c r="C55" s="897"/>
      <c r="D55" s="197"/>
      <c r="E55" s="196"/>
      <c r="F55" s="197"/>
      <c r="G55" s="198"/>
      <c r="H55" s="199"/>
      <c r="I55" s="199"/>
      <c r="J55" s="200"/>
      <c r="K55" s="183"/>
      <c r="L55" s="200"/>
    </row>
    <row r="56" spans="1:12" ht="15" customHeight="1">
      <c r="A56" s="897"/>
      <c r="B56" s="897"/>
      <c r="C56" s="897"/>
      <c r="D56" s="197"/>
      <c r="E56" s="196"/>
      <c r="F56" s="197"/>
      <c r="G56" s="198"/>
      <c r="H56" s="199"/>
      <c r="I56" s="199"/>
      <c r="J56" s="200"/>
      <c r="K56" s="183"/>
      <c r="L56" s="200"/>
    </row>
    <row r="57" spans="1:12" ht="15" customHeight="1">
      <c r="A57" s="897"/>
      <c r="B57" s="897"/>
      <c r="C57" s="897"/>
      <c r="D57" s="197"/>
      <c r="E57" s="196"/>
      <c r="F57" s="197"/>
      <c r="G57" s="198"/>
      <c r="H57" s="199"/>
      <c r="I57" s="199"/>
      <c r="J57" s="200"/>
      <c r="K57" s="183"/>
      <c r="L57" s="200"/>
    </row>
    <row r="58" spans="1:12" ht="15" customHeight="1">
      <c r="A58" s="897"/>
      <c r="B58" s="897"/>
      <c r="C58" s="897"/>
      <c r="D58" s="197"/>
      <c r="E58" s="196"/>
      <c r="F58" s="197"/>
      <c r="G58" s="198"/>
      <c r="H58" s="199"/>
      <c r="I58" s="199"/>
      <c r="J58" s="200"/>
      <c r="K58" s="183"/>
      <c r="L58" s="200"/>
    </row>
    <row r="59" spans="1:12" ht="15" customHeight="1">
      <c r="A59" s="897"/>
      <c r="B59" s="897"/>
      <c r="C59" s="897"/>
      <c r="D59" s="197"/>
      <c r="E59" s="196"/>
      <c r="F59" s="197"/>
      <c r="G59" s="198"/>
      <c r="H59" s="199"/>
      <c r="I59" s="199"/>
      <c r="J59" s="200"/>
      <c r="K59" s="183"/>
      <c r="L59" s="200"/>
    </row>
    <row r="60" spans="1:12">
      <c r="A60" s="200"/>
      <c r="B60" s="200"/>
      <c r="C60" s="200"/>
      <c r="E60" s="184"/>
      <c r="G60" s="186"/>
      <c r="H60" s="201" t="s">
        <v>240</v>
      </c>
      <c r="I60" s="183">
        <f>SUM(I37:I59)</f>
        <v>0</v>
      </c>
      <c r="J60" s="200"/>
      <c r="K60" s="183"/>
      <c r="L60" s="200"/>
    </row>
    <row r="61" spans="1:12">
      <c r="G61" s="183" t="s">
        <v>264</v>
      </c>
    </row>
    <row r="62" spans="1:12">
      <c r="D62" s="174"/>
      <c r="G62" s="895" t="s">
        <v>269</v>
      </c>
      <c r="H62" s="896"/>
      <c r="I62" s="206">
        <f>SUMIFS(I$37:I$59,A$37:A$59,G62)</f>
        <v>0</v>
      </c>
      <c r="J62" s="200"/>
    </row>
    <row r="63" spans="1:12">
      <c r="G63" s="895" t="s">
        <v>275</v>
      </c>
      <c r="H63" s="896"/>
      <c r="I63" s="206">
        <f>SUMIFS(I$37:I$59,A$37:A$59,G63)</f>
        <v>0</v>
      </c>
    </row>
    <row r="64" spans="1:12">
      <c r="G64" s="895" t="s">
        <v>274</v>
      </c>
      <c r="H64" s="896"/>
      <c r="I64" s="206">
        <f>SUMIFS(I$37:I$59,A$37:A$59,G64)</f>
        <v>0</v>
      </c>
    </row>
    <row r="65" spans="1:12">
      <c r="G65" s="895" t="s">
        <v>273</v>
      </c>
      <c r="H65" s="896"/>
      <c r="I65" s="206">
        <f>SUMIFS(I$37:I$59,A$37:A$59,G65)</f>
        <v>0</v>
      </c>
    </row>
    <row r="66" spans="1:12">
      <c r="A66" s="200"/>
      <c r="B66" s="200"/>
      <c r="C66" s="200"/>
      <c r="E66" s="184"/>
      <c r="G66" s="186"/>
      <c r="H66" s="201" t="s">
        <v>240</v>
      </c>
      <c r="I66" s="183">
        <f>SUM(I62:I65)</f>
        <v>0</v>
      </c>
      <c r="J66" s="200"/>
      <c r="K66" s="183"/>
      <c r="L66" s="200"/>
    </row>
    <row r="67" spans="1:12">
      <c r="A67" s="200"/>
      <c r="B67" s="200"/>
      <c r="C67" s="200"/>
      <c r="E67" s="184"/>
      <c r="G67" s="186"/>
      <c r="H67" s="201"/>
      <c r="I67" s="183"/>
      <c r="J67" s="200"/>
      <c r="K67" s="183"/>
      <c r="L67" s="200"/>
    </row>
    <row r="68" spans="1:12" ht="15" customHeight="1">
      <c r="A68" s="177" t="s">
        <v>261</v>
      </c>
      <c r="B68" s="177"/>
      <c r="C68" s="177"/>
      <c r="D68" s="177"/>
      <c r="E68" s="177"/>
      <c r="F68" s="174"/>
      <c r="G68" s="174"/>
      <c r="I68" s="174"/>
      <c r="J68" s="181"/>
      <c r="K68" s="174"/>
    </row>
    <row r="69" spans="1:12" ht="15" customHeight="1">
      <c r="A69" s="174" t="s">
        <v>295</v>
      </c>
      <c r="D69" s="174"/>
      <c r="E69" s="174"/>
      <c r="F69" s="174"/>
      <c r="G69" s="174"/>
      <c r="I69" s="174"/>
      <c r="J69" s="181"/>
      <c r="K69" s="174"/>
    </row>
    <row r="70" spans="1:12" ht="15" customHeight="1">
      <c r="A70" s="174" t="s">
        <v>440</v>
      </c>
      <c r="D70" s="174"/>
      <c r="E70" s="174"/>
      <c r="F70" s="174"/>
      <c r="G70" s="174"/>
      <c r="I70" s="174"/>
      <c r="J70" s="181"/>
      <c r="K70" s="174"/>
    </row>
    <row r="71" spans="1:12" ht="15" customHeight="1">
      <c r="A71" s="289" t="s">
        <v>441</v>
      </c>
      <c r="D71" s="174"/>
      <c r="E71" s="174"/>
      <c r="F71" s="174"/>
      <c r="G71" s="174"/>
      <c r="I71" s="174"/>
      <c r="J71" s="181"/>
      <c r="K71" s="174"/>
    </row>
    <row r="72" spans="1:12" ht="15" customHeight="1">
      <c r="A72" s="289"/>
      <c r="D72" s="174"/>
      <c r="E72" s="174"/>
      <c r="F72" s="174"/>
      <c r="G72" s="174"/>
      <c r="I72" s="174"/>
      <c r="J72" s="181"/>
      <c r="K72" s="174"/>
    </row>
    <row r="73" spans="1:12" ht="15" customHeight="1">
      <c r="A73" s="216" t="s">
        <v>462</v>
      </c>
      <c r="D73" s="174"/>
      <c r="E73" s="174"/>
      <c r="F73" s="174"/>
      <c r="G73" s="174"/>
      <c r="I73" s="174"/>
      <c r="J73" s="181"/>
      <c r="K73" s="174"/>
    </row>
    <row r="74" spans="1:12" ht="15" customHeight="1">
      <c r="A74" s="290" t="s">
        <v>447</v>
      </c>
      <c r="D74" s="174"/>
      <c r="E74" s="174"/>
      <c r="F74" s="174"/>
      <c r="G74" s="174"/>
      <c r="I74" s="174"/>
      <c r="J74" s="181"/>
      <c r="K74" s="174"/>
    </row>
    <row r="75" spans="1:12" ht="15" customHeight="1">
      <c r="A75" s="290" t="s">
        <v>443</v>
      </c>
      <c r="D75" s="174"/>
      <c r="E75" s="174"/>
      <c r="F75" s="174"/>
      <c r="G75" s="174"/>
      <c r="I75" s="174"/>
      <c r="J75" s="181"/>
      <c r="K75" s="174"/>
    </row>
    <row r="76" spans="1:12" ht="15" customHeight="1">
      <c r="A76" s="290" t="s">
        <v>446</v>
      </c>
      <c r="D76" s="174"/>
      <c r="E76" s="174"/>
      <c r="F76" s="174"/>
      <c r="G76" s="174"/>
      <c r="I76" s="174"/>
      <c r="J76" s="181"/>
      <c r="K76" s="174"/>
    </row>
    <row r="77" spans="1:12" ht="15" customHeight="1">
      <c r="A77" s="290" t="s">
        <v>442</v>
      </c>
      <c r="D77" s="174"/>
      <c r="E77" s="174"/>
      <c r="F77" s="174"/>
      <c r="G77" s="174"/>
      <c r="I77" s="174"/>
      <c r="J77" s="181"/>
      <c r="K77" s="174"/>
    </row>
    <row r="78" spans="1:12" ht="15" customHeight="1">
      <c r="A78" s="290" t="s">
        <v>490</v>
      </c>
      <c r="B78" s="344" t="s">
        <v>491</v>
      </c>
      <c r="D78" s="174" t="s">
        <v>492</v>
      </c>
      <c r="E78" s="174"/>
      <c r="F78" s="174"/>
      <c r="G78" s="174"/>
      <c r="I78" s="174"/>
      <c r="J78" s="181"/>
      <c r="K78" s="174"/>
    </row>
    <row r="79" spans="1:12" ht="15" customHeight="1">
      <c r="A79" s="290"/>
      <c r="D79" s="174"/>
      <c r="E79" s="174"/>
      <c r="F79" s="174"/>
      <c r="G79" s="174"/>
      <c r="I79" s="174"/>
      <c r="J79" s="181"/>
      <c r="K79" s="174"/>
    </row>
    <row r="80" spans="1:12" ht="15" customHeight="1">
      <c r="A80" s="289"/>
      <c r="D80" s="174"/>
      <c r="E80" s="174"/>
      <c r="F80" s="174"/>
      <c r="G80" s="174"/>
      <c r="I80" s="174"/>
      <c r="J80" s="181"/>
      <c r="K80" s="174"/>
    </row>
    <row r="81" spans="1:11" ht="15" customHeight="1">
      <c r="A81" s="174" t="s">
        <v>444</v>
      </c>
      <c r="D81" s="174"/>
      <c r="E81" s="174"/>
      <c r="F81" s="174"/>
      <c r="G81" s="174"/>
      <c r="I81" s="174"/>
      <c r="J81" s="181"/>
      <c r="K81" s="174"/>
    </row>
    <row r="82" spans="1:11" ht="15" customHeight="1">
      <c r="A82" s="178" t="s">
        <v>234</v>
      </c>
      <c r="B82" s="180"/>
      <c r="C82" s="179" t="s">
        <v>235</v>
      </c>
      <c r="D82" s="902" t="s">
        <v>42</v>
      </c>
      <c r="E82" s="902"/>
      <c r="F82" s="902" t="s">
        <v>237</v>
      </c>
      <c r="G82" s="902"/>
      <c r="H82" s="902"/>
      <c r="I82" s="182" t="s">
        <v>585</v>
      </c>
    </row>
    <row r="83" spans="1:11" ht="15" customHeight="1">
      <c r="A83" s="203" t="s">
        <v>263</v>
      </c>
      <c r="B83" s="204" t="s">
        <v>236</v>
      </c>
      <c r="C83" s="207">
        <v>1</v>
      </c>
      <c r="D83" s="910" t="s">
        <v>262</v>
      </c>
      <c r="E83" s="910"/>
      <c r="F83" s="911" t="s">
        <v>246</v>
      </c>
      <c r="G83" s="911"/>
      <c r="H83" s="911"/>
      <c r="I83" s="208"/>
    </row>
    <row r="84" spans="1:11" ht="15" customHeight="1">
      <c r="A84" s="203" t="s">
        <v>263</v>
      </c>
      <c r="B84" s="204" t="s">
        <v>236</v>
      </c>
      <c r="C84" s="207">
        <v>2</v>
      </c>
      <c r="D84" s="910" t="s">
        <v>262</v>
      </c>
      <c r="E84" s="910"/>
      <c r="F84" s="911" t="s">
        <v>247</v>
      </c>
      <c r="G84" s="911"/>
      <c r="H84" s="911"/>
      <c r="I84" s="208"/>
    </row>
    <row r="85" spans="1:11" ht="15" customHeight="1">
      <c r="A85" s="203" t="s">
        <v>263</v>
      </c>
      <c r="B85" s="204" t="s">
        <v>236</v>
      </c>
      <c r="C85" s="207">
        <v>3</v>
      </c>
      <c r="D85" s="910" t="s">
        <v>158</v>
      </c>
      <c r="E85" s="910"/>
      <c r="F85" s="911" t="s">
        <v>445</v>
      </c>
      <c r="G85" s="911"/>
      <c r="H85" s="911"/>
      <c r="I85" s="208"/>
    </row>
    <row r="87" spans="1:11">
      <c r="A87" s="178" t="s">
        <v>234</v>
      </c>
      <c r="B87" s="180"/>
      <c r="C87" s="179" t="s">
        <v>235</v>
      </c>
      <c r="D87" s="902" t="s">
        <v>42</v>
      </c>
      <c r="E87" s="902"/>
      <c r="F87" s="902" t="s">
        <v>237</v>
      </c>
      <c r="G87" s="902"/>
      <c r="H87" s="902"/>
      <c r="I87" s="182" t="s">
        <v>585</v>
      </c>
    </row>
    <row r="88" spans="1:11">
      <c r="A88" s="203" t="str">
        <f ca="1">$B$3</f>
        <v>1</v>
      </c>
      <c r="B88" s="204" t="s">
        <v>236</v>
      </c>
      <c r="C88" s="205">
        <v>1</v>
      </c>
      <c r="D88" s="897"/>
      <c r="E88" s="897"/>
      <c r="F88" s="901"/>
      <c r="G88" s="901"/>
      <c r="H88" s="901"/>
      <c r="I88" s="199"/>
    </row>
    <row r="89" spans="1:11">
      <c r="A89" s="203" t="str">
        <f ca="1">$B$3</f>
        <v>1</v>
      </c>
      <c r="B89" s="204" t="s">
        <v>236</v>
      </c>
      <c r="C89" s="205">
        <f>C88+1</f>
        <v>2</v>
      </c>
      <c r="D89" s="897"/>
      <c r="E89" s="897"/>
      <c r="F89" s="901"/>
      <c r="G89" s="901"/>
      <c r="H89" s="901"/>
      <c r="I89" s="199"/>
    </row>
    <row r="90" spans="1:11">
      <c r="A90" s="203" t="str">
        <f ca="1">$B$3</f>
        <v>1</v>
      </c>
      <c r="B90" s="204" t="s">
        <v>236</v>
      </c>
      <c r="C90" s="205">
        <f t="shared" ref="C90:C117" si="0">C89+1</f>
        <v>3</v>
      </c>
      <c r="D90" s="897"/>
      <c r="E90" s="897"/>
      <c r="F90" s="901"/>
      <c r="G90" s="901"/>
      <c r="H90" s="901"/>
      <c r="I90" s="199"/>
    </row>
    <row r="91" spans="1:11">
      <c r="A91" s="203" t="str">
        <f t="shared" ref="A91:A117" ca="1" si="1">$B$3</f>
        <v>1</v>
      </c>
      <c r="B91" s="204" t="s">
        <v>236</v>
      </c>
      <c r="C91" s="205">
        <f t="shared" si="0"/>
        <v>4</v>
      </c>
      <c r="D91" s="897"/>
      <c r="E91" s="897"/>
      <c r="F91" s="901"/>
      <c r="G91" s="901"/>
      <c r="H91" s="901"/>
      <c r="I91" s="199"/>
    </row>
    <row r="92" spans="1:11">
      <c r="A92" s="203" t="str">
        <f t="shared" ca="1" si="1"/>
        <v>1</v>
      </c>
      <c r="B92" s="204" t="s">
        <v>236</v>
      </c>
      <c r="C92" s="205">
        <f t="shared" si="0"/>
        <v>5</v>
      </c>
      <c r="D92" s="897"/>
      <c r="E92" s="897"/>
      <c r="F92" s="901"/>
      <c r="G92" s="901"/>
      <c r="H92" s="901"/>
      <c r="I92" s="199"/>
    </row>
    <row r="93" spans="1:11">
      <c r="A93" s="203" t="str">
        <f t="shared" ca="1" si="1"/>
        <v>1</v>
      </c>
      <c r="B93" s="204" t="s">
        <v>236</v>
      </c>
      <c r="C93" s="205">
        <f t="shared" si="0"/>
        <v>6</v>
      </c>
      <c r="D93" s="897"/>
      <c r="E93" s="897"/>
      <c r="F93" s="901"/>
      <c r="G93" s="901"/>
      <c r="H93" s="901"/>
      <c r="I93" s="199"/>
    </row>
    <row r="94" spans="1:11">
      <c r="A94" s="203" t="str">
        <f t="shared" ca="1" si="1"/>
        <v>1</v>
      </c>
      <c r="B94" s="204" t="s">
        <v>236</v>
      </c>
      <c r="C94" s="205">
        <f t="shared" si="0"/>
        <v>7</v>
      </c>
      <c r="D94" s="897"/>
      <c r="E94" s="897"/>
      <c r="F94" s="901"/>
      <c r="G94" s="901"/>
      <c r="H94" s="901"/>
      <c r="I94" s="199"/>
    </row>
    <row r="95" spans="1:11">
      <c r="A95" s="203" t="str">
        <f t="shared" ca="1" si="1"/>
        <v>1</v>
      </c>
      <c r="B95" s="204" t="s">
        <v>236</v>
      </c>
      <c r="C95" s="205">
        <f t="shared" si="0"/>
        <v>8</v>
      </c>
      <c r="D95" s="897"/>
      <c r="E95" s="897"/>
      <c r="F95" s="901"/>
      <c r="G95" s="901"/>
      <c r="H95" s="901"/>
      <c r="I95" s="199"/>
    </row>
    <row r="96" spans="1:11">
      <c r="A96" s="203" t="str">
        <f t="shared" ca="1" si="1"/>
        <v>1</v>
      </c>
      <c r="B96" s="204" t="s">
        <v>236</v>
      </c>
      <c r="C96" s="205">
        <f t="shared" si="0"/>
        <v>9</v>
      </c>
      <c r="D96" s="897"/>
      <c r="E96" s="897"/>
      <c r="F96" s="901"/>
      <c r="G96" s="901"/>
      <c r="H96" s="901"/>
      <c r="I96" s="199"/>
    </row>
    <row r="97" spans="1:9">
      <c r="A97" s="203" t="str">
        <f t="shared" ca="1" si="1"/>
        <v>1</v>
      </c>
      <c r="B97" s="204" t="s">
        <v>236</v>
      </c>
      <c r="C97" s="205">
        <f t="shared" si="0"/>
        <v>10</v>
      </c>
      <c r="D97" s="897"/>
      <c r="E97" s="897"/>
      <c r="F97" s="901"/>
      <c r="G97" s="901"/>
      <c r="H97" s="901"/>
      <c r="I97" s="199"/>
    </row>
    <row r="98" spans="1:9">
      <c r="A98" s="203" t="str">
        <f t="shared" ca="1" si="1"/>
        <v>1</v>
      </c>
      <c r="B98" s="204" t="s">
        <v>236</v>
      </c>
      <c r="C98" s="205">
        <f t="shared" si="0"/>
        <v>11</v>
      </c>
      <c r="D98" s="897"/>
      <c r="E98" s="897"/>
      <c r="F98" s="901"/>
      <c r="G98" s="901"/>
      <c r="H98" s="901"/>
      <c r="I98" s="199"/>
    </row>
    <row r="99" spans="1:9">
      <c r="A99" s="203" t="str">
        <f t="shared" ca="1" si="1"/>
        <v>1</v>
      </c>
      <c r="B99" s="204" t="s">
        <v>236</v>
      </c>
      <c r="C99" s="205">
        <f t="shared" si="0"/>
        <v>12</v>
      </c>
      <c r="D99" s="897"/>
      <c r="E99" s="897"/>
      <c r="F99" s="901"/>
      <c r="G99" s="901"/>
      <c r="H99" s="901"/>
      <c r="I99" s="199"/>
    </row>
    <row r="100" spans="1:9">
      <c r="A100" s="203" t="str">
        <f t="shared" ca="1" si="1"/>
        <v>1</v>
      </c>
      <c r="B100" s="204" t="s">
        <v>236</v>
      </c>
      <c r="C100" s="205">
        <f t="shared" si="0"/>
        <v>13</v>
      </c>
      <c r="D100" s="897"/>
      <c r="E100" s="897"/>
      <c r="F100" s="901"/>
      <c r="G100" s="901"/>
      <c r="H100" s="901"/>
      <c r="I100" s="199"/>
    </row>
    <row r="101" spans="1:9">
      <c r="A101" s="203" t="str">
        <f t="shared" ca="1" si="1"/>
        <v>1</v>
      </c>
      <c r="B101" s="204" t="s">
        <v>236</v>
      </c>
      <c r="C101" s="205">
        <f t="shared" si="0"/>
        <v>14</v>
      </c>
      <c r="D101" s="897"/>
      <c r="E101" s="897"/>
      <c r="F101" s="901"/>
      <c r="G101" s="901"/>
      <c r="H101" s="901"/>
      <c r="I101" s="199"/>
    </row>
    <row r="102" spans="1:9">
      <c r="A102" s="203" t="str">
        <f t="shared" ca="1" si="1"/>
        <v>1</v>
      </c>
      <c r="B102" s="204" t="s">
        <v>236</v>
      </c>
      <c r="C102" s="205">
        <f t="shared" si="0"/>
        <v>15</v>
      </c>
      <c r="D102" s="897"/>
      <c r="E102" s="897"/>
      <c r="F102" s="901"/>
      <c r="G102" s="901"/>
      <c r="H102" s="901"/>
      <c r="I102" s="199"/>
    </row>
    <row r="103" spans="1:9">
      <c r="A103" s="203" t="str">
        <f t="shared" ca="1" si="1"/>
        <v>1</v>
      </c>
      <c r="B103" s="204" t="s">
        <v>236</v>
      </c>
      <c r="C103" s="205">
        <f t="shared" si="0"/>
        <v>16</v>
      </c>
      <c r="D103" s="897"/>
      <c r="E103" s="897"/>
      <c r="F103" s="901"/>
      <c r="G103" s="901"/>
      <c r="H103" s="901"/>
      <c r="I103" s="199"/>
    </row>
    <row r="104" spans="1:9">
      <c r="A104" s="203" t="str">
        <f t="shared" ca="1" si="1"/>
        <v>1</v>
      </c>
      <c r="B104" s="204" t="s">
        <v>236</v>
      </c>
      <c r="C104" s="205">
        <f t="shared" si="0"/>
        <v>17</v>
      </c>
      <c r="D104" s="897"/>
      <c r="E104" s="897"/>
      <c r="F104" s="901"/>
      <c r="G104" s="901"/>
      <c r="H104" s="901"/>
      <c r="I104" s="199"/>
    </row>
    <row r="105" spans="1:9">
      <c r="A105" s="203" t="str">
        <f t="shared" ca="1" si="1"/>
        <v>1</v>
      </c>
      <c r="B105" s="204" t="s">
        <v>236</v>
      </c>
      <c r="C105" s="205">
        <f t="shared" si="0"/>
        <v>18</v>
      </c>
      <c r="D105" s="897"/>
      <c r="E105" s="897"/>
      <c r="F105" s="901"/>
      <c r="G105" s="901"/>
      <c r="H105" s="901"/>
      <c r="I105" s="199"/>
    </row>
    <row r="106" spans="1:9">
      <c r="A106" s="203" t="str">
        <f t="shared" ca="1" si="1"/>
        <v>1</v>
      </c>
      <c r="B106" s="204" t="s">
        <v>236</v>
      </c>
      <c r="C106" s="205">
        <f t="shared" si="0"/>
        <v>19</v>
      </c>
      <c r="D106" s="897"/>
      <c r="E106" s="897"/>
      <c r="F106" s="901"/>
      <c r="G106" s="901"/>
      <c r="H106" s="901"/>
      <c r="I106" s="199"/>
    </row>
    <row r="107" spans="1:9">
      <c r="A107" s="203" t="str">
        <f t="shared" ca="1" si="1"/>
        <v>1</v>
      </c>
      <c r="B107" s="204" t="s">
        <v>236</v>
      </c>
      <c r="C107" s="205">
        <f t="shared" si="0"/>
        <v>20</v>
      </c>
      <c r="D107" s="897"/>
      <c r="E107" s="897"/>
      <c r="F107" s="901"/>
      <c r="G107" s="901"/>
      <c r="H107" s="901"/>
      <c r="I107" s="199"/>
    </row>
    <row r="108" spans="1:9">
      <c r="A108" s="203" t="str">
        <f t="shared" ca="1" si="1"/>
        <v>1</v>
      </c>
      <c r="B108" s="204" t="s">
        <v>236</v>
      </c>
      <c r="C108" s="205">
        <f t="shared" si="0"/>
        <v>21</v>
      </c>
      <c r="D108" s="897"/>
      <c r="E108" s="897"/>
      <c r="F108" s="901"/>
      <c r="G108" s="901"/>
      <c r="H108" s="901"/>
      <c r="I108" s="199"/>
    </row>
    <row r="109" spans="1:9">
      <c r="A109" s="203" t="str">
        <f t="shared" ca="1" si="1"/>
        <v>1</v>
      </c>
      <c r="B109" s="204" t="s">
        <v>236</v>
      </c>
      <c r="C109" s="205">
        <f t="shared" si="0"/>
        <v>22</v>
      </c>
      <c r="D109" s="897"/>
      <c r="E109" s="897"/>
      <c r="F109" s="901"/>
      <c r="G109" s="901"/>
      <c r="H109" s="901"/>
      <c r="I109" s="199"/>
    </row>
    <row r="110" spans="1:9">
      <c r="A110" s="203" t="str">
        <f t="shared" ca="1" si="1"/>
        <v>1</v>
      </c>
      <c r="B110" s="204" t="s">
        <v>236</v>
      </c>
      <c r="C110" s="205">
        <f t="shared" si="0"/>
        <v>23</v>
      </c>
      <c r="D110" s="897"/>
      <c r="E110" s="897"/>
      <c r="F110" s="901"/>
      <c r="G110" s="901"/>
      <c r="H110" s="901"/>
      <c r="I110" s="199"/>
    </row>
    <row r="111" spans="1:9">
      <c r="A111" s="203" t="str">
        <f t="shared" ca="1" si="1"/>
        <v>1</v>
      </c>
      <c r="B111" s="204" t="s">
        <v>236</v>
      </c>
      <c r="C111" s="205">
        <f t="shared" si="0"/>
        <v>24</v>
      </c>
      <c r="D111" s="897"/>
      <c r="E111" s="897"/>
      <c r="F111" s="901"/>
      <c r="G111" s="901"/>
      <c r="H111" s="901"/>
      <c r="I111" s="199"/>
    </row>
    <row r="112" spans="1:9">
      <c r="A112" s="203" t="str">
        <f t="shared" ca="1" si="1"/>
        <v>1</v>
      </c>
      <c r="B112" s="204" t="s">
        <v>236</v>
      </c>
      <c r="C112" s="205">
        <f t="shared" si="0"/>
        <v>25</v>
      </c>
      <c r="D112" s="897"/>
      <c r="E112" s="897"/>
      <c r="F112" s="901"/>
      <c r="G112" s="901"/>
      <c r="H112" s="901"/>
      <c r="I112" s="199"/>
    </row>
    <row r="113" spans="1:10">
      <c r="A113" s="203" t="str">
        <f t="shared" ca="1" si="1"/>
        <v>1</v>
      </c>
      <c r="B113" s="204" t="s">
        <v>236</v>
      </c>
      <c r="C113" s="205">
        <f t="shared" si="0"/>
        <v>26</v>
      </c>
      <c r="D113" s="897"/>
      <c r="E113" s="897"/>
      <c r="F113" s="901"/>
      <c r="G113" s="901"/>
      <c r="H113" s="901"/>
      <c r="I113" s="199"/>
    </row>
    <row r="114" spans="1:10">
      <c r="A114" s="203" t="str">
        <f t="shared" ca="1" si="1"/>
        <v>1</v>
      </c>
      <c r="B114" s="204" t="s">
        <v>236</v>
      </c>
      <c r="C114" s="205">
        <f t="shared" si="0"/>
        <v>27</v>
      </c>
      <c r="D114" s="897"/>
      <c r="E114" s="897"/>
      <c r="F114" s="901"/>
      <c r="G114" s="901"/>
      <c r="H114" s="901"/>
      <c r="I114" s="199"/>
    </row>
    <row r="115" spans="1:10">
      <c r="A115" s="203" t="str">
        <f t="shared" ca="1" si="1"/>
        <v>1</v>
      </c>
      <c r="B115" s="204" t="s">
        <v>236</v>
      </c>
      <c r="C115" s="205">
        <f t="shared" si="0"/>
        <v>28</v>
      </c>
      <c r="D115" s="897"/>
      <c r="E115" s="897"/>
      <c r="F115" s="901"/>
      <c r="G115" s="901"/>
      <c r="H115" s="901"/>
      <c r="I115" s="199"/>
    </row>
    <row r="116" spans="1:10">
      <c r="A116" s="203" t="str">
        <f t="shared" ca="1" si="1"/>
        <v>1</v>
      </c>
      <c r="B116" s="204" t="s">
        <v>236</v>
      </c>
      <c r="C116" s="205">
        <f t="shared" si="0"/>
        <v>29</v>
      </c>
      <c r="D116" s="897"/>
      <c r="E116" s="897"/>
      <c r="F116" s="901"/>
      <c r="G116" s="901"/>
      <c r="H116" s="901"/>
      <c r="I116" s="199"/>
    </row>
    <row r="117" spans="1:10">
      <c r="A117" s="203" t="str">
        <f t="shared" ca="1" si="1"/>
        <v>1</v>
      </c>
      <c r="B117" s="204" t="s">
        <v>236</v>
      </c>
      <c r="C117" s="205">
        <f t="shared" si="0"/>
        <v>30</v>
      </c>
      <c r="D117" s="897"/>
      <c r="E117" s="897"/>
      <c r="F117" s="901"/>
      <c r="G117" s="901"/>
      <c r="H117" s="901"/>
      <c r="I117" s="199"/>
    </row>
    <row r="118" spans="1:10">
      <c r="H118" s="201" t="s">
        <v>240</v>
      </c>
      <c r="I118" s="183">
        <f>SUM(I88:I117)</f>
        <v>0</v>
      </c>
      <c r="J118" s="200"/>
    </row>
    <row r="119" spans="1:10">
      <c r="G119" s="183" t="s">
        <v>264</v>
      </c>
    </row>
    <row r="120" spans="1:10">
      <c r="D120" s="174"/>
      <c r="G120" s="895" t="s">
        <v>262</v>
      </c>
      <c r="H120" s="896"/>
      <c r="I120" s="206">
        <f t="shared" ref="I120:I135" si="2">SUMIFS(I$88:I$117,D$88:D$117,G120)</f>
        <v>0</v>
      </c>
      <c r="J120" s="200"/>
    </row>
    <row r="121" spans="1:10">
      <c r="G121" s="895" t="s">
        <v>158</v>
      </c>
      <c r="H121" s="896"/>
      <c r="I121" s="206">
        <f t="shared" si="2"/>
        <v>0</v>
      </c>
    </row>
    <row r="122" spans="1:10">
      <c r="G122" s="895" t="s">
        <v>157</v>
      </c>
      <c r="H122" s="896"/>
      <c r="I122" s="206">
        <f t="shared" si="2"/>
        <v>0</v>
      </c>
    </row>
    <row r="123" spans="1:10">
      <c r="G123" s="895" t="s">
        <v>154</v>
      </c>
      <c r="H123" s="896"/>
      <c r="I123" s="206">
        <f t="shared" si="2"/>
        <v>0</v>
      </c>
    </row>
    <row r="124" spans="1:10">
      <c r="D124" s="174"/>
      <c r="G124" s="895" t="s">
        <v>152</v>
      </c>
      <c r="H124" s="896"/>
      <c r="I124" s="206">
        <f t="shared" si="2"/>
        <v>0</v>
      </c>
    </row>
    <row r="125" spans="1:10">
      <c r="D125" s="174"/>
      <c r="G125" s="895" t="s">
        <v>153</v>
      </c>
      <c r="H125" s="896"/>
      <c r="I125" s="206">
        <f t="shared" si="2"/>
        <v>0</v>
      </c>
    </row>
    <row r="126" spans="1:10">
      <c r="D126" s="174"/>
      <c r="G126" s="895" t="s">
        <v>155</v>
      </c>
      <c r="H126" s="896"/>
      <c r="I126" s="206">
        <f t="shared" si="2"/>
        <v>0</v>
      </c>
    </row>
    <row r="127" spans="1:10">
      <c r="D127" s="174"/>
      <c r="G127" s="895" t="s">
        <v>160</v>
      </c>
      <c r="H127" s="896"/>
      <c r="I127" s="206">
        <f t="shared" si="2"/>
        <v>0</v>
      </c>
    </row>
    <row r="128" spans="1:10">
      <c r="D128" s="174"/>
      <c r="G128" s="895" t="s">
        <v>161</v>
      </c>
      <c r="H128" s="896"/>
      <c r="I128" s="206">
        <f t="shared" si="2"/>
        <v>0</v>
      </c>
    </row>
    <row r="129" spans="4:9">
      <c r="D129" s="174"/>
      <c r="G129" s="895" t="s">
        <v>159</v>
      </c>
      <c r="H129" s="896"/>
      <c r="I129" s="206">
        <f t="shared" si="2"/>
        <v>0</v>
      </c>
    </row>
    <row r="130" spans="4:9">
      <c r="D130" s="174"/>
      <c r="G130" s="895" t="s">
        <v>162</v>
      </c>
      <c r="H130" s="896"/>
      <c r="I130" s="206">
        <f t="shared" si="2"/>
        <v>0</v>
      </c>
    </row>
    <row r="131" spans="4:9">
      <c r="D131" s="174"/>
      <c r="G131" s="895" t="s">
        <v>163</v>
      </c>
      <c r="H131" s="896"/>
      <c r="I131" s="206">
        <f t="shared" si="2"/>
        <v>0</v>
      </c>
    </row>
    <row r="132" spans="4:9">
      <c r="D132" s="174"/>
      <c r="G132" s="895" t="s">
        <v>156</v>
      </c>
      <c r="H132" s="896"/>
      <c r="I132" s="206">
        <f t="shared" si="2"/>
        <v>0</v>
      </c>
    </row>
    <row r="133" spans="4:9">
      <c r="D133" s="174"/>
      <c r="G133" s="895" t="s">
        <v>276</v>
      </c>
      <c r="H133" s="896"/>
      <c r="I133" s="206">
        <f t="shared" si="2"/>
        <v>0</v>
      </c>
    </row>
    <row r="134" spans="4:9">
      <c r="D134" s="174"/>
      <c r="G134" s="895" t="s">
        <v>277</v>
      </c>
      <c r="H134" s="896"/>
      <c r="I134" s="206">
        <f t="shared" si="2"/>
        <v>0</v>
      </c>
    </row>
    <row r="135" spans="4:9">
      <c r="D135" s="174"/>
      <c r="G135" s="895" t="s">
        <v>278</v>
      </c>
      <c r="H135" s="896"/>
      <c r="I135" s="206">
        <f t="shared" si="2"/>
        <v>0</v>
      </c>
    </row>
    <row r="136" spans="4:9">
      <c r="D136" s="174"/>
      <c r="H136" s="201" t="s">
        <v>240</v>
      </c>
      <c r="I136" s="183">
        <f>SUM(I120:I135)</f>
        <v>0</v>
      </c>
    </row>
    <row r="137" spans="4:9">
      <c r="D137" s="174"/>
    </row>
    <row r="138" spans="4:9">
      <c r="D138" s="174"/>
    </row>
    <row r="139" spans="4:9">
      <c r="D139" s="174"/>
    </row>
  </sheetData>
  <protectedRanges>
    <protectedRange sqref="A9:D13 A15:D19 A21:D25" name="範囲1"/>
    <protectedRange sqref="E21:H25 E15:H19 E9:H13" name="範囲1_1"/>
  </protectedRanges>
  <mergeCells count="143">
    <mergeCell ref="E4:H4"/>
    <mergeCell ref="D82:E82"/>
    <mergeCell ref="A52:C52"/>
    <mergeCell ref="A56:C56"/>
    <mergeCell ref="A58:C58"/>
    <mergeCell ref="A59:C59"/>
    <mergeCell ref="A38:C38"/>
    <mergeCell ref="A39:C39"/>
    <mergeCell ref="A40:C40"/>
    <mergeCell ref="A57:C57"/>
    <mergeCell ref="A9:D9"/>
    <mergeCell ref="E9:F9"/>
    <mergeCell ref="A10:B11"/>
    <mergeCell ref="C10:D10"/>
    <mergeCell ref="C11:D11"/>
    <mergeCell ref="A12:B13"/>
    <mergeCell ref="A21:D21"/>
    <mergeCell ref="E21:F21"/>
    <mergeCell ref="A22:B23"/>
    <mergeCell ref="C22:D22"/>
    <mergeCell ref="C23:D23"/>
    <mergeCell ref="A24:B25"/>
    <mergeCell ref="C24:D24"/>
    <mergeCell ref="C25:D25"/>
    <mergeCell ref="F88:H88"/>
    <mergeCell ref="A32:C32"/>
    <mergeCell ref="A33:C33"/>
    <mergeCell ref="A34:C34"/>
    <mergeCell ref="A36:C36"/>
    <mergeCell ref="A37:C37"/>
    <mergeCell ref="A48:C48"/>
    <mergeCell ref="A49:C49"/>
    <mergeCell ref="A50:C50"/>
    <mergeCell ref="A51:C51"/>
    <mergeCell ref="D83:E83"/>
    <mergeCell ref="D84:E84"/>
    <mergeCell ref="D85:E85"/>
    <mergeCell ref="F82:H82"/>
    <mergeCell ref="F83:H83"/>
    <mergeCell ref="F84:H84"/>
    <mergeCell ref="F85:H85"/>
    <mergeCell ref="A41:C41"/>
    <mergeCell ref="A42:C42"/>
    <mergeCell ref="A43:C43"/>
    <mergeCell ref="A44:C44"/>
    <mergeCell ref="A45:C45"/>
    <mergeCell ref="A46:C46"/>
    <mergeCell ref="A47:C47"/>
    <mergeCell ref="D113:E113"/>
    <mergeCell ref="F113:H113"/>
    <mergeCell ref="D110:E110"/>
    <mergeCell ref="F110:H110"/>
    <mergeCell ref="D111:E111"/>
    <mergeCell ref="F111:H111"/>
    <mergeCell ref="D87:E87"/>
    <mergeCell ref="F87:H87"/>
    <mergeCell ref="D88:E88"/>
    <mergeCell ref="F89:H89"/>
    <mergeCell ref="D90:E90"/>
    <mergeCell ref="F90:H90"/>
    <mergeCell ref="D108:E108"/>
    <mergeCell ref="F108:H108"/>
    <mergeCell ref="D109:E109"/>
    <mergeCell ref="F109:H109"/>
    <mergeCell ref="D92:E92"/>
    <mergeCell ref="F92:H92"/>
    <mergeCell ref="D93:E93"/>
    <mergeCell ref="D89:E89"/>
    <mergeCell ref="D107:E107"/>
    <mergeCell ref="F107:H107"/>
    <mergeCell ref="D91:E91"/>
    <mergeCell ref="F91:H91"/>
    <mergeCell ref="D97:E97"/>
    <mergeCell ref="F97:H97"/>
    <mergeCell ref="D98:E98"/>
    <mergeCell ref="F98:H98"/>
    <mergeCell ref="D99:E99"/>
    <mergeCell ref="F99:H99"/>
    <mergeCell ref="F93:H93"/>
    <mergeCell ref="D94:E94"/>
    <mergeCell ref="F94:H94"/>
    <mergeCell ref="D95:E95"/>
    <mergeCell ref="F95:H95"/>
    <mergeCell ref="D96:E96"/>
    <mergeCell ref="F96:H96"/>
    <mergeCell ref="G122:H122"/>
    <mergeCell ref="G123:H123"/>
    <mergeCell ref="D103:E103"/>
    <mergeCell ref="F103:H103"/>
    <mergeCell ref="D104:E104"/>
    <mergeCell ref="F104:H104"/>
    <mergeCell ref="D105:E105"/>
    <mergeCell ref="F105:H105"/>
    <mergeCell ref="D100:E100"/>
    <mergeCell ref="F100:H100"/>
    <mergeCell ref="D101:E101"/>
    <mergeCell ref="F101:H101"/>
    <mergeCell ref="D102:E102"/>
    <mergeCell ref="F102:H102"/>
    <mergeCell ref="D115:E115"/>
    <mergeCell ref="F115:H115"/>
    <mergeCell ref="D116:E116"/>
    <mergeCell ref="F116:H116"/>
    <mergeCell ref="D117:E117"/>
    <mergeCell ref="F117:H117"/>
    <mergeCell ref="D114:E114"/>
    <mergeCell ref="F114:H114"/>
    <mergeCell ref="D112:E112"/>
    <mergeCell ref="F112:H112"/>
    <mergeCell ref="G134:H134"/>
    <mergeCell ref="A53:C53"/>
    <mergeCell ref="A54:C54"/>
    <mergeCell ref="A55:C55"/>
    <mergeCell ref="E5:H5"/>
    <mergeCell ref="G130:H130"/>
    <mergeCell ref="G131:H131"/>
    <mergeCell ref="G135:H135"/>
    <mergeCell ref="G62:H62"/>
    <mergeCell ref="G63:H63"/>
    <mergeCell ref="G64:H64"/>
    <mergeCell ref="G65:H65"/>
    <mergeCell ref="G132:H132"/>
    <mergeCell ref="G133:H133"/>
    <mergeCell ref="G124:H124"/>
    <mergeCell ref="G125:H125"/>
    <mergeCell ref="G126:H126"/>
    <mergeCell ref="G127:H127"/>
    <mergeCell ref="G128:H128"/>
    <mergeCell ref="G129:H129"/>
    <mergeCell ref="D106:E106"/>
    <mergeCell ref="F106:H106"/>
    <mergeCell ref="G120:H120"/>
    <mergeCell ref="G121:H121"/>
    <mergeCell ref="C12:D12"/>
    <mergeCell ref="C13:D13"/>
    <mergeCell ref="A15:D15"/>
    <mergeCell ref="E15:F15"/>
    <mergeCell ref="A16:B17"/>
    <mergeCell ref="C16:D16"/>
    <mergeCell ref="C17:D17"/>
    <mergeCell ref="A18:B19"/>
    <mergeCell ref="C18:D18"/>
    <mergeCell ref="C19:D19"/>
  </mergeCells>
  <phoneticPr fontId="7"/>
  <conditionalFormatting sqref="D32:D34">
    <cfRule type="duplicateValues" dxfId="59" priority="2"/>
  </conditionalFormatting>
  <conditionalFormatting sqref="D36">
    <cfRule type="duplicateValues" dxfId="58" priority="1"/>
  </conditionalFormatting>
  <dataValidations count="2">
    <dataValidation type="list" allowBlank="1" showInputMessage="1" showErrorMessage="1" sqref="D83:E85 D88:E117" xr:uid="{00000000-0002-0000-0400-000000000000}">
      <formula1>$G$120:$G$135</formula1>
    </dataValidation>
    <dataValidation type="list" allowBlank="1" showInputMessage="1" showErrorMessage="1" sqref="A33:C34 A37:C59" xr:uid="{00000000-0002-0000-0400-000001000000}">
      <formula1>$G$62:$G$65</formula1>
    </dataValidation>
  </dataValidations>
  <hyperlinks>
    <hyperlink ref="B78" location="自費検査1!A1" display="理由書" xr:uid="{AD8393E4-B8A3-444F-96A8-DEFE68097662}"/>
  </hyperlinks>
  <pageMargins left="0.70866141732283472" right="0.70866141732283472" top="0.59055118110236227" bottom="0.39370078740157483" header="0.31496062992125984" footer="0.31496062992125984"/>
  <pageSetup paperSize="9" fitToHeight="0"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pageSetUpPr fitToPage="1"/>
  </sheetPr>
  <dimension ref="A1:AQ82"/>
  <sheetViews>
    <sheetView showZeros="0" view="pageBreakPreview" zoomScale="55" zoomScaleNormal="85" zoomScaleSheetLayoutView="55" workbookViewId="0"/>
  </sheetViews>
  <sheetFormatPr defaultColWidth="9" defaultRowHeight="17.5"/>
  <cols>
    <col min="1" max="1" width="4.08984375" style="257" customWidth="1"/>
    <col min="2" max="4" width="11.90625" style="257" customWidth="1"/>
    <col min="5" max="6" width="10.6328125" style="257" customWidth="1"/>
    <col min="7" max="7" width="5.6328125" style="257" customWidth="1"/>
    <col min="8" max="9" width="10.6328125" style="257" customWidth="1"/>
    <col min="10" max="10" width="7.08984375" style="257" customWidth="1"/>
    <col min="11" max="11" width="10.6328125" style="257" customWidth="1"/>
    <col min="12" max="12" width="5.6328125" style="257" customWidth="1"/>
    <col min="13" max="14" width="10.6328125" style="257" customWidth="1"/>
    <col min="15" max="15" width="7.08984375" style="257" customWidth="1"/>
    <col min="16" max="16" width="14.08984375" style="257" customWidth="1"/>
    <col min="17" max="19" width="10.6328125" style="257" customWidth="1"/>
    <col min="20" max="20" width="10.6328125" style="256" customWidth="1"/>
    <col min="21" max="36" width="9.6328125" style="257" customWidth="1"/>
    <col min="37" max="41" width="8.26953125" style="257" customWidth="1"/>
    <col min="42" max="42" width="6.6328125" style="257" customWidth="1"/>
    <col min="43" max="45" width="6.36328125" style="257" customWidth="1"/>
    <col min="46" max="54" width="9" style="257"/>
    <col min="55" max="55" width="9" style="257" customWidth="1"/>
    <col min="56" max="16384" width="9" style="257"/>
  </cols>
  <sheetData>
    <row r="1" spans="1:43" s="244" customFormat="1" ht="42" customHeight="1">
      <c r="A1" s="243" t="s">
        <v>391</v>
      </c>
      <c r="B1" s="243"/>
      <c r="C1" s="243"/>
      <c r="D1" s="243"/>
      <c r="E1" s="243"/>
      <c r="F1" s="243"/>
      <c r="G1" s="243"/>
      <c r="H1" s="243"/>
      <c r="I1" s="243"/>
      <c r="J1" s="243"/>
      <c r="K1" s="243"/>
      <c r="L1" s="243"/>
      <c r="M1" s="243"/>
      <c r="N1" s="243"/>
      <c r="O1" s="243"/>
      <c r="P1" s="243"/>
      <c r="Q1" s="243"/>
      <c r="R1" s="243"/>
      <c r="S1" s="243"/>
      <c r="T1" s="243"/>
      <c r="U1" s="243"/>
    </row>
    <row r="2" spans="1:43" s="244" customFormat="1" ht="18" customHeight="1">
      <c r="A2" s="243"/>
      <c r="B2" s="243"/>
      <c r="C2" s="243"/>
      <c r="D2" s="243"/>
      <c r="E2" s="243"/>
      <c r="F2" s="243"/>
      <c r="G2" s="243"/>
      <c r="H2" s="243"/>
      <c r="I2" s="243"/>
      <c r="J2" s="243"/>
      <c r="K2" s="243"/>
      <c r="L2" s="243"/>
      <c r="M2" s="243"/>
      <c r="N2" s="243"/>
      <c r="O2" s="243"/>
      <c r="P2" s="243"/>
      <c r="Q2" s="243"/>
      <c r="R2" s="243"/>
      <c r="S2" s="243"/>
      <c r="T2" s="243"/>
      <c r="U2" s="243"/>
    </row>
    <row r="3" spans="1:43" s="247" customFormat="1" ht="27.75" customHeight="1">
      <c r="A3" s="243"/>
      <c r="B3" s="243"/>
      <c r="C3" s="243"/>
      <c r="D3" s="243"/>
      <c r="E3" s="243"/>
      <c r="F3" s="243"/>
      <c r="G3" s="243"/>
      <c r="H3" s="243"/>
      <c r="I3" s="243"/>
      <c r="J3" s="243"/>
      <c r="K3" s="243"/>
      <c r="L3" s="243"/>
      <c r="M3" s="243"/>
      <c r="N3" s="243"/>
      <c r="O3" s="243"/>
      <c r="P3" s="243"/>
      <c r="Q3" s="243"/>
      <c r="T3" s="244"/>
      <c r="U3" s="244"/>
      <c r="V3" s="244"/>
      <c r="W3" s="244"/>
      <c r="X3" s="244"/>
      <c r="Y3" s="244"/>
      <c r="Z3" s="244"/>
      <c r="AA3" s="244"/>
      <c r="AB3" s="244"/>
      <c r="AC3" s="244"/>
      <c r="AD3" s="244"/>
      <c r="AE3" s="244"/>
      <c r="AF3" s="244"/>
      <c r="AG3" s="244"/>
      <c r="AH3" s="244"/>
      <c r="AI3" s="244"/>
      <c r="AJ3" s="244"/>
    </row>
    <row r="4" spans="1:43" s="247" customFormat="1" ht="27.75" customHeight="1">
      <c r="A4" s="245" t="s">
        <v>296</v>
      </c>
      <c r="B4" s="245"/>
      <c r="C4" s="245"/>
      <c r="D4" s="245"/>
      <c r="E4" s="245"/>
      <c r="F4" s="245"/>
      <c r="G4" s="245"/>
      <c r="H4" s="245"/>
      <c r="I4" s="245"/>
      <c r="T4" s="244"/>
      <c r="U4" s="244"/>
      <c r="V4" s="244"/>
      <c r="W4" s="244"/>
      <c r="X4" s="244"/>
      <c r="Y4" s="244"/>
      <c r="Z4" s="244"/>
      <c r="AA4" s="244"/>
      <c r="AB4" s="244"/>
      <c r="AC4" s="244"/>
      <c r="AD4" s="244"/>
      <c r="AE4" s="244"/>
      <c r="AF4" s="244"/>
      <c r="AG4" s="244"/>
      <c r="AH4" s="244"/>
      <c r="AI4" s="244"/>
      <c r="AJ4" s="244"/>
    </row>
    <row r="5" spans="1:43" s="247" customFormat="1" ht="27.75" customHeight="1">
      <c r="A5" s="245"/>
      <c r="B5" s="1013" t="s">
        <v>489</v>
      </c>
      <c r="C5" s="1014"/>
      <c r="D5" s="1014"/>
      <c r="E5" s="1014"/>
      <c r="F5" s="1014"/>
      <c r="G5" s="1014"/>
      <c r="H5" s="1014"/>
      <c r="I5" s="1015"/>
      <c r="J5" s="267" t="str">
        <f>IF(個票1!$A$2="☑","○","")</f>
        <v>○</v>
      </c>
      <c r="L5" s="1032" t="s">
        <v>392</v>
      </c>
      <c r="M5" s="1033"/>
      <c r="N5" s="1018" t="s">
        <v>409</v>
      </c>
      <c r="O5" s="1019"/>
      <c r="P5" s="1019"/>
      <c r="Q5" s="1020"/>
      <c r="R5" s="247" t="s">
        <v>393</v>
      </c>
      <c r="T5" s="244"/>
      <c r="U5" s="244"/>
      <c r="V5" s="244"/>
      <c r="W5" s="244"/>
      <c r="X5" s="244"/>
      <c r="Y5" s="244"/>
      <c r="Z5" s="244"/>
      <c r="AA5" s="244"/>
      <c r="AB5" s="244"/>
      <c r="AC5" s="244"/>
      <c r="AD5" s="244"/>
      <c r="AE5" s="244"/>
      <c r="AF5" s="244"/>
      <c r="AG5" s="244"/>
      <c r="AH5" s="244"/>
      <c r="AI5" s="244"/>
      <c r="AJ5" s="244"/>
    </row>
    <row r="6" spans="1:43" s="247" customFormat="1" ht="27.75" customHeight="1">
      <c r="A6" s="245"/>
      <c r="L6" s="1032" t="s">
        <v>297</v>
      </c>
      <c r="M6" s="1033"/>
      <c r="N6" s="1021">
        <f>総括表!$L$12</f>
        <v>0</v>
      </c>
      <c r="O6" s="1022"/>
      <c r="P6" s="1022"/>
      <c r="Q6" s="1023"/>
      <c r="T6" s="244"/>
      <c r="U6" s="244"/>
      <c r="V6" s="244"/>
      <c r="W6" s="244"/>
      <c r="X6" s="244"/>
      <c r="Y6" s="244"/>
      <c r="Z6" s="244"/>
      <c r="AA6" s="244"/>
      <c r="AB6" s="244"/>
      <c r="AC6" s="244"/>
      <c r="AD6" s="244"/>
      <c r="AE6" s="244"/>
      <c r="AF6" s="244"/>
      <c r="AG6" s="244"/>
      <c r="AH6" s="244"/>
      <c r="AI6" s="244"/>
      <c r="AJ6" s="244"/>
    </row>
    <row r="7" spans="1:43" s="247" customFormat="1" ht="18" customHeight="1"/>
    <row r="8" spans="1:43" s="247" customFormat="1" ht="32.25" customHeight="1" thickBot="1">
      <c r="A8" s="245" t="s">
        <v>298</v>
      </c>
      <c r="Q8" s="248"/>
      <c r="S8" s="249"/>
      <c r="T8" s="250"/>
      <c r="AI8" s="251"/>
      <c r="AJ8" s="251"/>
      <c r="AK8" s="251"/>
    </row>
    <row r="9" spans="1:43" s="247" customFormat="1" ht="20.25" customHeight="1" thickBot="1">
      <c r="E9" s="992" t="s">
        <v>299</v>
      </c>
      <c r="F9" s="993"/>
      <c r="G9" s="993"/>
      <c r="H9" s="993"/>
      <c r="I9" s="993"/>
      <c r="J9" s="993"/>
      <c r="K9" s="993"/>
      <c r="L9" s="993"/>
      <c r="M9" s="993"/>
      <c r="N9" s="993"/>
      <c r="O9" s="993"/>
      <c r="P9" s="993"/>
      <c r="Q9" s="993"/>
      <c r="R9" s="993"/>
      <c r="S9" s="993"/>
      <c r="T9" s="993"/>
      <c r="U9" s="1034" t="s">
        <v>300</v>
      </c>
      <c r="V9" s="1035"/>
      <c r="W9" s="1035"/>
      <c r="X9" s="1035"/>
      <c r="Y9" s="1035"/>
      <c r="Z9" s="1035"/>
      <c r="AA9" s="1035"/>
      <c r="AB9" s="1035"/>
      <c r="AC9" s="1035"/>
      <c r="AD9" s="1035"/>
      <c r="AE9" s="1035"/>
      <c r="AF9" s="1035"/>
      <c r="AG9" s="1035"/>
      <c r="AH9" s="1035"/>
      <c r="AI9" s="1036"/>
      <c r="AJ9" s="251"/>
      <c r="AK9" s="251"/>
      <c r="AL9" s="251"/>
      <c r="AM9" s="252"/>
      <c r="AN9" s="252"/>
      <c r="AO9" s="252"/>
      <c r="AP9" s="252"/>
      <c r="AQ9" s="252"/>
    </row>
    <row r="10" spans="1:43" s="247" customFormat="1" ht="24" customHeight="1" thickBot="1">
      <c r="D10" s="253"/>
      <c r="E10" s="995"/>
      <c r="F10" s="996"/>
      <c r="G10" s="996"/>
      <c r="H10" s="996"/>
      <c r="I10" s="996"/>
      <c r="J10" s="996"/>
      <c r="K10" s="996"/>
      <c r="L10" s="996"/>
      <c r="M10" s="996"/>
      <c r="N10" s="996"/>
      <c r="O10" s="996"/>
      <c r="P10" s="996"/>
      <c r="Q10" s="996"/>
      <c r="R10" s="996"/>
      <c r="S10" s="996"/>
      <c r="T10" s="996"/>
      <c r="U10" s="1034" t="s">
        <v>301</v>
      </c>
      <c r="V10" s="1035"/>
      <c r="W10" s="1035"/>
      <c r="X10" s="1035"/>
      <c r="Y10" s="1035"/>
      <c r="Z10" s="1035"/>
      <c r="AA10" s="1035"/>
      <c r="AB10" s="1035"/>
      <c r="AC10" s="1035"/>
      <c r="AD10" s="1035"/>
      <c r="AE10" s="1035"/>
      <c r="AF10" s="1035"/>
      <c r="AG10" s="1035"/>
      <c r="AH10" s="1035"/>
      <c r="AI10" s="1036"/>
      <c r="AJ10" s="251"/>
      <c r="AK10" s="251"/>
      <c r="AL10" s="251"/>
    </row>
    <row r="11" spans="1:43" s="247" customFormat="1" ht="105.75" customHeight="1">
      <c r="E11" s="1004" t="s">
        <v>302</v>
      </c>
      <c r="F11" s="1005"/>
      <c r="G11" s="1005"/>
      <c r="H11" s="1006" t="s">
        <v>303</v>
      </c>
      <c r="I11" s="1006"/>
      <c r="J11" s="1006"/>
      <c r="K11" s="1007" t="s">
        <v>394</v>
      </c>
      <c r="L11" s="1008"/>
      <c r="M11" s="1007" t="s">
        <v>304</v>
      </c>
      <c r="N11" s="1008"/>
      <c r="O11" s="1007" t="s">
        <v>305</v>
      </c>
      <c r="P11" s="1008"/>
      <c r="Q11" s="1009" t="s">
        <v>306</v>
      </c>
      <c r="R11" s="1010"/>
      <c r="S11" s="1011" t="s">
        <v>307</v>
      </c>
      <c r="T11" s="1037"/>
      <c r="U11" s="338" t="s">
        <v>308</v>
      </c>
      <c r="V11" s="278" t="s">
        <v>309</v>
      </c>
      <c r="W11" s="278" t="s">
        <v>310</v>
      </c>
      <c r="X11" s="278" t="s">
        <v>311</v>
      </c>
      <c r="Y11" s="278" t="s">
        <v>312</v>
      </c>
      <c r="Z11" s="278" t="s">
        <v>313</v>
      </c>
      <c r="AA11" s="278" t="s">
        <v>395</v>
      </c>
      <c r="AB11" s="278" t="s">
        <v>314</v>
      </c>
      <c r="AC11" s="278" t="s">
        <v>315</v>
      </c>
      <c r="AD11" s="279" t="s">
        <v>316</v>
      </c>
      <c r="AE11" s="279" t="s">
        <v>317</v>
      </c>
      <c r="AF11" s="279" t="s">
        <v>396</v>
      </c>
      <c r="AG11" s="279" t="s">
        <v>319</v>
      </c>
      <c r="AH11" s="279" t="s">
        <v>397</v>
      </c>
      <c r="AI11" s="280" t="s">
        <v>397</v>
      </c>
      <c r="AJ11" s="251"/>
      <c r="AK11" s="251"/>
      <c r="AL11" s="251"/>
    </row>
    <row r="12" spans="1:43" s="247" customFormat="1" ht="37.5" customHeight="1">
      <c r="B12" s="968" t="s">
        <v>322</v>
      </c>
      <c r="C12" s="968"/>
      <c r="D12" s="969"/>
      <c r="E12" s="983">
        <f>個票1!$L$4</f>
        <v>0</v>
      </c>
      <c r="F12" s="984"/>
      <c r="G12" s="984"/>
      <c r="H12" s="985">
        <f>個票1!$L$5</f>
        <v>0</v>
      </c>
      <c r="I12" s="985"/>
      <c r="J12" s="985"/>
      <c r="K12" s="986" t="e">
        <f>IF(VLOOKUP(H12,個票1!$A$76:$F$110,6,0)="/事業所",1,個票1!$AG$5)</f>
        <v>#N/A</v>
      </c>
      <c r="L12" s="987"/>
      <c r="M12" s="988" t="e">
        <f>個票1!V13*1000</f>
        <v>#VALUE!</v>
      </c>
      <c r="N12" s="989"/>
      <c r="O12" s="990"/>
      <c r="P12" s="991"/>
      <c r="Q12" s="964">
        <f>SUM(U12:AI12)</f>
        <v>0</v>
      </c>
      <c r="R12" s="965"/>
      <c r="S12" s="1030" t="e">
        <f>Q12-MAX(M12:P12)</f>
        <v>#VALUE!</v>
      </c>
      <c r="T12" s="1031"/>
      <c r="U12" s="225">
        <f>個票1!F24</f>
        <v>0</v>
      </c>
      <c r="V12" s="226">
        <f>個票1!F23</f>
        <v>0</v>
      </c>
      <c r="W12" s="226">
        <f>個票1!F29</f>
        <v>0</v>
      </c>
      <c r="X12" s="226">
        <f>個票1!F30</f>
        <v>0</v>
      </c>
      <c r="Y12" s="226">
        <f>個票1!F28</f>
        <v>0</v>
      </c>
      <c r="Z12" s="226">
        <f>個票1!F31</f>
        <v>0</v>
      </c>
      <c r="AA12" s="226">
        <f>個票1!F37</f>
        <v>0</v>
      </c>
      <c r="AB12" s="226">
        <f>個票1!F27</f>
        <v>0</v>
      </c>
      <c r="AC12" s="226">
        <f>個票1!F26</f>
        <v>0</v>
      </c>
      <c r="AD12" s="226">
        <f>個票1!F25</f>
        <v>0</v>
      </c>
      <c r="AE12" s="226">
        <f>個票1!F34</f>
        <v>0</v>
      </c>
      <c r="AF12" s="226">
        <f>個票1!F32</f>
        <v>0</v>
      </c>
      <c r="AG12" s="226">
        <f>個票1!F33</f>
        <v>0</v>
      </c>
      <c r="AH12" s="226">
        <f>個票1!F35</f>
        <v>0</v>
      </c>
      <c r="AI12" s="227">
        <f>個票1!F36</f>
        <v>0</v>
      </c>
      <c r="AJ12" s="251"/>
      <c r="AL12" s="251"/>
    </row>
    <row r="13" spans="1:43" s="247" customFormat="1" ht="37.5" customHeight="1" thickBot="1">
      <c r="B13" s="968" t="s">
        <v>323</v>
      </c>
      <c r="C13" s="968"/>
      <c r="D13" s="969"/>
      <c r="E13" s="970"/>
      <c r="F13" s="971"/>
      <c r="G13" s="971"/>
      <c r="H13" s="972"/>
      <c r="I13" s="972"/>
      <c r="J13" s="972"/>
      <c r="K13" s="973"/>
      <c r="L13" s="974"/>
      <c r="M13" s="1028"/>
      <c r="N13" s="1029"/>
      <c r="O13" s="977"/>
      <c r="P13" s="978"/>
      <c r="Q13" s="1025">
        <f>O13+S13</f>
        <v>0</v>
      </c>
      <c r="R13" s="1026"/>
      <c r="S13" s="981">
        <f>SUM(U13:AJ13)</f>
        <v>0</v>
      </c>
      <c r="T13" s="1027"/>
      <c r="U13" s="284"/>
      <c r="V13" s="269"/>
      <c r="W13" s="269"/>
      <c r="X13" s="269"/>
      <c r="Y13" s="269"/>
      <c r="Z13" s="269"/>
      <c r="AA13" s="269"/>
      <c r="AB13" s="269"/>
      <c r="AC13" s="269"/>
      <c r="AD13" s="269"/>
      <c r="AE13" s="269"/>
      <c r="AF13" s="269"/>
      <c r="AG13" s="269"/>
      <c r="AH13" s="269"/>
      <c r="AI13" s="285"/>
      <c r="AJ13" s="251"/>
      <c r="AL13" s="251"/>
    </row>
    <row r="14" spans="1:43" ht="21" customHeight="1">
      <c r="A14" s="247"/>
      <c r="B14" s="254"/>
      <c r="C14" s="254"/>
      <c r="D14" s="254"/>
      <c r="E14" s="246"/>
      <c r="F14" s="246"/>
      <c r="G14" s="246"/>
      <c r="H14" s="246"/>
      <c r="I14" s="246"/>
      <c r="J14" s="255"/>
      <c r="K14" s="255"/>
      <c r="L14" s="255"/>
      <c r="M14" s="255"/>
      <c r="N14" s="255"/>
      <c r="O14" s="255"/>
      <c r="P14" s="255"/>
      <c r="Q14" s="255"/>
      <c r="R14" s="246"/>
      <c r="S14" s="246"/>
      <c r="AI14" s="251"/>
      <c r="AJ14" s="251"/>
      <c r="AK14" s="251"/>
    </row>
    <row r="15" spans="1:43" ht="32.25" customHeight="1" thickBot="1">
      <c r="A15" s="245" t="s">
        <v>324</v>
      </c>
      <c r="N15" s="258"/>
      <c r="O15" s="258"/>
      <c r="V15" s="251"/>
      <c r="W15" s="251"/>
      <c r="X15" s="251"/>
      <c r="Y15" s="251"/>
      <c r="Z15" s="251"/>
      <c r="AA15" s="251"/>
      <c r="AB15" s="251"/>
      <c r="AC15" s="251"/>
      <c r="AD15" s="251"/>
      <c r="AE15" s="251"/>
      <c r="AF15" s="251"/>
      <c r="AG15" s="251"/>
      <c r="AH15" s="251"/>
      <c r="AK15" s="251"/>
      <c r="AL15" s="251"/>
      <c r="AM15" s="251"/>
      <c r="AN15" s="251"/>
      <c r="AO15" s="251"/>
      <c r="AP15" s="251"/>
    </row>
    <row r="16" spans="1:43" ht="24" customHeight="1">
      <c r="A16" s="245"/>
      <c r="B16" s="937" t="s">
        <v>379</v>
      </c>
      <c r="C16" s="937"/>
      <c r="D16" s="937"/>
      <c r="E16" s="938"/>
      <c r="F16" s="939" t="s">
        <v>380</v>
      </c>
      <c r="G16" s="940"/>
      <c r="H16" s="259" t="s">
        <v>381</v>
      </c>
      <c r="I16" s="260" t="s">
        <v>382</v>
      </c>
      <c r="J16" s="261"/>
      <c r="K16" s="941" t="s">
        <v>385</v>
      </c>
      <c r="L16" s="942"/>
      <c r="M16" s="259" t="s">
        <v>386</v>
      </c>
      <c r="N16" s="260" t="s">
        <v>387</v>
      </c>
      <c r="O16" s="253"/>
      <c r="P16" s="943" t="s">
        <v>398</v>
      </c>
      <c r="Q16" s="944"/>
      <c r="R16" s="944"/>
      <c r="S16" s="944"/>
      <c r="T16" s="944"/>
      <c r="U16" s="944"/>
      <c r="V16" s="944"/>
      <c r="W16" s="944"/>
      <c r="X16" s="945"/>
      <c r="AD16" s="251"/>
      <c r="AE16" s="251"/>
      <c r="AF16" s="251"/>
      <c r="AG16" s="251"/>
      <c r="AH16" s="251"/>
      <c r="AK16" s="251"/>
      <c r="AL16" s="251"/>
      <c r="AM16" s="251"/>
      <c r="AN16" s="251"/>
      <c r="AO16" s="251"/>
      <c r="AP16" s="251"/>
    </row>
    <row r="17" spans="1:39" ht="24" customHeight="1">
      <c r="A17" s="262"/>
      <c r="B17" s="946" t="s">
        <v>383</v>
      </c>
      <c r="C17" s="947"/>
      <c r="D17" s="948" t="s">
        <v>325</v>
      </c>
      <c r="E17" s="949"/>
      <c r="F17" s="270">
        <f>内訳1!E10</f>
        <v>0</v>
      </c>
      <c r="G17" s="271" t="s">
        <v>326</v>
      </c>
      <c r="H17" s="272">
        <f>内訳1!G10</f>
        <v>0</v>
      </c>
      <c r="I17" s="273">
        <f>内訳1!H10</f>
        <v>0</v>
      </c>
      <c r="J17" s="263"/>
      <c r="K17" s="270">
        <f>内訳1!E16</f>
        <v>0</v>
      </c>
      <c r="L17" s="271" t="s">
        <v>326</v>
      </c>
      <c r="M17" s="272">
        <f>内訳1!G16</f>
        <v>0</v>
      </c>
      <c r="N17" s="273">
        <f>内訳1!H16</f>
        <v>0</v>
      </c>
      <c r="P17" s="927"/>
      <c r="Q17" s="928"/>
      <c r="R17" s="928"/>
      <c r="S17" s="928"/>
      <c r="T17" s="928"/>
      <c r="U17" s="928"/>
      <c r="V17" s="928"/>
      <c r="W17" s="928"/>
      <c r="X17" s="929"/>
      <c r="AD17" s="251"/>
      <c r="AE17" s="251"/>
      <c r="AF17" s="251"/>
      <c r="AG17" s="251"/>
      <c r="AH17" s="251"/>
      <c r="AK17" s="251"/>
      <c r="AL17" s="251"/>
      <c r="AM17" s="251"/>
    </row>
    <row r="18" spans="1:39" ht="24" customHeight="1">
      <c r="A18" s="262"/>
      <c r="B18" s="924"/>
      <c r="C18" s="924"/>
      <c r="D18" s="925" t="s">
        <v>327</v>
      </c>
      <c r="E18" s="926"/>
      <c r="F18" s="270">
        <f>内訳1!E11</f>
        <v>0</v>
      </c>
      <c r="G18" s="271" t="s">
        <v>326</v>
      </c>
      <c r="H18" s="272">
        <f>内訳1!G11</f>
        <v>0</v>
      </c>
      <c r="I18" s="273">
        <f>内訳1!H11</f>
        <v>0</v>
      </c>
      <c r="J18" s="263"/>
      <c r="K18" s="270">
        <f>内訳1!E17</f>
        <v>0</v>
      </c>
      <c r="L18" s="271" t="s">
        <v>326</v>
      </c>
      <c r="M18" s="272">
        <f>内訳1!G17</f>
        <v>0</v>
      </c>
      <c r="N18" s="273">
        <f>内訳1!H17</f>
        <v>0</v>
      </c>
      <c r="P18" s="927"/>
      <c r="Q18" s="928"/>
      <c r="R18" s="928"/>
      <c r="S18" s="928"/>
      <c r="T18" s="928"/>
      <c r="U18" s="928"/>
      <c r="V18" s="928"/>
      <c r="W18" s="928"/>
      <c r="X18" s="929"/>
      <c r="AD18" s="251"/>
      <c r="AE18" s="251"/>
      <c r="AF18" s="251"/>
      <c r="AG18" s="251"/>
      <c r="AH18" s="251"/>
      <c r="AK18" s="251"/>
      <c r="AL18" s="251"/>
      <c r="AM18" s="251"/>
    </row>
    <row r="19" spans="1:39" ht="24" customHeight="1">
      <c r="A19" s="262"/>
      <c r="B19" s="923" t="s">
        <v>384</v>
      </c>
      <c r="C19" s="924"/>
      <c r="D19" s="925" t="s">
        <v>325</v>
      </c>
      <c r="E19" s="926"/>
      <c r="F19" s="270">
        <f>内訳1!E12</f>
        <v>0</v>
      </c>
      <c r="G19" s="271" t="s">
        <v>326</v>
      </c>
      <c r="H19" s="272">
        <f>内訳1!G12</f>
        <v>0</v>
      </c>
      <c r="I19" s="273">
        <f>内訳1!H12</f>
        <v>0</v>
      </c>
      <c r="J19" s="263"/>
      <c r="K19" s="270">
        <f>内訳1!E18</f>
        <v>0</v>
      </c>
      <c r="L19" s="271" t="s">
        <v>326</v>
      </c>
      <c r="M19" s="272">
        <f>内訳1!G18</f>
        <v>0</v>
      </c>
      <c r="N19" s="273">
        <f>内訳1!H18</f>
        <v>0</v>
      </c>
      <c r="P19" s="927"/>
      <c r="Q19" s="928"/>
      <c r="R19" s="928"/>
      <c r="S19" s="928"/>
      <c r="T19" s="928"/>
      <c r="U19" s="928"/>
      <c r="V19" s="928"/>
      <c r="W19" s="928"/>
      <c r="X19" s="929"/>
      <c r="AD19" s="251"/>
      <c r="AE19" s="251"/>
      <c r="AF19" s="251"/>
      <c r="AG19" s="251"/>
      <c r="AH19" s="251"/>
      <c r="AI19" s="251"/>
      <c r="AJ19" s="251"/>
      <c r="AK19" s="251"/>
      <c r="AL19" s="251"/>
      <c r="AM19" s="251"/>
    </row>
    <row r="20" spans="1:39" ht="24" customHeight="1" thickBot="1">
      <c r="A20" s="262"/>
      <c r="B20" s="924"/>
      <c r="C20" s="924"/>
      <c r="D20" s="925" t="s">
        <v>327</v>
      </c>
      <c r="E20" s="926"/>
      <c r="F20" s="274">
        <f>内訳1!E13</f>
        <v>0</v>
      </c>
      <c r="G20" s="275" t="s">
        <v>326</v>
      </c>
      <c r="H20" s="276">
        <f>内訳1!G13</f>
        <v>0</v>
      </c>
      <c r="I20" s="277">
        <f>内訳1!H13</f>
        <v>0</v>
      </c>
      <c r="J20" s="263"/>
      <c r="K20" s="274">
        <f>内訳1!E19</f>
        <v>0</v>
      </c>
      <c r="L20" s="275" t="s">
        <v>326</v>
      </c>
      <c r="M20" s="276">
        <f>内訳1!G19</f>
        <v>0</v>
      </c>
      <c r="N20" s="277">
        <f>内訳1!H19</f>
        <v>0</v>
      </c>
      <c r="P20" s="930"/>
      <c r="Q20" s="931"/>
      <c r="R20" s="931"/>
      <c r="S20" s="931"/>
      <c r="T20" s="931"/>
      <c r="U20" s="931"/>
      <c r="V20" s="931"/>
      <c r="W20" s="931"/>
      <c r="X20" s="932"/>
    </row>
    <row r="21" spans="1:39" ht="21" customHeight="1">
      <c r="B21" s="261" t="s">
        <v>399</v>
      </c>
      <c r="C21" s="263"/>
      <c r="D21" s="263"/>
      <c r="E21" s="263"/>
      <c r="F21" s="263"/>
      <c r="G21" s="263"/>
      <c r="H21" s="263"/>
      <c r="I21" s="263"/>
      <c r="J21" s="263"/>
      <c r="K21" s="263"/>
      <c r="L21" s="263"/>
      <c r="M21" s="263"/>
      <c r="N21" s="263"/>
      <c r="O21" s="263"/>
      <c r="T21" s="257"/>
    </row>
    <row r="22" spans="1:39" ht="21" customHeight="1">
      <c r="B22" s="261"/>
      <c r="C22" s="263"/>
      <c r="D22" s="263"/>
      <c r="E22" s="263"/>
      <c r="F22" s="263"/>
      <c r="G22" s="263"/>
      <c r="H22" s="263"/>
      <c r="I22" s="263"/>
      <c r="J22" s="263"/>
      <c r="K22" s="263"/>
      <c r="L22" s="263"/>
      <c r="M22" s="263"/>
      <c r="N22" s="263"/>
      <c r="O22" s="263"/>
      <c r="T22" s="257"/>
    </row>
    <row r="23" spans="1:39" ht="32.25" customHeight="1">
      <c r="A23" s="245" t="s">
        <v>400</v>
      </c>
      <c r="B23" s="263"/>
      <c r="C23" s="263"/>
      <c r="D23" s="263"/>
      <c r="E23" s="263"/>
      <c r="F23" s="263"/>
      <c r="G23" s="263"/>
      <c r="H23" s="263"/>
      <c r="I23" s="263"/>
      <c r="J23" s="263"/>
      <c r="K23" s="263"/>
      <c r="L23" s="263"/>
      <c r="M23" s="263"/>
      <c r="N23" s="263"/>
      <c r="O23" s="263"/>
    </row>
    <row r="24" spans="1:39" ht="32.25" customHeight="1">
      <c r="A24" s="245" t="s">
        <v>401</v>
      </c>
      <c r="B24" s="263"/>
      <c r="C24" s="263"/>
      <c r="D24" s="263"/>
      <c r="E24" s="263"/>
      <c r="F24" s="263"/>
      <c r="G24" s="263"/>
      <c r="H24" s="263"/>
      <c r="I24" s="263"/>
      <c r="J24" s="263"/>
      <c r="K24" s="263"/>
      <c r="L24" s="263"/>
      <c r="M24" s="263"/>
      <c r="N24" s="263"/>
      <c r="O24" s="263"/>
    </row>
    <row r="25" spans="1:39" ht="35.25" customHeight="1">
      <c r="B25" s="1024" t="s">
        <v>328</v>
      </c>
      <c r="C25" s="1024"/>
      <c r="D25" s="1024"/>
      <c r="E25" s="1024" t="s">
        <v>329</v>
      </c>
      <c r="F25" s="1024"/>
      <c r="G25" s="1024"/>
      <c r="H25" s="1024"/>
      <c r="I25" s="1024"/>
      <c r="J25" s="1024"/>
      <c r="K25" s="1024"/>
      <c r="L25" s="1024"/>
      <c r="M25" s="1024"/>
      <c r="N25" s="1024"/>
      <c r="O25" s="1024"/>
      <c r="P25" s="1024"/>
      <c r="Q25" s="1024"/>
      <c r="R25" s="1024"/>
      <c r="S25" s="1024" t="s">
        <v>330</v>
      </c>
      <c r="T25" s="1024"/>
      <c r="U25" s="1024"/>
      <c r="V25" s="1024"/>
      <c r="W25" s="1024"/>
      <c r="X25" s="1024"/>
      <c r="Y25" s="1024"/>
      <c r="Z25" s="1024"/>
      <c r="AA25" s="1024"/>
      <c r="AB25" s="1024"/>
      <c r="AC25" s="1024"/>
      <c r="AD25" s="1024"/>
      <c r="AE25" s="1024"/>
      <c r="AF25" s="1024"/>
      <c r="AG25" s="1024"/>
      <c r="AH25" s="1024"/>
      <c r="AI25" s="1024"/>
      <c r="AJ25" s="1024"/>
    </row>
    <row r="26" spans="1:39" ht="60" customHeight="1">
      <c r="B26" s="912" t="s">
        <v>308</v>
      </c>
      <c r="C26" s="912"/>
      <c r="D26" s="912"/>
      <c r="E26" s="913" t="s">
        <v>331</v>
      </c>
      <c r="F26" s="913"/>
      <c r="G26" s="913"/>
      <c r="H26" s="913"/>
      <c r="I26" s="913"/>
      <c r="J26" s="913"/>
      <c r="K26" s="913"/>
      <c r="L26" s="913"/>
      <c r="M26" s="913"/>
      <c r="N26" s="913"/>
      <c r="O26" s="913"/>
      <c r="P26" s="913"/>
      <c r="Q26" s="913"/>
      <c r="R26" s="913"/>
      <c r="S26" s="913" t="s">
        <v>410</v>
      </c>
      <c r="T26" s="913"/>
      <c r="U26" s="913"/>
      <c r="V26" s="913"/>
      <c r="W26" s="913"/>
      <c r="X26" s="913"/>
      <c r="Y26" s="913"/>
      <c r="Z26" s="913"/>
      <c r="AA26" s="913"/>
      <c r="AB26" s="913"/>
      <c r="AC26" s="913"/>
      <c r="AD26" s="913"/>
      <c r="AE26" s="913"/>
      <c r="AF26" s="913"/>
      <c r="AG26" s="913"/>
      <c r="AH26" s="913"/>
      <c r="AI26" s="913"/>
      <c r="AJ26" s="913"/>
    </row>
    <row r="27" spans="1:39" ht="93" customHeight="1">
      <c r="B27" s="912" t="s">
        <v>309</v>
      </c>
      <c r="C27" s="912"/>
      <c r="D27" s="912"/>
      <c r="E27" s="913" t="s">
        <v>332</v>
      </c>
      <c r="F27" s="913"/>
      <c r="G27" s="913"/>
      <c r="H27" s="913"/>
      <c r="I27" s="913"/>
      <c r="J27" s="913"/>
      <c r="K27" s="913"/>
      <c r="L27" s="913"/>
      <c r="M27" s="913"/>
      <c r="N27" s="913"/>
      <c r="O27" s="913"/>
      <c r="P27" s="913"/>
      <c r="Q27" s="913"/>
      <c r="R27" s="913"/>
      <c r="S27" s="913" t="s">
        <v>411</v>
      </c>
      <c r="T27" s="913"/>
      <c r="U27" s="913"/>
      <c r="V27" s="913"/>
      <c r="W27" s="913"/>
      <c r="X27" s="913"/>
      <c r="Y27" s="913"/>
      <c r="Z27" s="913"/>
      <c r="AA27" s="913"/>
      <c r="AB27" s="913"/>
      <c r="AC27" s="913"/>
      <c r="AD27" s="913"/>
      <c r="AE27" s="913"/>
      <c r="AF27" s="913"/>
      <c r="AG27" s="913"/>
      <c r="AH27" s="913"/>
      <c r="AI27" s="913"/>
      <c r="AJ27" s="913"/>
    </row>
    <row r="28" spans="1:39" ht="60" customHeight="1">
      <c r="B28" s="912" t="s">
        <v>310</v>
      </c>
      <c r="C28" s="912"/>
      <c r="D28" s="912"/>
      <c r="E28" s="913" t="s">
        <v>333</v>
      </c>
      <c r="F28" s="913"/>
      <c r="G28" s="913"/>
      <c r="H28" s="913"/>
      <c r="I28" s="913"/>
      <c r="J28" s="913"/>
      <c r="K28" s="913"/>
      <c r="L28" s="913"/>
      <c r="M28" s="913"/>
      <c r="N28" s="913"/>
      <c r="O28" s="913"/>
      <c r="P28" s="913"/>
      <c r="Q28" s="913"/>
      <c r="R28" s="913"/>
      <c r="S28" s="913" t="s">
        <v>412</v>
      </c>
      <c r="T28" s="913"/>
      <c r="U28" s="913"/>
      <c r="V28" s="913"/>
      <c r="W28" s="913"/>
      <c r="X28" s="913"/>
      <c r="Y28" s="913"/>
      <c r="Z28" s="913"/>
      <c r="AA28" s="913"/>
      <c r="AB28" s="913"/>
      <c r="AC28" s="913"/>
      <c r="AD28" s="913"/>
      <c r="AE28" s="913"/>
      <c r="AF28" s="913"/>
      <c r="AG28" s="913"/>
      <c r="AH28" s="913"/>
      <c r="AI28" s="913"/>
      <c r="AJ28" s="913"/>
    </row>
    <row r="29" spans="1:39" ht="60" customHeight="1">
      <c r="B29" s="912" t="s">
        <v>311</v>
      </c>
      <c r="C29" s="912"/>
      <c r="D29" s="912"/>
      <c r="E29" s="913" t="s">
        <v>334</v>
      </c>
      <c r="F29" s="913"/>
      <c r="G29" s="913"/>
      <c r="H29" s="913"/>
      <c r="I29" s="913"/>
      <c r="J29" s="913"/>
      <c r="K29" s="913"/>
      <c r="L29" s="913"/>
      <c r="M29" s="913"/>
      <c r="N29" s="913"/>
      <c r="O29" s="913"/>
      <c r="P29" s="913"/>
      <c r="Q29" s="913"/>
      <c r="R29" s="913"/>
      <c r="S29" s="913" t="s">
        <v>413</v>
      </c>
      <c r="T29" s="913"/>
      <c r="U29" s="913"/>
      <c r="V29" s="913"/>
      <c r="W29" s="913"/>
      <c r="X29" s="913"/>
      <c r="Y29" s="913"/>
      <c r="Z29" s="913"/>
      <c r="AA29" s="913"/>
      <c r="AB29" s="913"/>
      <c r="AC29" s="913"/>
      <c r="AD29" s="913"/>
      <c r="AE29" s="913"/>
      <c r="AF29" s="913"/>
      <c r="AG29" s="913"/>
      <c r="AH29" s="913"/>
      <c r="AI29" s="913"/>
      <c r="AJ29" s="913"/>
    </row>
    <row r="30" spans="1:39" ht="60" customHeight="1">
      <c r="B30" s="912" t="s">
        <v>312</v>
      </c>
      <c r="C30" s="912"/>
      <c r="D30" s="912"/>
      <c r="E30" s="913" t="s">
        <v>335</v>
      </c>
      <c r="F30" s="913"/>
      <c r="G30" s="913"/>
      <c r="H30" s="913"/>
      <c r="I30" s="913"/>
      <c r="J30" s="913"/>
      <c r="K30" s="913"/>
      <c r="L30" s="913"/>
      <c r="M30" s="913"/>
      <c r="N30" s="913"/>
      <c r="O30" s="913"/>
      <c r="P30" s="913"/>
      <c r="Q30" s="913"/>
      <c r="R30" s="913"/>
      <c r="S30" s="913" t="s">
        <v>414</v>
      </c>
      <c r="T30" s="913"/>
      <c r="U30" s="913"/>
      <c r="V30" s="913"/>
      <c r="W30" s="913"/>
      <c r="X30" s="913"/>
      <c r="Y30" s="913"/>
      <c r="Z30" s="913"/>
      <c r="AA30" s="913"/>
      <c r="AB30" s="913"/>
      <c r="AC30" s="913"/>
      <c r="AD30" s="913"/>
      <c r="AE30" s="913"/>
      <c r="AF30" s="913"/>
      <c r="AG30" s="913"/>
      <c r="AH30" s="913"/>
      <c r="AI30" s="913"/>
      <c r="AJ30" s="913"/>
    </row>
    <row r="31" spans="1:39" ht="60" customHeight="1">
      <c r="B31" s="912" t="s">
        <v>313</v>
      </c>
      <c r="C31" s="912"/>
      <c r="D31" s="912"/>
      <c r="E31" s="913" t="s">
        <v>336</v>
      </c>
      <c r="F31" s="913"/>
      <c r="G31" s="913"/>
      <c r="H31" s="913"/>
      <c r="I31" s="913"/>
      <c r="J31" s="913"/>
      <c r="K31" s="913"/>
      <c r="L31" s="913"/>
      <c r="M31" s="913"/>
      <c r="N31" s="913"/>
      <c r="O31" s="913"/>
      <c r="P31" s="913"/>
      <c r="Q31" s="913"/>
      <c r="R31" s="913"/>
      <c r="S31" s="913" t="s">
        <v>415</v>
      </c>
      <c r="T31" s="913"/>
      <c r="U31" s="913"/>
      <c r="V31" s="913"/>
      <c r="W31" s="913"/>
      <c r="X31" s="913"/>
      <c r="Y31" s="913"/>
      <c r="Z31" s="913"/>
      <c r="AA31" s="913"/>
      <c r="AB31" s="913"/>
      <c r="AC31" s="913"/>
      <c r="AD31" s="913"/>
      <c r="AE31" s="913"/>
      <c r="AF31" s="913"/>
      <c r="AG31" s="913"/>
      <c r="AH31" s="913"/>
      <c r="AI31" s="913"/>
      <c r="AJ31" s="913"/>
    </row>
    <row r="32" spans="1:39" ht="60" customHeight="1">
      <c r="B32" s="912" t="s">
        <v>337</v>
      </c>
      <c r="C32" s="912"/>
      <c r="D32" s="912"/>
      <c r="E32" s="913" t="s">
        <v>338</v>
      </c>
      <c r="F32" s="913"/>
      <c r="G32" s="913"/>
      <c r="H32" s="913"/>
      <c r="I32" s="913"/>
      <c r="J32" s="913"/>
      <c r="K32" s="913"/>
      <c r="L32" s="913"/>
      <c r="M32" s="913"/>
      <c r="N32" s="913"/>
      <c r="O32" s="913"/>
      <c r="P32" s="913"/>
      <c r="Q32" s="913"/>
      <c r="R32" s="913"/>
      <c r="S32" s="913" t="s">
        <v>416</v>
      </c>
      <c r="T32" s="913"/>
      <c r="U32" s="913"/>
      <c r="V32" s="913"/>
      <c r="W32" s="913"/>
      <c r="X32" s="913"/>
      <c r="Y32" s="913"/>
      <c r="Z32" s="913"/>
      <c r="AA32" s="913"/>
      <c r="AB32" s="913"/>
      <c r="AC32" s="913"/>
      <c r="AD32" s="913"/>
      <c r="AE32" s="913"/>
      <c r="AF32" s="913"/>
      <c r="AG32" s="913"/>
      <c r="AH32" s="913"/>
      <c r="AI32" s="913"/>
      <c r="AJ32" s="913"/>
    </row>
    <row r="33" spans="1:36" ht="60" customHeight="1">
      <c r="B33" s="912" t="s">
        <v>314</v>
      </c>
      <c r="C33" s="912"/>
      <c r="D33" s="912"/>
      <c r="E33" s="913" t="s">
        <v>339</v>
      </c>
      <c r="F33" s="913"/>
      <c r="G33" s="913"/>
      <c r="H33" s="913"/>
      <c r="I33" s="913"/>
      <c r="J33" s="913"/>
      <c r="K33" s="913"/>
      <c r="L33" s="913"/>
      <c r="M33" s="913"/>
      <c r="N33" s="913"/>
      <c r="O33" s="913"/>
      <c r="P33" s="913"/>
      <c r="Q33" s="913"/>
      <c r="R33" s="913"/>
      <c r="S33" s="913" t="s">
        <v>417</v>
      </c>
      <c r="T33" s="913"/>
      <c r="U33" s="913"/>
      <c r="V33" s="913"/>
      <c r="W33" s="913"/>
      <c r="X33" s="913"/>
      <c r="Y33" s="913"/>
      <c r="Z33" s="913"/>
      <c r="AA33" s="913"/>
      <c r="AB33" s="913"/>
      <c r="AC33" s="913"/>
      <c r="AD33" s="913"/>
      <c r="AE33" s="913"/>
      <c r="AF33" s="913"/>
      <c r="AG33" s="913"/>
      <c r="AH33" s="913"/>
      <c r="AI33" s="913"/>
      <c r="AJ33" s="913"/>
    </row>
    <row r="34" spans="1:36" ht="60" customHeight="1">
      <c r="B34" s="912" t="s">
        <v>315</v>
      </c>
      <c r="C34" s="912"/>
      <c r="D34" s="912"/>
      <c r="E34" s="913" t="s">
        <v>340</v>
      </c>
      <c r="F34" s="913"/>
      <c r="G34" s="913"/>
      <c r="H34" s="913"/>
      <c r="I34" s="913"/>
      <c r="J34" s="913"/>
      <c r="K34" s="913"/>
      <c r="L34" s="913"/>
      <c r="M34" s="913"/>
      <c r="N34" s="913"/>
      <c r="O34" s="913"/>
      <c r="P34" s="913"/>
      <c r="Q34" s="913"/>
      <c r="R34" s="913"/>
      <c r="S34" s="913" t="s">
        <v>418</v>
      </c>
      <c r="T34" s="913"/>
      <c r="U34" s="913"/>
      <c r="V34" s="913"/>
      <c r="W34" s="913"/>
      <c r="X34" s="913"/>
      <c r="Y34" s="913"/>
      <c r="Z34" s="913"/>
      <c r="AA34" s="913"/>
      <c r="AB34" s="913"/>
      <c r="AC34" s="913"/>
      <c r="AD34" s="913"/>
      <c r="AE34" s="913"/>
      <c r="AF34" s="913"/>
      <c r="AG34" s="913"/>
      <c r="AH34" s="913"/>
      <c r="AI34" s="913"/>
      <c r="AJ34" s="913"/>
    </row>
    <row r="35" spans="1:36" ht="102" customHeight="1">
      <c r="B35" s="912" t="s">
        <v>316</v>
      </c>
      <c r="C35" s="912"/>
      <c r="D35" s="912"/>
      <c r="E35" s="913" t="s">
        <v>341</v>
      </c>
      <c r="F35" s="913"/>
      <c r="G35" s="913"/>
      <c r="H35" s="913"/>
      <c r="I35" s="913"/>
      <c r="J35" s="913"/>
      <c r="K35" s="913"/>
      <c r="L35" s="913"/>
      <c r="M35" s="913"/>
      <c r="N35" s="913"/>
      <c r="O35" s="913"/>
      <c r="P35" s="913"/>
      <c r="Q35" s="913"/>
      <c r="R35" s="913"/>
      <c r="S35" s="913" t="s">
        <v>424</v>
      </c>
      <c r="T35" s="913"/>
      <c r="U35" s="913"/>
      <c r="V35" s="913"/>
      <c r="W35" s="913"/>
      <c r="X35" s="913"/>
      <c r="Y35" s="913"/>
      <c r="Z35" s="913"/>
      <c r="AA35" s="913"/>
      <c r="AB35" s="913"/>
      <c r="AC35" s="913"/>
      <c r="AD35" s="913"/>
      <c r="AE35" s="913"/>
      <c r="AF35" s="913"/>
      <c r="AG35" s="913"/>
      <c r="AH35" s="913"/>
      <c r="AI35" s="913"/>
      <c r="AJ35" s="913"/>
    </row>
    <row r="36" spans="1:36" ht="60" customHeight="1">
      <c r="B36" s="912" t="s">
        <v>317</v>
      </c>
      <c r="C36" s="912"/>
      <c r="D36" s="912"/>
      <c r="E36" s="913" t="s">
        <v>342</v>
      </c>
      <c r="F36" s="913"/>
      <c r="G36" s="913"/>
      <c r="H36" s="913"/>
      <c r="I36" s="913"/>
      <c r="J36" s="913"/>
      <c r="K36" s="913"/>
      <c r="L36" s="913"/>
      <c r="M36" s="913"/>
      <c r="N36" s="913"/>
      <c r="O36" s="913"/>
      <c r="P36" s="913"/>
      <c r="Q36" s="913"/>
      <c r="R36" s="913"/>
      <c r="S36" s="913" t="s">
        <v>419</v>
      </c>
      <c r="T36" s="913"/>
      <c r="U36" s="913"/>
      <c r="V36" s="913"/>
      <c r="W36" s="913"/>
      <c r="X36" s="913"/>
      <c r="Y36" s="913"/>
      <c r="Z36" s="913"/>
      <c r="AA36" s="913"/>
      <c r="AB36" s="913"/>
      <c r="AC36" s="913"/>
      <c r="AD36" s="913"/>
      <c r="AE36" s="913"/>
      <c r="AF36" s="913"/>
      <c r="AG36" s="913"/>
      <c r="AH36" s="913"/>
      <c r="AI36" s="913"/>
      <c r="AJ36" s="913"/>
    </row>
    <row r="37" spans="1:36" ht="60" customHeight="1">
      <c r="B37" s="912" t="s">
        <v>318</v>
      </c>
      <c r="C37" s="912"/>
      <c r="D37" s="912"/>
      <c r="E37" s="913" t="s">
        <v>343</v>
      </c>
      <c r="F37" s="913"/>
      <c r="G37" s="913"/>
      <c r="H37" s="913"/>
      <c r="I37" s="913"/>
      <c r="J37" s="913"/>
      <c r="K37" s="913"/>
      <c r="L37" s="913"/>
      <c r="M37" s="913"/>
      <c r="N37" s="913"/>
      <c r="O37" s="913"/>
      <c r="P37" s="913"/>
      <c r="Q37" s="913"/>
      <c r="R37" s="913"/>
      <c r="S37" s="913" t="s">
        <v>420</v>
      </c>
      <c r="T37" s="913"/>
      <c r="U37" s="913"/>
      <c r="V37" s="913"/>
      <c r="W37" s="913"/>
      <c r="X37" s="913"/>
      <c r="Y37" s="913"/>
      <c r="Z37" s="913"/>
      <c r="AA37" s="913"/>
      <c r="AB37" s="913"/>
      <c r="AC37" s="913"/>
      <c r="AD37" s="913"/>
      <c r="AE37" s="913"/>
      <c r="AF37" s="913"/>
      <c r="AG37" s="913"/>
      <c r="AH37" s="913"/>
      <c r="AI37" s="913"/>
      <c r="AJ37" s="913"/>
    </row>
    <row r="38" spans="1:36" ht="60" customHeight="1">
      <c r="B38" s="912" t="s">
        <v>319</v>
      </c>
      <c r="C38" s="912"/>
      <c r="D38" s="912"/>
      <c r="E38" s="913" t="s">
        <v>344</v>
      </c>
      <c r="F38" s="913"/>
      <c r="G38" s="913"/>
      <c r="H38" s="913"/>
      <c r="I38" s="913"/>
      <c r="J38" s="913"/>
      <c r="K38" s="913"/>
      <c r="L38" s="913"/>
      <c r="M38" s="913"/>
      <c r="N38" s="913"/>
      <c r="O38" s="913"/>
      <c r="P38" s="913"/>
      <c r="Q38" s="913"/>
      <c r="R38" s="913"/>
      <c r="S38" s="913" t="s">
        <v>421</v>
      </c>
      <c r="T38" s="913"/>
      <c r="U38" s="913"/>
      <c r="V38" s="913"/>
      <c r="W38" s="913"/>
      <c r="X38" s="913"/>
      <c r="Y38" s="913"/>
      <c r="Z38" s="913"/>
      <c r="AA38" s="913"/>
      <c r="AB38" s="913"/>
      <c r="AC38" s="913"/>
      <c r="AD38" s="913"/>
      <c r="AE38" s="913"/>
      <c r="AF38" s="913"/>
      <c r="AG38" s="913"/>
      <c r="AH38" s="913"/>
      <c r="AI38" s="913"/>
      <c r="AJ38" s="913"/>
    </row>
    <row r="39" spans="1:36" ht="60" customHeight="1">
      <c r="B39" s="912" t="s">
        <v>320</v>
      </c>
      <c r="C39" s="912"/>
      <c r="D39" s="912"/>
      <c r="E39" s="913" t="s">
        <v>345</v>
      </c>
      <c r="F39" s="913"/>
      <c r="G39" s="913"/>
      <c r="H39" s="913"/>
      <c r="I39" s="913"/>
      <c r="J39" s="913"/>
      <c r="K39" s="913"/>
      <c r="L39" s="913"/>
      <c r="M39" s="913"/>
      <c r="N39" s="913"/>
      <c r="O39" s="913"/>
      <c r="P39" s="913"/>
      <c r="Q39" s="913"/>
      <c r="R39" s="913"/>
      <c r="S39" s="913" t="s">
        <v>422</v>
      </c>
      <c r="T39" s="913"/>
      <c r="U39" s="913"/>
      <c r="V39" s="913"/>
      <c r="W39" s="913"/>
      <c r="X39" s="913"/>
      <c r="Y39" s="913"/>
      <c r="Z39" s="913"/>
      <c r="AA39" s="913"/>
      <c r="AB39" s="913"/>
      <c r="AC39" s="913"/>
      <c r="AD39" s="913"/>
      <c r="AE39" s="913"/>
      <c r="AF39" s="913"/>
      <c r="AG39" s="913"/>
      <c r="AH39" s="913"/>
      <c r="AI39" s="913"/>
      <c r="AJ39" s="913"/>
    </row>
    <row r="40" spans="1:36" ht="60" customHeight="1">
      <c r="B40" s="912" t="s">
        <v>321</v>
      </c>
      <c r="C40" s="912"/>
      <c r="D40" s="912"/>
      <c r="E40" s="913" t="s">
        <v>346</v>
      </c>
      <c r="F40" s="913"/>
      <c r="G40" s="913"/>
      <c r="H40" s="913"/>
      <c r="I40" s="913"/>
      <c r="J40" s="913"/>
      <c r="K40" s="913"/>
      <c r="L40" s="913"/>
      <c r="M40" s="913"/>
      <c r="N40" s="913"/>
      <c r="O40" s="913"/>
      <c r="P40" s="913"/>
      <c r="Q40" s="913"/>
      <c r="R40" s="913"/>
      <c r="S40" s="913" t="s">
        <v>423</v>
      </c>
      <c r="T40" s="913"/>
      <c r="U40" s="913"/>
      <c r="V40" s="913"/>
      <c r="W40" s="913"/>
      <c r="X40" s="913"/>
      <c r="Y40" s="913"/>
      <c r="Z40" s="913"/>
      <c r="AA40" s="913"/>
      <c r="AB40" s="913"/>
      <c r="AC40" s="913"/>
      <c r="AD40" s="913"/>
      <c r="AE40" s="913"/>
      <c r="AF40" s="913"/>
      <c r="AG40" s="913"/>
      <c r="AH40" s="913"/>
      <c r="AI40" s="913"/>
      <c r="AJ40" s="913"/>
    </row>
    <row r="41" spans="1:36" ht="24.75" customHeight="1"/>
    <row r="42" spans="1:36" ht="28.5" customHeight="1">
      <c r="A42" s="264" t="s">
        <v>402</v>
      </c>
      <c r="B42" s="263"/>
      <c r="C42" s="263"/>
      <c r="D42" s="263"/>
      <c r="E42" s="263"/>
      <c r="F42" s="263"/>
      <c r="G42" s="263"/>
      <c r="H42" s="263"/>
      <c r="I42" s="263"/>
      <c r="J42" s="263"/>
      <c r="K42" s="263"/>
      <c r="L42" s="263"/>
      <c r="R42" s="265" t="s">
        <v>347</v>
      </c>
      <c r="T42" s="257"/>
    </row>
    <row r="43" spans="1:36" ht="28.5" customHeight="1">
      <c r="A43" s="266">
        <v>1</v>
      </c>
      <c r="B43" s="914" t="s">
        <v>348</v>
      </c>
      <c r="C43" s="914"/>
      <c r="D43" s="914"/>
      <c r="E43" s="914"/>
      <c r="F43" s="914"/>
      <c r="G43" s="914"/>
      <c r="H43" s="914"/>
      <c r="I43" s="914"/>
      <c r="J43" s="914"/>
      <c r="K43" s="914"/>
      <c r="L43" s="914"/>
      <c r="M43" s="914"/>
      <c r="N43" s="914"/>
      <c r="O43" s="914"/>
      <c r="P43" s="914"/>
      <c r="Q43" s="915"/>
      <c r="R43" s="281"/>
      <c r="T43" s="257"/>
    </row>
    <row r="44" spans="1:36" ht="28.5" customHeight="1">
      <c r="A44" s="266">
        <v>2</v>
      </c>
      <c r="B44" s="914" t="s">
        <v>349</v>
      </c>
      <c r="C44" s="914"/>
      <c r="D44" s="914"/>
      <c r="E44" s="914"/>
      <c r="F44" s="914"/>
      <c r="G44" s="914"/>
      <c r="H44" s="914"/>
      <c r="I44" s="914"/>
      <c r="J44" s="914"/>
      <c r="K44" s="914"/>
      <c r="L44" s="914"/>
      <c r="M44" s="914"/>
      <c r="N44" s="914"/>
      <c r="O44" s="914"/>
      <c r="P44" s="914"/>
      <c r="Q44" s="915"/>
      <c r="R44" s="281"/>
      <c r="T44" s="257"/>
    </row>
    <row r="45" spans="1:36" ht="28.5" customHeight="1">
      <c r="A45" s="266">
        <v>3</v>
      </c>
      <c r="B45" s="914" t="s">
        <v>350</v>
      </c>
      <c r="C45" s="914"/>
      <c r="D45" s="914"/>
      <c r="E45" s="914"/>
      <c r="F45" s="914"/>
      <c r="G45" s="914"/>
      <c r="H45" s="914"/>
      <c r="I45" s="914"/>
      <c r="J45" s="914"/>
      <c r="K45" s="914"/>
      <c r="L45" s="914"/>
      <c r="M45" s="914"/>
      <c r="N45" s="914"/>
      <c r="O45" s="914"/>
      <c r="P45" s="914"/>
      <c r="Q45" s="915"/>
      <c r="R45" s="281"/>
      <c r="T45" s="257"/>
    </row>
    <row r="46" spans="1:36" ht="24.75" customHeight="1"/>
    <row r="47" spans="1:36" s="244" customFormat="1" ht="42" customHeight="1">
      <c r="A47" s="243" t="s">
        <v>403</v>
      </c>
      <c r="B47" s="243"/>
      <c r="C47" s="243"/>
      <c r="D47" s="243"/>
      <c r="E47" s="243"/>
      <c r="F47" s="243"/>
      <c r="G47" s="243"/>
      <c r="H47" s="243"/>
      <c r="I47" s="243"/>
      <c r="J47" s="243"/>
      <c r="K47" s="243"/>
      <c r="L47" s="243"/>
      <c r="M47" s="243"/>
      <c r="N47" s="243"/>
      <c r="O47" s="243"/>
      <c r="P47" s="243"/>
      <c r="Q47" s="243"/>
      <c r="R47" s="243"/>
      <c r="S47" s="243"/>
      <c r="T47" s="243"/>
      <c r="U47" s="243"/>
    </row>
    <row r="48" spans="1:36" s="244" customFormat="1" ht="18" customHeight="1">
      <c r="A48" s="243"/>
      <c r="B48" s="243"/>
      <c r="C48" s="243"/>
      <c r="D48" s="243"/>
      <c r="E48" s="243"/>
      <c r="F48" s="243"/>
      <c r="G48" s="243"/>
      <c r="H48" s="243"/>
      <c r="I48" s="243"/>
      <c r="J48" s="243"/>
      <c r="K48" s="243"/>
      <c r="L48" s="243"/>
      <c r="M48" s="243"/>
      <c r="N48" s="243"/>
      <c r="O48" s="243"/>
      <c r="P48" s="243"/>
      <c r="Q48" s="243"/>
      <c r="R48" s="243"/>
      <c r="S48" s="243"/>
      <c r="T48" s="243"/>
      <c r="U48" s="243"/>
    </row>
    <row r="49" spans="1:43" s="247" customFormat="1" ht="27.75" customHeight="1">
      <c r="A49" s="243"/>
      <c r="B49" s="243"/>
      <c r="C49" s="243"/>
      <c r="D49" s="243"/>
      <c r="E49" s="243"/>
      <c r="F49" s="243"/>
      <c r="G49" s="243"/>
      <c r="H49" s="243"/>
      <c r="I49" s="243"/>
      <c r="J49" s="243"/>
      <c r="K49" s="243"/>
      <c r="L49" s="243"/>
      <c r="M49" s="243"/>
      <c r="N49" s="243"/>
      <c r="O49" s="243"/>
      <c r="P49" s="243"/>
      <c r="Q49" s="243"/>
      <c r="T49" s="244"/>
      <c r="U49" s="244"/>
      <c r="V49" s="244"/>
      <c r="W49" s="244"/>
      <c r="X49" s="244"/>
      <c r="Y49" s="244"/>
      <c r="Z49" s="244"/>
      <c r="AA49" s="244"/>
      <c r="AB49" s="244"/>
      <c r="AC49" s="244"/>
      <c r="AD49" s="244"/>
      <c r="AE49" s="244"/>
      <c r="AF49" s="244"/>
      <c r="AG49" s="244"/>
      <c r="AH49" s="244"/>
      <c r="AI49" s="244"/>
      <c r="AJ49" s="244"/>
    </row>
    <row r="50" spans="1:43" s="247" customFormat="1" ht="27.75" customHeight="1">
      <c r="A50" s="245" t="s">
        <v>296</v>
      </c>
      <c r="B50" s="245"/>
      <c r="C50" s="245"/>
      <c r="D50" s="245"/>
      <c r="E50" s="245"/>
      <c r="F50" s="245"/>
      <c r="G50" s="245"/>
      <c r="H50" s="245"/>
      <c r="I50" s="245"/>
      <c r="T50" s="244"/>
      <c r="U50" s="244"/>
      <c r="V50" s="244"/>
      <c r="W50" s="244"/>
      <c r="X50" s="244"/>
      <c r="Y50" s="244"/>
      <c r="Z50" s="244"/>
      <c r="AA50" s="244"/>
      <c r="AB50" s="244"/>
      <c r="AC50" s="244"/>
      <c r="AD50" s="244"/>
      <c r="AE50" s="244"/>
      <c r="AF50" s="244"/>
      <c r="AG50" s="244"/>
      <c r="AH50" s="244"/>
      <c r="AI50" s="244"/>
      <c r="AJ50" s="244"/>
    </row>
    <row r="51" spans="1:43" s="247" customFormat="1" ht="27.75" customHeight="1">
      <c r="A51" s="245"/>
      <c r="B51" s="1013" t="s">
        <v>489</v>
      </c>
      <c r="C51" s="1014"/>
      <c r="D51" s="1014"/>
      <c r="E51" s="1014"/>
      <c r="F51" s="1014"/>
      <c r="G51" s="1014"/>
      <c r="H51" s="1014"/>
      <c r="I51" s="1015"/>
      <c r="J51" s="267" t="str">
        <f>IF(個票1!$A$2="☑","○","")</f>
        <v>○</v>
      </c>
      <c r="K51" s="246"/>
      <c r="L51" s="1016" t="s">
        <v>392</v>
      </c>
      <c r="M51" s="1017"/>
      <c r="N51" s="1018" t="s">
        <v>409</v>
      </c>
      <c r="O51" s="1019"/>
      <c r="P51" s="1019"/>
      <c r="Q51" s="1020"/>
      <c r="R51" s="247" t="s">
        <v>393</v>
      </c>
      <c r="T51" s="244"/>
      <c r="U51" s="244"/>
      <c r="V51" s="244"/>
      <c r="W51" s="244"/>
      <c r="X51" s="244"/>
      <c r="Y51" s="244"/>
      <c r="Z51" s="244"/>
      <c r="AA51" s="244"/>
      <c r="AB51" s="244"/>
      <c r="AC51" s="244"/>
      <c r="AD51" s="244"/>
      <c r="AE51" s="244"/>
      <c r="AF51" s="244"/>
      <c r="AG51" s="244"/>
      <c r="AH51" s="244"/>
      <c r="AI51" s="244"/>
      <c r="AJ51" s="244"/>
    </row>
    <row r="52" spans="1:43" s="247" customFormat="1" ht="27.75" customHeight="1">
      <c r="A52" s="245"/>
      <c r="K52" s="246"/>
      <c r="L52" s="1016" t="s">
        <v>297</v>
      </c>
      <c r="M52" s="1017"/>
      <c r="N52" s="1021">
        <f>総括表!$L$12</f>
        <v>0</v>
      </c>
      <c r="O52" s="1022"/>
      <c r="P52" s="1022"/>
      <c r="Q52" s="1023"/>
      <c r="T52" s="244"/>
      <c r="U52" s="244"/>
      <c r="V52" s="244"/>
      <c r="W52" s="244"/>
      <c r="X52" s="244"/>
      <c r="Y52" s="244"/>
      <c r="Z52" s="244"/>
      <c r="AA52" s="244"/>
      <c r="AB52" s="244"/>
      <c r="AC52" s="244"/>
      <c r="AD52" s="244"/>
      <c r="AE52" s="244"/>
      <c r="AF52" s="244"/>
      <c r="AG52" s="244"/>
      <c r="AH52" s="244"/>
      <c r="AI52" s="244"/>
      <c r="AJ52" s="244"/>
    </row>
    <row r="53" spans="1:43" s="247" customFormat="1" ht="18" customHeight="1"/>
    <row r="54" spans="1:43" s="247" customFormat="1" ht="18" customHeight="1"/>
    <row r="55" spans="1:43" s="247" customFormat="1" ht="32.25" customHeight="1" thickBot="1">
      <c r="A55" s="245" t="s">
        <v>298</v>
      </c>
      <c r="Q55" s="248"/>
      <c r="S55" s="249"/>
      <c r="T55" s="250"/>
      <c r="AI55" s="251"/>
      <c r="AJ55" s="251"/>
      <c r="AK55" s="251"/>
    </row>
    <row r="56" spans="1:43" s="247" customFormat="1" ht="69.75" customHeight="1" thickBot="1">
      <c r="E56" s="992" t="s">
        <v>299</v>
      </c>
      <c r="F56" s="993"/>
      <c r="G56" s="993"/>
      <c r="H56" s="993"/>
      <c r="I56" s="993"/>
      <c r="J56" s="993"/>
      <c r="K56" s="993"/>
      <c r="L56" s="993"/>
      <c r="M56" s="993"/>
      <c r="N56" s="993"/>
      <c r="O56" s="993"/>
      <c r="P56" s="993"/>
      <c r="Q56" s="993"/>
      <c r="R56" s="993"/>
      <c r="S56" s="993"/>
      <c r="T56" s="994"/>
      <c r="U56" s="998" t="s">
        <v>300</v>
      </c>
      <c r="V56" s="999"/>
      <c r="W56" s="999"/>
      <c r="X56" s="999"/>
      <c r="Y56" s="1000"/>
      <c r="Z56" s="244"/>
      <c r="AA56" s="244"/>
      <c r="AB56" s="244"/>
      <c r="AC56" s="244"/>
      <c r="AD56" s="244"/>
      <c r="AE56" s="244"/>
      <c r="AF56" s="244"/>
      <c r="AG56" s="244"/>
      <c r="AH56" s="244"/>
      <c r="AI56" s="244"/>
      <c r="AJ56" s="244"/>
      <c r="AK56" s="251"/>
      <c r="AL56" s="251"/>
      <c r="AM56" s="252"/>
      <c r="AN56" s="252"/>
      <c r="AO56" s="252"/>
      <c r="AP56" s="252"/>
      <c r="AQ56" s="252"/>
    </row>
    <row r="57" spans="1:43" s="247" customFormat="1" ht="24" customHeight="1" thickBot="1">
      <c r="D57" s="253"/>
      <c r="E57" s="995"/>
      <c r="F57" s="996"/>
      <c r="G57" s="996"/>
      <c r="H57" s="996"/>
      <c r="I57" s="996"/>
      <c r="J57" s="996"/>
      <c r="K57" s="996"/>
      <c r="L57" s="996"/>
      <c r="M57" s="996"/>
      <c r="N57" s="996"/>
      <c r="O57" s="996"/>
      <c r="P57" s="996"/>
      <c r="Q57" s="996"/>
      <c r="R57" s="996"/>
      <c r="S57" s="996"/>
      <c r="T57" s="997"/>
      <c r="U57" s="1001" t="s">
        <v>352</v>
      </c>
      <c r="V57" s="1002"/>
      <c r="W57" s="1002"/>
      <c r="X57" s="1002"/>
      <c r="Y57" s="1003"/>
      <c r="Z57" s="244"/>
      <c r="AA57" s="244"/>
      <c r="AB57" s="244"/>
      <c r="AC57" s="244"/>
      <c r="AD57" s="244"/>
      <c r="AE57" s="244"/>
      <c r="AF57" s="244"/>
      <c r="AG57" s="244"/>
      <c r="AH57" s="244"/>
      <c r="AI57" s="244"/>
      <c r="AJ57" s="244"/>
      <c r="AK57" s="251"/>
      <c r="AL57" s="251"/>
    </row>
    <row r="58" spans="1:43" s="247" customFormat="1" ht="105.75" customHeight="1">
      <c r="E58" s="1004" t="s">
        <v>302</v>
      </c>
      <c r="F58" s="1005"/>
      <c r="G58" s="1005"/>
      <c r="H58" s="1006" t="s">
        <v>303</v>
      </c>
      <c r="I58" s="1006"/>
      <c r="J58" s="1006"/>
      <c r="K58" s="1007" t="s">
        <v>394</v>
      </c>
      <c r="L58" s="1008"/>
      <c r="M58" s="1007" t="s">
        <v>304</v>
      </c>
      <c r="N58" s="1008"/>
      <c r="O58" s="1007" t="s">
        <v>305</v>
      </c>
      <c r="P58" s="1008"/>
      <c r="Q58" s="1009" t="s">
        <v>306</v>
      </c>
      <c r="R58" s="1010"/>
      <c r="S58" s="1011" t="s">
        <v>307</v>
      </c>
      <c r="T58" s="1012"/>
      <c r="U58" s="286" t="s">
        <v>404</v>
      </c>
      <c r="V58" s="287" t="s">
        <v>405</v>
      </c>
      <c r="W58" s="287" t="s">
        <v>406</v>
      </c>
      <c r="X58" s="287" t="s">
        <v>407</v>
      </c>
      <c r="Y58" s="288" t="s">
        <v>353</v>
      </c>
      <c r="Z58" s="244"/>
      <c r="AA58" s="244"/>
      <c r="AB58" s="244"/>
      <c r="AC58" s="244"/>
      <c r="AD58" s="244"/>
      <c r="AE58" s="244"/>
      <c r="AF58" s="244"/>
      <c r="AG58" s="244"/>
      <c r="AH58" s="244"/>
      <c r="AI58" s="244"/>
      <c r="AJ58" s="244"/>
      <c r="AK58" s="251"/>
      <c r="AL58" s="251"/>
    </row>
    <row r="59" spans="1:43" s="247" customFormat="1" ht="37.5" customHeight="1">
      <c r="B59" s="968" t="s">
        <v>322</v>
      </c>
      <c r="C59" s="968"/>
      <c r="D59" s="969"/>
      <c r="E59" s="983">
        <f>個票1!$L$4</f>
        <v>0</v>
      </c>
      <c r="F59" s="984"/>
      <c r="G59" s="984"/>
      <c r="H59" s="985">
        <f>個票1!$L$5</f>
        <v>0</v>
      </c>
      <c r="I59" s="985"/>
      <c r="J59" s="985"/>
      <c r="K59" s="986" t="e">
        <f>IF(VLOOKUP(H59,個票1!$A$76:$F$110,6,0)="/事業所",1,個票1!$AG$5)</f>
        <v>#N/A</v>
      </c>
      <c r="L59" s="987"/>
      <c r="M59" s="988" t="str">
        <f>個票1!AA44</f>
        <v/>
      </c>
      <c r="N59" s="989"/>
      <c r="O59" s="990"/>
      <c r="P59" s="991"/>
      <c r="Q59" s="964">
        <f>SUM(U59:AJ59)</f>
        <v>0</v>
      </c>
      <c r="R59" s="965"/>
      <c r="S59" s="966">
        <f>Q59-MAX(M59:P59)</f>
        <v>0</v>
      </c>
      <c r="T59" s="967"/>
      <c r="U59" s="282">
        <f>個票1!F50</f>
        <v>0</v>
      </c>
      <c r="V59" s="268">
        <f>個票1!F51</f>
        <v>0</v>
      </c>
      <c r="W59" s="268">
        <f>個票1!F52</f>
        <v>0</v>
      </c>
      <c r="X59" s="268">
        <f>個票1!F53</f>
        <v>0</v>
      </c>
      <c r="Y59" s="283">
        <f>個票1!F54</f>
        <v>0</v>
      </c>
      <c r="Z59" s="244"/>
      <c r="AA59" s="244"/>
      <c r="AB59" s="244"/>
      <c r="AC59" s="244"/>
      <c r="AD59" s="244"/>
      <c r="AE59" s="244"/>
      <c r="AF59" s="244"/>
      <c r="AG59" s="244"/>
      <c r="AH59" s="244"/>
      <c r="AI59" s="244"/>
      <c r="AJ59" s="244"/>
      <c r="AK59" s="251"/>
      <c r="AL59" s="251"/>
    </row>
    <row r="60" spans="1:43" s="247" customFormat="1" ht="37.5" customHeight="1" thickBot="1">
      <c r="B60" s="968" t="s">
        <v>323</v>
      </c>
      <c r="C60" s="968"/>
      <c r="D60" s="969"/>
      <c r="E60" s="970"/>
      <c r="F60" s="971"/>
      <c r="G60" s="971"/>
      <c r="H60" s="972"/>
      <c r="I60" s="972"/>
      <c r="J60" s="972"/>
      <c r="K60" s="973"/>
      <c r="L60" s="974"/>
      <c r="M60" s="975" t="e">
        <f>VLOOKUP(H60,[2]【非表示】基準額!L42:M76,2,FALSE)*K60</f>
        <v>#N/A</v>
      </c>
      <c r="N60" s="976"/>
      <c r="O60" s="977"/>
      <c r="P60" s="978"/>
      <c r="Q60" s="979">
        <f>O60+S60</f>
        <v>0</v>
      </c>
      <c r="R60" s="980"/>
      <c r="S60" s="981">
        <f>SUM(U60:AJ60)</f>
        <v>0</v>
      </c>
      <c r="T60" s="982"/>
      <c r="U60" s="284"/>
      <c r="V60" s="269"/>
      <c r="W60" s="269"/>
      <c r="X60" s="269"/>
      <c r="Y60" s="285"/>
      <c r="Z60" s="244"/>
      <c r="AA60" s="244"/>
      <c r="AB60" s="244"/>
      <c r="AC60" s="244"/>
      <c r="AD60" s="244"/>
      <c r="AE60" s="244"/>
      <c r="AF60" s="244"/>
      <c r="AG60" s="244"/>
      <c r="AH60" s="244"/>
      <c r="AI60" s="244"/>
      <c r="AJ60" s="244"/>
      <c r="AK60" s="251"/>
      <c r="AL60" s="251"/>
    </row>
    <row r="61" spans="1:43" ht="21" customHeight="1">
      <c r="A61" s="247"/>
      <c r="B61" s="254"/>
      <c r="C61" s="254"/>
      <c r="D61" s="254"/>
      <c r="E61" s="246"/>
      <c r="F61" s="246"/>
      <c r="G61" s="246"/>
      <c r="H61" s="246"/>
      <c r="I61" s="246"/>
      <c r="J61" s="255"/>
      <c r="K61" s="255"/>
      <c r="L61" s="255"/>
      <c r="M61" s="255"/>
      <c r="N61" s="255"/>
      <c r="O61" s="255"/>
      <c r="P61" s="255"/>
      <c r="Q61" s="255"/>
      <c r="R61" s="246"/>
      <c r="S61" s="246"/>
      <c r="Z61" s="244"/>
      <c r="AA61" s="244"/>
      <c r="AB61" s="244"/>
      <c r="AC61" s="244"/>
      <c r="AD61" s="244"/>
      <c r="AE61" s="244"/>
      <c r="AF61" s="244"/>
      <c r="AG61" s="244"/>
      <c r="AH61" s="244"/>
      <c r="AI61" s="244"/>
      <c r="AJ61" s="244"/>
      <c r="AK61" s="251"/>
    </row>
    <row r="62" spans="1:43" ht="32.25" customHeight="1" thickBot="1">
      <c r="A62" s="245" t="s">
        <v>324</v>
      </c>
      <c r="N62" s="258"/>
      <c r="O62" s="258"/>
      <c r="V62" s="251"/>
      <c r="W62" s="251"/>
      <c r="X62" s="251"/>
      <c r="Y62" s="251"/>
      <c r="Z62" s="244"/>
      <c r="AA62" s="251"/>
      <c r="AB62" s="251"/>
      <c r="AC62" s="251"/>
      <c r="AD62" s="251"/>
      <c r="AE62" s="251"/>
      <c r="AF62" s="251"/>
      <c r="AG62" s="251"/>
      <c r="AH62" s="251"/>
      <c r="AK62" s="251"/>
      <c r="AL62" s="251"/>
      <c r="AM62" s="251"/>
      <c r="AN62" s="251"/>
      <c r="AO62" s="251"/>
      <c r="AP62" s="251"/>
    </row>
    <row r="63" spans="1:43" ht="24" customHeight="1">
      <c r="A63" s="245"/>
      <c r="B63" s="937" t="s">
        <v>379</v>
      </c>
      <c r="C63" s="937"/>
      <c r="D63" s="937"/>
      <c r="E63" s="938"/>
      <c r="F63" s="939" t="s">
        <v>380</v>
      </c>
      <c r="G63" s="940"/>
      <c r="H63" s="259" t="s">
        <v>381</v>
      </c>
      <c r="I63" s="260" t="s">
        <v>382</v>
      </c>
      <c r="J63" s="261"/>
      <c r="K63" s="941" t="s">
        <v>385</v>
      </c>
      <c r="L63" s="942"/>
      <c r="M63" s="259" t="s">
        <v>386</v>
      </c>
      <c r="N63" s="260" t="s">
        <v>387</v>
      </c>
      <c r="O63" s="253"/>
      <c r="P63" s="943" t="s">
        <v>398</v>
      </c>
      <c r="Q63" s="944"/>
      <c r="R63" s="944"/>
      <c r="S63" s="944"/>
      <c r="T63" s="944"/>
      <c r="U63" s="944"/>
      <c r="V63" s="944"/>
      <c r="W63" s="944"/>
      <c r="X63" s="945"/>
      <c r="AD63" s="251"/>
      <c r="AE63" s="251"/>
      <c r="AF63" s="251"/>
      <c r="AG63" s="251"/>
      <c r="AH63" s="251"/>
      <c r="AK63" s="251"/>
      <c r="AL63" s="251"/>
      <c r="AM63" s="251"/>
      <c r="AN63" s="251"/>
      <c r="AO63" s="251"/>
      <c r="AP63" s="251"/>
    </row>
    <row r="64" spans="1:43" ht="24" customHeight="1">
      <c r="A64" s="262"/>
      <c r="B64" s="946" t="s">
        <v>383</v>
      </c>
      <c r="C64" s="947"/>
      <c r="D64" s="948" t="s">
        <v>325</v>
      </c>
      <c r="E64" s="949"/>
      <c r="F64" s="270">
        <f>内訳1!E10</f>
        <v>0</v>
      </c>
      <c r="G64" s="271" t="s">
        <v>326</v>
      </c>
      <c r="H64" s="272">
        <f>内訳1!G10</f>
        <v>0</v>
      </c>
      <c r="I64" s="273">
        <f>内訳1!H10</f>
        <v>0</v>
      </c>
      <c r="J64" s="263"/>
      <c r="K64" s="270">
        <f>内訳1!E16</f>
        <v>0</v>
      </c>
      <c r="L64" s="271" t="s">
        <v>326</v>
      </c>
      <c r="M64" s="272">
        <f>内訳1!G16</f>
        <v>0</v>
      </c>
      <c r="N64" s="273">
        <f>内訳1!H16</f>
        <v>0</v>
      </c>
      <c r="P64" s="927"/>
      <c r="Q64" s="928"/>
      <c r="R64" s="928"/>
      <c r="S64" s="928"/>
      <c r="T64" s="928"/>
      <c r="U64" s="928"/>
      <c r="V64" s="928"/>
      <c r="W64" s="928"/>
      <c r="X64" s="929"/>
      <c r="AD64" s="251"/>
      <c r="AE64" s="251"/>
      <c r="AF64" s="251"/>
      <c r="AG64" s="251"/>
      <c r="AH64" s="251"/>
      <c r="AK64" s="251"/>
      <c r="AL64" s="251"/>
      <c r="AM64" s="251"/>
    </row>
    <row r="65" spans="1:39" ht="24" customHeight="1">
      <c r="A65" s="262"/>
      <c r="B65" s="924"/>
      <c r="C65" s="924"/>
      <c r="D65" s="925" t="s">
        <v>327</v>
      </c>
      <c r="E65" s="926"/>
      <c r="F65" s="270">
        <f>内訳1!E11</f>
        <v>0</v>
      </c>
      <c r="G65" s="271" t="s">
        <v>326</v>
      </c>
      <c r="H65" s="272">
        <f>内訳1!G11</f>
        <v>0</v>
      </c>
      <c r="I65" s="273">
        <f>内訳1!H11</f>
        <v>0</v>
      </c>
      <c r="J65" s="263"/>
      <c r="K65" s="270">
        <f>内訳1!E17</f>
        <v>0</v>
      </c>
      <c r="L65" s="271" t="s">
        <v>326</v>
      </c>
      <c r="M65" s="272">
        <f>内訳1!G17</f>
        <v>0</v>
      </c>
      <c r="N65" s="273">
        <f>内訳1!H17</f>
        <v>0</v>
      </c>
      <c r="P65" s="927"/>
      <c r="Q65" s="928"/>
      <c r="R65" s="928"/>
      <c r="S65" s="928"/>
      <c r="T65" s="928"/>
      <c r="U65" s="928"/>
      <c r="V65" s="928"/>
      <c r="W65" s="928"/>
      <c r="X65" s="929"/>
      <c r="AD65" s="251"/>
      <c r="AE65" s="251"/>
      <c r="AF65" s="251"/>
      <c r="AG65" s="251"/>
      <c r="AH65" s="251"/>
      <c r="AK65" s="251"/>
      <c r="AL65" s="251"/>
      <c r="AM65" s="251"/>
    </row>
    <row r="66" spans="1:39" ht="24" customHeight="1">
      <c r="A66" s="262"/>
      <c r="B66" s="923" t="s">
        <v>384</v>
      </c>
      <c r="C66" s="924"/>
      <c r="D66" s="925" t="s">
        <v>325</v>
      </c>
      <c r="E66" s="926"/>
      <c r="F66" s="270">
        <f>内訳1!E12</f>
        <v>0</v>
      </c>
      <c r="G66" s="271" t="s">
        <v>326</v>
      </c>
      <c r="H66" s="272">
        <f>内訳1!G12</f>
        <v>0</v>
      </c>
      <c r="I66" s="273">
        <f>内訳1!H12</f>
        <v>0</v>
      </c>
      <c r="J66" s="263"/>
      <c r="K66" s="270">
        <f>内訳1!E18</f>
        <v>0</v>
      </c>
      <c r="L66" s="271" t="s">
        <v>326</v>
      </c>
      <c r="M66" s="272">
        <f>内訳1!G18</f>
        <v>0</v>
      </c>
      <c r="N66" s="273">
        <f>内訳1!H18</f>
        <v>0</v>
      </c>
      <c r="P66" s="927"/>
      <c r="Q66" s="928"/>
      <c r="R66" s="928"/>
      <c r="S66" s="928"/>
      <c r="T66" s="928"/>
      <c r="U66" s="928"/>
      <c r="V66" s="928"/>
      <c r="W66" s="928"/>
      <c r="X66" s="929"/>
      <c r="AD66" s="251"/>
      <c r="AE66" s="251"/>
      <c r="AF66" s="251"/>
      <c r="AG66" s="251"/>
      <c r="AH66" s="251"/>
      <c r="AI66" s="251"/>
      <c r="AJ66" s="251"/>
      <c r="AK66" s="251"/>
      <c r="AL66" s="251"/>
      <c r="AM66" s="251"/>
    </row>
    <row r="67" spans="1:39" ht="24" customHeight="1" thickBot="1">
      <c r="A67" s="262"/>
      <c r="B67" s="924"/>
      <c r="C67" s="924"/>
      <c r="D67" s="925" t="s">
        <v>327</v>
      </c>
      <c r="E67" s="926"/>
      <c r="F67" s="274">
        <f>内訳1!E13</f>
        <v>0</v>
      </c>
      <c r="G67" s="275" t="s">
        <v>326</v>
      </c>
      <c r="H67" s="276">
        <f>内訳1!G13</f>
        <v>0</v>
      </c>
      <c r="I67" s="277">
        <f>内訳1!H13</f>
        <v>0</v>
      </c>
      <c r="J67" s="263"/>
      <c r="K67" s="274">
        <f>内訳1!E19</f>
        <v>0</v>
      </c>
      <c r="L67" s="275" t="s">
        <v>326</v>
      </c>
      <c r="M67" s="276">
        <f>内訳1!G19</f>
        <v>0</v>
      </c>
      <c r="N67" s="277">
        <f>内訳1!H19</f>
        <v>0</v>
      </c>
      <c r="P67" s="930"/>
      <c r="Q67" s="931"/>
      <c r="R67" s="931"/>
      <c r="S67" s="931"/>
      <c r="T67" s="931"/>
      <c r="U67" s="931"/>
      <c r="V67" s="931"/>
      <c r="W67" s="931"/>
      <c r="X67" s="932"/>
    </row>
    <row r="68" spans="1:39" ht="21" customHeight="1">
      <c r="B68" s="261" t="s">
        <v>399</v>
      </c>
      <c r="C68" s="263"/>
      <c r="D68" s="263"/>
      <c r="E68" s="263"/>
      <c r="F68" s="263"/>
      <c r="G68" s="263"/>
      <c r="H68" s="263"/>
      <c r="I68" s="263"/>
      <c r="J68" s="263"/>
      <c r="K68" s="263"/>
      <c r="L68" s="263"/>
      <c r="M68" s="263"/>
      <c r="N68" s="263"/>
      <c r="O68" s="263"/>
      <c r="T68" s="257"/>
    </row>
    <row r="69" spans="1:39" ht="21" customHeight="1">
      <c r="B69" s="261"/>
      <c r="C69" s="263"/>
      <c r="D69" s="263"/>
      <c r="E69" s="263"/>
      <c r="F69" s="263"/>
      <c r="G69" s="263"/>
      <c r="H69" s="263"/>
      <c r="I69" s="263"/>
      <c r="J69" s="263"/>
      <c r="K69" s="263"/>
      <c r="L69" s="263"/>
      <c r="M69" s="263"/>
      <c r="N69" s="263"/>
      <c r="O69" s="263"/>
      <c r="T69" s="257"/>
    </row>
    <row r="70" spans="1:39" ht="32.25" customHeight="1">
      <c r="A70" s="245" t="s">
        <v>408</v>
      </c>
      <c r="B70" s="263"/>
      <c r="C70" s="263"/>
      <c r="D70" s="263"/>
      <c r="E70" s="263"/>
      <c r="F70" s="263"/>
      <c r="G70" s="263"/>
      <c r="H70" s="263"/>
      <c r="I70" s="263"/>
      <c r="J70" s="263"/>
      <c r="K70" s="263"/>
      <c r="L70" s="263"/>
      <c r="M70" s="263"/>
      <c r="N70" s="263"/>
      <c r="O70" s="263"/>
    </row>
    <row r="71" spans="1:39" ht="32.25" customHeight="1" thickBot="1">
      <c r="A71" s="245" t="s">
        <v>401</v>
      </c>
      <c r="B71" s="263"/>
      <c r="C71" s="263"/>
      <c r="D71" s="263"/>
      <c r="E71" s="263"/>
      <c r="F71" s="263"/>
      <c r="G71" s="263"/>
      <c r="H71" s="263"/>
      <c r="I71" s="263"/>
      <c r="J71" s="263"/>
      <c r="K71" s="263"/>
      <c r="L71" s="263"/>
      <c r="M71" s="263"/>
      <c r="N71" s="263"/>
      <c r="O71" s="263"/>
    </row>
    <row r="72" spans="1:39" ht="35.25" customHeight="1" thickBot="1">
      <c r="B72" s="933" t="s">
        <v>328</v>
      </c>
      <c r="C72" s="934"/>
      <c r="D72" s="934"/>
      <c r="E72" s="935" t="s">
        <v>329</v>
      </c>
      <c r="F72" s="934"/>
      <c r="G72" s="934"/>
      <c r="H72" s="934"/>
      <c r="I72" s="934"/>
      <c r="J72" s="934"/>
      <c r="K72" s="934"/>
      <c r="L72" s="934"/>
      <c r="M72" s="934"/>
      <c r="N72" s="934"/>
      <c r="O72" s="934"/>
      <c r="P72" s="934"/>
      <c r="Q72" s="934"/>
      <c r="R72" s="934"/>
      <c r="S72" s="933" t="s">
        <v>330</v>
      </c>
      <c r="T72" s="934"/>
      <c r="U72" s="934"/>
      <c r="V72" s="934"/>
      <c r="W72" s="934"/>
      <c r="X72" s="934"/>
      <c r="Y72" s="934"/>
      <c r="Z72" s="934"/>
      <c r="AA72" s="934"/>
      <c r="AB72" s="934"/>
      <c r="AC72" s="934"/>
      <c r="AD72" s="934"/>
      <c r="AE72" s="934"/>
      <c r="AF72" s="934"/>
      <c r="AG72" s="934"/>
      <c r="AH72" s="934"/>
      <c r="AI72" s="934"/>
      <c r="AJ72" s="936"/>
    </row>
    <row r="73" spans="1:39" ht="60" customHeight="1">
      <c r="A73" s="257">
        <v>1</v>
      </c>
      <c r="B73" s="957" t="s">
        <v>425</v>
      </c>
      <c r="C73" s="958"/>
      <c r="D73" s="959"/>
      <c r="E73" s="960" t="s">
        <v>430</v>
      </c>
      <c r="F73" s="961"/>
      <c r="G73" s="961"/>
      <c r="H73" s="961"/>
      <c r="I73" s="961"/>
      <c r="J73" s="961"/>
      <c r="K73" s="961"/>
      <c r="L73" s="961"/>
      <c r="M73" s="961"/>
      <c r="N73" s="961"/>
      <c r="O73" s="961"/>
      <c r="P73" s="961"/>
      <c r="Q73" s="961"/>
      <c r="R73" s="962"/>
      <c r="S73" s="960" t="s">
        <v>435</v>
      </c>
      <c r="T73" s="961"/>
      <c r="U73" s="961"/>
      <c r="V73" s="961"/>
      <c r="W73" s="961"/>
      <c r="X73" s="961"/>
      <c r="Y73" s="961"/>
      <c r="Z73" s="961"/>
      <c r="AA73" s="961"/>
      <c r="AB73" s="961"/>
      <c r="AC73" s="961"/>
      <c r="AD73" s="961"/>
      <c r="AE73" s="961"/>
      <c r="AF73" s="961"/>
      <c r="AG73" s="961"/>
      <c r="AH73" s="961"/>
      <c r="AI73" s="961"/>
      <c r="AJ73" s="963"/>
    </row>
    <row r="74" spans="1:39" ht="60" customHeight="1">
      <c r="A74" s="257">
        <v>2</v>
      </c>
      <c r="B74" s="950" t="s">
        <v>426</v>
      </c>
      <c r="C74" s="951"/>
      <c r="D74" s="952"/>
      <c r="E74" s="953" t="s">
        <v>431</v>
      </c>
      <c r="F74" s="954"/>
      <c r="G74" s="954"/>
      <c r="H74" s="954"/>
      <c r="I74" s="954"/>
      <c r="J74" s="954"/>
      <c r="K74" s="954"/>
      <c r="L74" s="954"/>
      <c r="M74" s="954"/>
      <c r="N74" s="954"/>
      <c r="O74" s="954"/>
      <c r="P74" s="954"/>
      <c r="Q74" s="954"/>
      <c r="R74" s="955"/>
      <c r="S74" s="953" t="s">
        <v>436</v>
      </c>
      <c r="T74" s="954"/>
      <c r="U74" s="954"/>
      <c r="V74" s="954"/>
      <c r="W74" s="954"/>
      <c r="X74" s="954"/>
      <c r="Y74" s="954"/>
      <c r="Z74" s="954"/>
      <c r="AA74" s="954"/>
      <c r="AB74" s="954"/>
      <c r="AC74" s="954"/>
      <c r="AD74" s="954"/>
      <c r="AE74" s="954"/>
      <c r="AF74" s="954"/>
      <c r="AG74" s="954"/>
      <c r="AH74" s="954"/>
      <c r="AI74" s="954"/>
      <c r="AJ74" s="956"/>
    </row>
    <row r="75" spans="1:39" ht="60" customHeight="1">
      <c r="A75" s="257">
        <v>3</v>
      </c>
      <c r="B75" s="950" t="s">
        <v>427</v>
      </c>
      <c r="C75" s="951"/>
      <c r="D75" s="952"/>
      <c r="E75" s="953" t="s">
        <v>432</v>
      </c>
      <c r="F75" s="954"/>
      <c r="G75" s="954"/>
      <c r="H75" s="954"/>
      <c r="I75" s="954"/>
      <c r="J75" s="954"/>
      <c r="K75" s="954"/>
      <c r="L75" s="954"/>
      <c r="M75" s="954"/>
      <c r="N75" s="954"/>
      <c r="O75" s="954"/>
      <c r="P75" s="954"/>
      <c r="Q75" s="954"/>
      <c r="R75" s="955"/>
      <c r="S75" s="953" t="s">
        <v>437</v>
      </c>
      <c r="T75" s="954"/>
      <c r="U75" s="954"/>
      <c r="V75" s="954"/>
      <c r="W75" s="954"/>
      <c r="X75" s="954"/>
      <c r="Y75" s="954"/>
      <c r="Z75" s="954"/>
      <c r="AA75" s="954"/>
      <c r="AB75" s="954"/>
      <c r="AC75" s="954"/>
      <c r="AD75" s="954"/>
      <c r="AE75" s="954"/>
      <c r="AF75" s="954"/>
      <c r="AG75" s="954"/>
      <c r="AH75" s="954"/>
      <c r="AI75" s="954"/>
      <c r="AJ75" s="956"/>
    </row>
    <row r="76" spans="1:39" ht="60" customHeight="1">
      <c r="A76" s="257">
        <v>4</v>
      </c>
      <c r="B76" s="950" t="s">
        <v>428</v>
      </c>
      <c r="C76" s="951"/>
      <c r="D76" s="952"/>
      <c r="E76" s="953" t="s">
        <v>433</v>
      </c>
      <c r="F76" s="954"/>
      <c r="G76" s="954"/>
      <c r="H76" s="954"/>
      <c r="I76" s="954"/>
      <c r="J76" s="954"/>
      <c r="K76" s="954"/>
      <c r="L76" s="954"/>
      <c r="M76" s="954"/>
      <c r="N76" s="954"/>
      <c r="O76" s="954"/>
      <c r="P76" s="954"/>
      <c r="Q76" s="954"/>
      <c r="R76" s="955"/>
      <c r="S76" s="953" t="s">
        <v>438</v>
      </c>
      <c r="T76" s="954"/>
      <c r="U76" s="954"/>
      <c r="V76" s="954"/>
      <c r="W76" s="954"/>
      <c r="X76" s="954"/>
      <c r="Y76" s="954"/>
      <c r="Z76" s="954"/>
      <c r="AA76" s="954"/>
      <c r="AB76" s="954"/>
      <c r="AC76" s="954"/>
      <c r="AD76" s="954"/>
      <c r="AE76" s="954"/>
      <c r="AF76" s="954"/>
      <c r="AG76" s="954"/>
      <c r="AH76" s="954"/>
      <c r="AI76" s="954"/>
      <c r="AJ76" s="956"/>
    </row>
    <row r="77" spans="1:39" ht="60" customHeight="1" thickBot="1">
      <c r="A77" s="257">
        <v>5</v>
      </c>
      <c r="B77" s="916" t="s">
        <v>429</v>
      </c>
      <c r="C77" s="917"/>
      <c r="D77" s="918"/>
      <c r="E77" s="919" t="s">
        <v>434</v>
      </c>
      <c r="F77" s="920"/>
      <c r="G77" s="920"/>
      <c r="H77" s="920"/>
      <c r="I77" s="920"/>
      <c r="J77" s="920"/>
      <c r="K77" s="920"/>
      <c r="L77" s="920"/>
      <c r="M77" s="920"/>
      <c r="N77" s="920"/>
      <c r="O77" s="920"/>
      <c r="P77" s="920"/>
      <c r="Q77" s="920"/>
      <c r="R77" s="921"/>
      <c r="S77" s="919" t="s">
        <v>439</v>
      </c>
      <c r="T77" s="920"/>
      <c r="U77" s="920"/>
      <c r="V77" s="920"/>
      <c r="W77" s="920"/>
      <c r="X77" s="920"/>
      <c r="Y77" s="920"/>
      <c r="Z77" s="920"/>
      <c r="AA77" s="920"/>
      <c r="AB77" s="920"/>
      <c r="AC77" s="920"/>
      <c r="AD77" s="920"/>
      <c r="AE77" s="920"/>
      <c r="AF77" s="920"/>
      <c r="AG77" s="920"/>
      <c r="AH77" s="920"/>
      <c r="AI77" s="920"/>
      <c r="AJ77" s="922"/>
    </row>
    <row r="78" spans="1:39" ht="24.75" customHeight="1"/>
    <row r="79" spans="1:39" ht="28.5" customHeight="1">
      <c r="A79" s="264" t="s">
        <v>402</v>
      </c>
      <c r="B79" s="263"/>
      <c r="C79" s="263"/>
      <c r="D79" s="263"/>
      <c r="E79" s="263"/>
      <c r="F79" s="263"/>
      <c r="G79" s="263"/>
      <c r="H79" s="263"/>
      <c r="I79" s="263"/>
      <c r="J79" s="263"/>
      <c r="K79" s="263"/>
      <c r="L79" s="263"/>
      <c r="R79" s="265" t="s">
        <v>347</v>
      </c>
      <c r="T79" s="257"/>
    </row>
    <row r="80" spans="1:39" ht="28.5" customHeight="1">
      <c r="A80" s="266">
        <v>1</v>
      </c>
      <c r="B80" s="914" t="s">
        <v>348</v>
      </c>
      <c r="C80" s="914"/>
      <c r="D80" s="914"/>
      <c r="E80" s="914"/>
      <c r="F80" s="914"/>
      <c r="G80" s="914"/>
      <c r="H80" s="914"/>
      <c r="I80" s="914"/>
      <c r="J80" s="914"/>
      <c r="K80" s="914"/>
      <c r="L80" s="914"/>
      <c r="M80" s="914"/>
      <c r="N80" s="914"/>
      <c r="O80" s="914"/>
      <c r="P80" s="914"/>
      <c r="Q80" s="915"/>
      <c r="R80" s="281"/>
      <c r="T80" s="257"/>
    </row>
    <row r="81" spans="1:20" ht="28.5" customHeight="1">
      <c r="A81" s="266">
        <v>2</v>
      </c>
      <c r="B81" s="914" t="s">
        <v>349</v>
      </c>
      <c r="C81" s="914"/>
      <c r="D81" s="914"/>
      <c r="E81" s="914"/>
      <c r="F81" s="914"/>
      <c r="G81" s="914"/>
      <c r="H81" s="914"/>
      <c r="I81" s="914"/>
      <c r="J81" s="914"/>
      <c r="K81" s="914"/>
      <c r="L81" s="914"/>
      <c r="M81" s="914"/>
      <c r="N81" s="914"/>
      <c r="O81" s="914"/>
      <c r="P81" s="914"/>
      <c r="Q81" s="915"/>
      <c r="R81" s="281"/>
      <c r="T81" s="257"/>
    </row>
    <row r="82" spans="1:20" ht="28.5" customHeight="1">
      <c r="A82" s="266">
        <v>3</v>
      </c>
      <c r="B82" s="914" t="s">
        <v>350</v>
      </c>
      <c r="C82" s="914"/>
      <c r="D82" s="914"/>
      <c r="E82" s="914"/>
      <c r="F82" s="914"/>
      <c r="G82" s="914"/>
      <c r="H82" s="914"/>
      <c r="I82" s="914"/>
      <c r="J82" s="914"/>
      <c r="K82" s="914"/>
      <c r="L82" s="914"/>
      <c r="M82" s="914"/>
      <c r="N82" s="914"/>
      <c r="O82" s="914"/>
      <c r="P82" s="914"/>
      <c r="Q82" s="915"/>
      <c r="R82" s="281"/>
      <c r="T82" s="257"/>
    </row>
  </sheetData>
  <sheetProtection formatCells="0" formatRows="0" insertRows="0" insertHyperlinks="0" deleteRows="0" sort="0"/>
  <protectedRanges>
    <protectedRange sqref="Y16:AK20 A16:E20 L5:Q6 R5 A83:AK344 A1:R4 A5 U14:AK15 A41:AK46 N51:Q52 E59:N59 R80:R82 A7:T15 U7:AK8 J5:K5 S1:AK6 A6:K6 U9:AJ13 AK9:AK11 J51 A21:AK40" name="範囲1"/>
    <protectedRange sqref="F16:X20 F64:N67" name="範囲1_1"/>
    <protectedRange sqref="Y63:AK67 A63:E67 A68:AK79 L51:M52 R51 S47:AK62 L53:R58 A47:R50 O59:R59 A60:R62 A59:D59 A80:Q82 S80:AK82 A51 K51 A52:K58" name="範囲1_2"/>
    <protectedRange sqref="F63:X63 O64:X67" name="範囲1_1_1"/>
    <protectedRange sqref="B5:I5 B51:I51" name="範囲1_3"/>
  </protectedRanges>
  <mergeCells count="162">
    <mergeCell ref="B5:I5"/>
    <mergeCell ref="L5:M5"/>
    <mergeCell ref="L6:M6"/>
    <mergeCell ref="E9:T10"/>
    <mergeCell ref="N6:Q6"/>
    <mergeCell ref="N5:Q5"/>
    <mergeCell ref="U9:AI9"/>
    <mergeCell ref="U10:AI10"/>
    <mergeCell ref="S11:T11"/>
    <mergeCell ref="B12:D12"/>
    <mergeCell ref="E12:G12"/>
    <mergeCell ref="H12:J12"/>
    <mergeCell ref="K12:L12"/>
    <mergeCell ref="M12:N12"/>
    <mergeCell ref="O12:P12"/>
    <mergeCell ref="Q12:R12"/>
    <mergeCell ref="S12:T12"/>
    <mergeCell ref="E11:G11"/>
    <mergeCell ref="H11:J11"/>
    <mergeCell ref="K11:L11"/>
    <mergeCell ref="M11:N11"/>
    <mergeCell ref="O11:P11"/>
    <mergeCell ref="Q11:R11"/>
    <mergeCell ref="Q13:R13"/>
    <mergeCell ref="S13:T13"/>
    <mergeCell ref="B16:E16"/>
    <mergeCell ref="F16:G16"/>
    <mergeCell ref="K16:L16"/>
    <mergeCell ref="P16:X16"/>
    <mergeCell ref="B13:D13"/>
    <mergeCell ref="E13:G13"/>
    <mergeCell ref="H13:J13"/>
    <mergeCell ref="K13:L13"/>
    <mergeCell ref="M13:N13"/>
    <mergeCell ref="O13:P13"/>
    <mergeCell ref="B25:D25"/>
    <mergeCell ref="E25:R25"/>
    <mergeCell ref="S25:AJ25"/>
    <mergeCell ref="B26:D26"/>
    <mergeCell ref="E26:R26"/>
    <mergeCell ref="S26:AJ26"/>
    <mergeCell ref="B17:C18"/>
    <mergeCell ref="D17:E17"/>
    <mergeCell ref="P17:X17"/>
    <mergeCell ref="D18:E18"/>
    <mergeCell ref="P18:X18"/>
    <mergeCell ref="B19:C20"/>
    <mergeCell ref="D19:E19"/>
    <mergeCell ref="P19:X19"/>
    <mergeCell ref="D20:E20"/>
    <mergeCell ref="P20:X20"/>
    <mergeCell ref="B36:D36"/>
    <mergeCell ref="E36:R36"/>
    <mergeCell ref="S36:AJ36"/>
    <mergeCell ref="B39:D39"/>
    <mergeCell ref="E39:R39"/>
    <mergeCell ref="S39:AJ39"/>
    <mergeCell ref="B38:D38"/>
    <mergeCell ref="E38:R38"/>
    <mergeCell ref="S38:AJ38"/>
    <mergeCell ref="B37:D37"/>
    <mergeCell ref="E37:R37"/>
    <mergeCell ref="S37:AJ37"/>
    <mergeCell ref="B45:Q45"/>
    <mergeCell ref="B51:I51"/>
    <mergeCell ref="L51:M51"/>
    <mergeCell ref="L52:M52"/>
    <mergeCell ref="B40:D40"/>
    <mergeCell ref="E40:R40"/>
    <mergeCell ref="S40:AJ40"/>
    <mergeCell ref="N51:Q51"/>
    <mergeCell ref="N52:Q52"/>
    <mergeCell ref="E56:T57"/>
    <mergeCell ref="U56:Y56"/>
    <mergeCell ref="U57:Y57"/>
    <mergeCell ref="E58:G58"/>
    <mergeCell ref="H58:J58"/>
    <mergeCell ref="K58:L58"/>
    <mergeCell ref="M58:N58"/>
    <mergeCell ref="O58:P58"/>
    <mergeCell ref="Q58:R58"/>
    <mergeCell ref="S58:T58"/>
    <mergeCell ref="D65:E65"/>
    <mergeCell ref="P65:X65"/>
    <mergeCell ref="Q59:R59"/>
    <mergeCell ref="S59:T59"/>
    <mergeCell ref="B60:D60"/>
    <mergeCell ref="E60:G60"/>
    <mergeCell ref="H60:J60"/>
    <mergeCell ref="K60:L60"/>
    <mergeCell ref="M60:N60"/>
    <mergeCell ref="O60:P60"/>
    <mergeCell ref="Q60:R60"/>
    <mergeCell ref="S60:T60"/>
    <mergeCell ref="B59:D59"/>
    <mergeCell ref="E59:G59"/>
    <mergeCell ref="H59:J59"/>
    <mergeCell ref="K59:L59"/>
    <mergeCell ref="M59:N59"/>
    <mergeCell ref="O59:P59"/>
    <mergeCell ref="B81:Q81"/>
    <mergeCell ref="B82:Q82"/>
    <mergeCell ref="B75:D75"/>
    <mergeCell ref="E75:R75"/>
    <mergeCell ref="S75:AJ75"/>
    <mergeCell ref="B76:D76"/>
    <mergeCell ref="E76:R76"/>
    <mergeCell ref="S76:AJ76"/>
    <mergeCell ref="B73:D73"/>
    <mergeCell ref="E73:R73"/>
    <mergeCell ref="S73:AJ73"/>
    <mergeCell ref="B74:D74"/>
    <mergeCell ref="E74:R74"/>
    <mergeCell ref="S74:AJ74"/>
    <mergeCell ref="E30:R30"/>
    <mergeCell ref="S30:AJ30"/>
    <mergeCell ref="B31:D31"/>
    <mergeCell ref="E31:R31"/>
    <mergeCell ref="S31:AJ31"/>
    <mergeCell ref="B77:D77"/>
    <mergeCell ref="E77:R77"/>
    <mergeCell ref="S77:AJ77"/>
    <mergeCell ref="B80:Q80"/>
    <mergeCell ref="B66:C67"/>
    <mergeCell ref="D66:E66"/>
    <mergeCell ref="P66:X66"/>
    <mergeCell ref="D67:E67"/>
    <mergeCell ref="P67:X67"/>
    <mergeCell ref="B72:D72"/>
    <mergeCell ref="E72:R72"/>
    <mergeCell ref="S72:AJ72"/>
    <mergeCell ref="B63:E63"/>
    <mergeCell ref="F63:G63"/>
    <mergeCell ref="K63:L63"/>
    <mergeCell ref="P63:X63"/>
    <mergeCell ref="B64:C65"/>
    <mergeCell ref="D64:E64"/>
    <mergeCell ref="P64:X64"/>
    <mergeCell ref="B35:D35"/>
    <mergeCell ref="E35:R35"/>
    <mergeCell ref="S35:AJ35"/>
    <mergeCell ref="B34:D34"/>
    <mergeCell ref="E34:R34"/>
    <mergeCell ref="S34:AJ34"/>
    <mergeCell ref="B43:Q43"/>
    <mergeCell ref="B44:Q44"/>
    <mergeCell ref="B27:D27"/>
    <mergeCell ref="E27:R27"/>
    <mergeCell ref="S27:AJ27"/>
    <mergeCell ref="B28:D28"/>
    <mergeCell ref="E28:R28"/>
    <mergeCell ref="S28:AJ28"/>
    <mergeCell ref="B29:D29"/>
    <mergeCell ref="B33:D33"/>
    <mergeCell ref="E33:R33"/>
    <mergeCell ref="S33:AJ33"/>
    <mergeCell ref="B32:D32"/>
    <mergeCell ref="E32:R32"/>
    <mergeCell ref="S32:AJ32"/>
    <mergeCell ref="E29:R29"/>
    <mergeCell ref="S29:AJ29"/>
    <mergeCell ref="B30:D30"/>
  </mergeCells>
  <phoneticPr fontId="7"/>
  <conditionalFormatting sqref="J5">
    <cfRule type="containsText" dxfId="57" priority="27" operator="containsText" text="○">
      <formula>NOT(ISERROR(SEARCH("○",J5)))</formula>
    </cfRule>
    <cfRule type="containsText" dxfId="56" priority="28" operator="containsText" text="○">
      <formula>NOT(ISERROR(SEARCH("○",J5)))</formula>
    </cfRule>
    <cfRule type="containsText" dxfId="55" priority="31" operator="containsText" text="○">
      <formula>NOT(ISERROR(SEARCH("○",J5)))</formula>
    </cfRule>
    <cfRule type="containsText" dxfId="54" priority="32" operator="containsText" text="○">
      <formula>NOT(ISERROR(SEARCH("○",J5)))</formula>
    </cfRule>
  </conditionalFormatting>
  <conditionalFormatting sqref="J51">
    <cfRule type="containsText" dxfId="53" priority="1" operator="containsText" text="○">
      <formula>NOT(ISERROR(SEARCH("○",J51)))</formula>
    </cfRule>
    <cfRule type="containsText" dxfId="52" priority="2" operator="containsText" text="○">
      <formula>NOT(ISERROR(SEARCH("○",J51)))</formula>
    </cfRule>
    <cfRule type="containsText" dxfId="51" priority="3" operator="containsText" text="○">
      <formula>NOT(ISERROR(SEARCH("○",J51)))</formula>
    </cfRule>
    <cfRule type="containsText" dxfId="50" priority="4" operator="containsText" text="○">
      <formula>NOT(ISERROR(SEARCH("○",J51)))</formula>
    </cfRule>
  </conditionalFormatting>
  <dataValidations count="2">
    <dataValidation type="list" allowBlank="1" showInputMessage="1" showErrorMessage="1" sqref="R43:R45 R80:R82" xr:uid="{00000000-0002-0000-0500-000000000000}">
      <formula1>"☑"</formula1>
    </dataValidation>
    <dataValidation imeMode="off" allowBlank="1" showInputMessage="1" showErrorMessage="1" sqref="K59:Y60 K12:AI13" xr:uid="{00000000-0002-0000-0500-000001000000}"/>
  </dataValidations>
  <printOptions horizontalCentered="1" verticalCentered="1"/>
  <pageMargins left="0.25" right="0.25" top="0.75" bottom="0.75" header="0.3" footer="0.3"/>
  <pageSetup paperSize="9" scale="40" fitToHeight="0" orientation="landscape" cellComments="asDisplayed" r:id="rId1"/>
  <rowBreaks count="1" manualBreakCount="1">
    <brk id="46" max="36" man="1"/>
  </rowBreaks>
  <legacyDrawing r:id="rId2"/>
  <extLst>
    <ext xmlns:x14="http://schemas.microsoft.com/office/spreadsheetml/2009/9/main" uri="{78C0D931-6437-407d-A8EE-F0AAD7539E65}">
      <x14:conditionalFormattings>
        <x14:conditionalFormatting xmlns:xm="http://schemas.microsoft.com/office/excel/2006/main">
          <x14:cfRule type="containsText" priority="10" operator="containsText" id="{61B148E9-2FB3-432B-982D-9AD7434AD6D4}">
            <xm:f>NOT(ISERROR(SEARCH($J$5,B5)))</xm:f>
            <xm:f>$J$5</xm:f>
            <x14:dxf>
              <font>
                <color theme="1"/>
              </font>
              <fill>
                <patternFill>
                  <bgColor theme="0"/>
                </patternFill>
              </fill>
            </x14:dxf>
          </x14:cfRule>
          <xm:sqref>B5:I5</xm:sqref>
        </x14:conditionalFormatting>
        <x14:conditionalFormatting xmlns:xm="http://schemas.microsoft.com/office/excel/2006/main">
          <x14:cfRule type="containsText" priority="5" operator="containsText" id="{0C21D5CA-4D41-4719-A34A-612EA92CC25D}">
            <xm:f>NOT(ISERROR(SEARCH($J$5,B51)))</xm:f>
            <xm:f>$J$5</xm:f>
            <x14:dxf>
              <font>
                <color theme="1"/>
              </font>
              <fill>
                <patternFill>
                  <bgColor theme="0"/>
                </patternFill>
              </fill>
            </x14:dxf>
          </x14:cfRule>
          <xm:sqref>B51:I51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2000000}">
          <x14:formula1>
            <xm:f>'\\150300-25369\長寿社会課共有2(在宅・施設g)\施設Ｇ\●35-3サービス提供体制確保事業費補助金\R5\01通知・照会・回答\20230330改正通知\国通知\[23××××【●●県】（別添１及び別添２）R５個別協議書様式.xlsx]【非表示】基準額'!#REF!</xm:f>
          </x14:formula1>
          <xm:sqref>H60:J60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47463-7896-4A4D-B927-7C2041246833}">
  <sheetPr>
    <tabColor theme="8" tint="0.79998168889431442"/>
    <pageSetUpPr fitToPage="1"/>
  </sheetPr>
  <dimension ref="A1:AK31"/>
  <sheetViews>
    <sheetView showGridLines="0" view="pageBreakPreview" zoomScaleNormal="100" zoomScaleSheetLayoutView="100" workbookViewId="0">
      <selection activeCell="P27" sqref="P27:AI27"/>
    </sheetView>
  </sheetViews>
  <sheetFormatPr defaultRowHeight="13"/>
  <cols>
    <col min="1" max="14" width="2.7265625" style="302" customWidth="1"/>
    <col min="15" max="15" width="4.7265625" style="302" customWidth="1"/>
    <col min="16" max="36" width="2.7265625" style="302" customWidth="1"/>
    <col min="37" max="16384" width="8.7265625" style="302"/>
  </cols>
  <sheetData>
    <row r="1" spans="1:36">
      <c r="A1" s="301"/>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t="s">
        <v>452</v>
      </c>
      <c r="AH1" s="301"/>
      <c r="AI1" s="301"/>
      <c r="AJ1" s="301"/>
    </row>
    <row r="2" spans="1:36">
      <c r="A2" s="1057" t="s">
        <v>171</v>
      </c>
      <c r="B2" s="1043"/>
      <c r="C2" s="1043"/>
      <c r="D2" s="1043"/>
      <c r="E2" s="1043"/>
      <c r="F2" s="1043"/>
      <c r="G2" s="1043"/>
      <c r="H2" s="1043"/>
      <c r="I2" s="1043"/>
      <c r="J2" s="1043"/>
      <c r="K2" s="1043"/>
      <c r="L2" s="1043"/>
      <c r="M2" s="1043"/>
      <c r="N2" s="1043"/>
      <c r="O2" s="1043"/>
      <c r="P2" s="1043"/>
      <c r="Q2" s="1043"/>
      <c r="R2" s="1043"/>
      <c r="S2" s="1043"/>
      <c r="T2" s="1043"/>
      <c r="U2" s="1043"/>
      <c r="V2" s="1043"/>
      <c r="W2" s="1043"/>
      <c r="X2" s="1043"/>
      <c r="Y2" s="1043"/>
      <c r="Z2" s="1043"/>
      <c r="AA2" s="1043"/>
      <c r="AB2" s="1043"/>
      <c r="AC2" s="1043"/>
      <c r="AD2" s="1043"/>
      <c r="AE2" s="1043"/>
      <c r="AF2" s="1043"/>
      <c r="AG2" s="1043"/>
      <c r="AH2" s="1043"/>
      <c r="AI2" s="1043"/>
      <c r="AJ2" s="1043"/>
    </row>
    <row r="3" spans="1:36">
      <c r="A3" s="1043"/>
      <c r="B3" s="1043"/>
      <c r="C3" s="1043"/>
      <c r="D3" s="1043"/>
      <c r="E3" s="1043"/>
      <c r="F3" s="1043"/>
      <c r="G3" s="1043"/>
      <c r="H3" s="1043"/>
      <c r="I3" s="1043"/>
      <c r="J3" s="1043"/>
      <c r="K3" s="1043"/>
      <c r="L3" s="1043"/>
      <c r="M3" s="1043"/>
      <c r="N3" s="1043"/>
      <c r="O3" s="1043"/>
      <c r="P3" s="1043"/>
      <c r="Q3" s="1043"/>
      <c r="R3" s="1043"/>
      <c r="S3" s="1043"/>
      <c r="T3" s="1043"/>
      <c r="U3" s="1043"/>
      <c r="V3" s="1043"/>
      <c r="W3" s="1043"/>
      <c r="X3" s="1043"/>
      <c r="Y3" s="1043"/>
      <c r="Z3" s="1043"/>
      <c r="AA3" s="1043"/>
      <c r="AB3" s="1043"/>
      <c r="AC3" s="1043"/>
      <c r="AD3" s="1043"/>
      <c r="AE3" s="1043"/>
      <c r="AF3" s="1043"/>
      <c r="AG3" s="1043"/>
      <c r="AH3" s="1043"/>
      <c r="AI3" s="1043"/>
      <c r="AJ3" s="1043"/>
    </row>
    <row r="4" spans="1:36">
      <c r="A4" s="301"/>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row>
    <row r="5" spans="1:36" ht="13.5" thickBot="1">
      <c r="A5" s="303" t="s">
        <v>453</v>
      </c>
    </row>
    <row r="6" spans="1:36" ht="19.5" customHeight="1" thickBot="1">
      <c r="C6" s="1058" t="s">
        <v>172</v>
      </c>
      <c r="D6" s="1059"/>
      <c r="E6" s="1059"/>
      <c r="F6" s="1059"/>
      <c r="G6" s="1059"/>
      <c r="H6" s="1059"/>
      <c r="I6" s="1059"/>
      <c r="J6" s="1059"/>
      <c r="K6" s="1059"/>
      <c r="L6" s="1059"/>
      <c r="M6" s="1059"/>
      <c r="N6" s="1059"/>
      <c r="O6" s="1059"/>
      <c r="P6" s="1059"/>
      <c r="Q6" s="1059"/>
      <c r="R6" s="1059"/>
      <c r="S6" s="1059"/>
      <c r="T6" s="1059"/>
      <c r="U6" s="1059"/>
      <c r="V6" s="1059"/>
      <c r="W6" s="1059"/>
      <c r="X6" s="1059"/>
      <c r="Y6" s="1059"/>
      <c r="Z6" s="1059"/>
      <c r="AA6" s="1059"/>
      <c r="AB6" s="1059"/>
      <c r="AC6" s="1059"/>
      <c r="AD6" s="1059"/>
      <c r="AE6" s="1059"/>
      <c r="AF6" s="1059"/>
      <c r="AG6" s="1059"/>
      <c r="AH6" s="1059"/>
      <c r="AI6" s="1060"/>
    </row>
    <row r="7" spans="1:36" ht="14">
      <c r="C7" s="345" t="s">
        <v>142</v>
      </c>
      <c r="D7" s="1061" t="s">
        <v>173</v>
      </c>
      <c r="E7" s="1061"/>
      <c r="F7" s="1061"/>
      <c r="G7" s="1061"/>
      <c r="H7" s="1061"/>
      <c r="I7" s="1061"/>
      <c r="J7" s="1061"/>
      <c r="K7" s="1061"/>
      <c r="L7" s="1061"/>
      <c r="M7" s="1061"/>
      <c r="N7" s="1061"/>
      <c r="O7" s="1061"/>
      <c r="P7" s="1061"/>
      <c r="Q7" s="1061"/>
      <c r="R7" s="1061"/>
      <c r="S7" s="1061"/>
      <c r="T7" s="1061"/>
      <c r="U7" s="1061"/>
      <c r="V7" s="1061"/>
      <c r="W7" s="1061"/>
      <c r="X7" s="1061"/>
      <c r="Y7" s="1061"/>
      <c r="Z7" s="1061"/>
      <c r="AA7" s="1061"/>
      <c r="AB7" s="1061"/>
      <c r="AC7" s="1061"/>
      <c r="AD7" s="1061"/>
      <c r="AE7" s="1061"/>
      <c r="AF7" s="1061"/>
      <c r="AG7" s="1061"/>
      <c r="AH7" s="1061"/>
      <c r="AI7" s="1062"/>
    </row>
    <row r="8" spans="1:36" ht="14">
      <c r="C8" s="346" t="s">
        <v>142</v>
      </c>
      <c r="D8" s="1063" t="s">
        <v>174</v>
      </c>
      <c r="E8" s="1064"/>
      <c r="F8" s="1064"/>
      <c r="G8" s="1064"/>
      <c r="H8" s="1064"/>
      <c r="I8" s="1064"/>
      <c r="J8" s="1064"/>
      <c r="K8" s="1064"/>
      <c r="L8" s="1064"/>
      <c r="M8" s="1064"/>
      <c r="N8" s="1064"/>
      <c r="O8" s="1064"/>
      <c r="P8" s="1064"/>
      <c r="Q8" s="1064"/>
      <c r="R8" s="1064"/>
      <c r="S8" s="1064"/>
      <c r="T8" s="1064"/>
      <c r="U8" s="1064"/>
      <c r="V8" s="1064"/>
      <c r="W8" s="1064"/>
      <c r="X8" s="1064"/>
      <c r="Y8" s="1064"/>
      <c r="Z8" s="1064"/>
      <c r="AA8" s="1064"/>
      <c r="AB8" s="1064"/>
      <c r="AC8" s="1064"/>
      <c r="AD8" s="1064"/>
      <c r="AE8" s="1064"/>
      <c r="AF8" s="1064"/>
      <c r="AG8" s="1064"/>
      <c r="AH8" s="1064"/>
      <c r="AI8" s="1065"/>
    </row>
    <row r="9" spans="1:36" ht="14">
      <c r="C9" s="346" t="s">
        <v>142</v>
      </c>
      <c r="D9" s="1066" t="s">
        <v>454</v>
      </c>
      <c r="E9" s="1067"/>
      <c r="F9" s="1067"/>
      <c r="G9" s="1067"/>
      <c r="H9" s="1067"/>
      <c r="I9" s="1067"/>
      <c r="J9" s="1067"/>
      <c r="K9" s="1067"/>
      <c r="L9" s="1067"/>
      <c r="M9" s="1067"/>
      <c r="N9" s="1067"/>
      <c r="O9" s="1067"/>
      <c r="P9" s="1067"/>
      <c r="Q9" s="1067"/>
      <c r="R9" s="1067"/>
      <c r="S9" s="1067"/>
      <c r="T9" s="1067"/>
      <c r="U9" s="1067"/>
      <c r="V9" s="1067"/>
      <c r="W9" s="1067"/>
      <c r="X9" s="1067"/>
      <c r="Y9" s="1067"/>
      <c r="Z9" s="1067"/>
      <c r="AA9" s="1067"/>
      <c r="AB9" s="1067"/>
      <c r="AC9" s="1067"/>
      <c r="AD9" s="1067"/>
      <c r="AE9" s="1067"/>
      <c r="AF9" s="1067"/>
      <c r="AG9" s="1067"/>
      <c r="AH9" s="1067"/>
      <c r="AI9" s="1068"/>
    </row>
    <row r="10" spans="1:36" ht="14">
      <c r="C10" s="346" t="s">
        <v>142</v>
      </c>
      <c r="D10" s="1066" t="s">
        <v>455</v>
      </c>
      <c r="E10" s="1067"/>
      <c r="F10" s="1067"/>
      <c r="G10" s="1067"/>
      <c r="H10" s="1067"/>
      <c r="I10" s="1067"/>
      <c r="J10" s="1067"/>
      <c r="K10" s="1067"/>
      <c r="L10" s="1067"/>
      <c r="M10" s="1067"/>
      <c r="N10" s="1067"/>
      <c r="O10" s="1067"/>
      <c r="P10" s="1067"/>
      <c r="Q10" s="1067"/>
      <c r="R10" s="1067"/>
      <c r="S10" s="1067"/>
      <c r="T10" s="1067"/>
      <c r="U10" s="1067"/>
      <c r="V10" s="1067"/>
      <c r="W10" s="1067"/>
      <c r="X10" s="1067"/>
      <c r="Y10" s="1067"/>
      <c r="Z10" s="1067"/>
      <c r="AA10" s="1067"/>
      <c r="AB10" s="1067"/>
      <c r="AC10" s="1067"/>
      <c r="AD10" s="1067"/>
      <c r="AE10" s="1067"/>
      <c r="AF10" s="1067"/>
      <c r="AG10" s="1067"/>
      <c r="AH10" s="1067"/>
      <c r="AI10" s="1068"/>
    </row>
    <row r="11" spans="1:36" ht="14">
      <c r="C11" s="346" t="s">
        <v>142</v>
      </c>
      <c r="D11" s="1063" t="s">
        <v>175</v>
      </c>
      <c r="E11" s="1064"/>
      <c r="F11" s="1064"/>
      <c r="G11" s="1064"/>
      <c r="H11" s="1064"/>
      <c r="I11" s="1064"/>
      <c r="J11" s="1064"/>
      <c r="K11" s="1064"/>
      <c r="L11" s="1064"/>
      <c r="M11" s="1064"/>
      <c r="N11" s="1064"/>
      <c r="O11" s="1064"/>
      <c r="P11" s="1064"/>
      <c r="Q11" s="1064"/>
      <c r="R11" s="1064"/>
      <c r="S11" s="1064"/>
      <c r="T11" s="1064"/>
      <c r="U11" s="1064"/>
      <c r="V11" s="1064"/>
      <c r="W11" s="1064"/>
      <c r="X11" s="1064"/>
      <c r="Y11" s="1064"/>
      <c r="Z11" s="1064"/>
      <c r="AA11" s="1064"/>
      <c r="AB11" s="1064"/>
      <c r="AC11" s="1064"/>
      <c r="AD11" s="1064"/>
      <c r="AE11" s="1064"/>
      <c r="AF11" s="1064"/>
      <c r="AG11" s="1064"/>
      <c r="AH11" s="1064"/>
      <c r="AI11" s="1065"/>
    </row>
    <row r="12" spans="1:36" ht="18.75" customHeight="1">
      <c r="C12" s="346" t="s">
        <v>142</v>
      </c>
      <c r="D12" s="1069" t="s">
        <v>456</v>
      </c>
      <c r="E12" s="1070"/>
      <c r="F12" s="1070"/>
      <c r="G12" s="1070"/>
      <c r="H12" s="1070"/>
      <c r="I12" s="1070"/>
      <c r="J12" s="1070"/>
      <c r="K12" s="1070"/>
      <c r="L12" s="1070"/>
      <c r="M12" s="1070"/>
      <c r="N12" s="1070"/>
      <c r="O12" s="1070"/>
      <c r="P12" s="1070"/>
      <c r="Q12" s="1070"/>
      <c r="R12" s="1070"/>
      <c r="S12" s="1070"/>
      <c r="T12" s="1070"/>
      <c r="U12" s="1070"/>
      <c r="V12" s="1070"/>
      <c r="W12" s="1070"/>
      <c r="X12" s="1070"/>
      <c r="Y12" s="1070"/>
      <c r="Z12" s="1070"/>
      <c r="AA12" s="1070"/>
      <c r="AB12" s="1070"/>
      <c r="AC12" s="1070"/>
      <c r="AD12" s="1070"/>
      <c r="AE12" s="1070"/>
      <c r="AF12" s="1070"/>
      <c r="AG12" s="1070"/>
      <c r="AH12" s="1070"/>
      <c r="AI12" s="1071"/>
    </row>
    <row r="13" spans="1:36" ht="62.25" customHeight="1" thickBot="1">
      <c r="C13" s="346" t="s">
        <v>142</v>
      </c>
      <c r="D13" s="1072" t="s">
        <v>176</v>
      </c>
      <c r="E13" s="1073"/>
      <c r="F13" s="1073"/>
      <c r="G13" s="1073"/>
      <c r="H13" s="1073"/>
      <c r="I13" s="1073"/>
      <c r="J13" s="1073"/>
      <c r="K13" s="1073"/>
      <c r="L13" s="1073"/>
      <c r="M13" s="1073"/>
      <c r="N13" s="1073"/>
      <c r="O13" s="1073"/>
      <c r="P13" s="1073"/>
      <c r="Q13" s="1073"/>
      <c r="R13" s="1073"/>
      <c r="S13" s="1073"/>
      <c r="T13" s="1073"/>
      <c r="U13" s="1073"/>
      <c r="V13" s="1073"/>
      <c r="W13" s="1073"/>
      <c r="X13" s="1073"/>
      <c r="Y13" s="1073"/>
      <c r="Z13" s="1073"/>
      <c r="AA13" s="1073"/>
      <c r="AB13" s="1073"/>
      <c r="AC13" s="1073"/>
      <c r="AD13" s="1073"/>
      <c r="AE13" s="1073"/>
      <c r="AF13" s="1073"/>
      <c r="AG13" s="1073"/>
      <c r="AH13" s="1073"/>
      <c r="AI13" s="1074"/>
    </row>
    <row r="14" spans="1:36" ht="18.75" customHeight="1">
      <c r="C14" s="304"/>
      <c r="D14" s="1075" t="s">
        <v>177</v>
      </c>
      <c r="E14" s="1075"/>
      <c r="F14" s="1075"/>
      <c r="G14" s="1075"/>
      <c r="H14" s="1075"/>
      <c r="I14" s="1075"/>
      <c r="J14" s="1075"/>
      <c r="K14" s="1075"/>
      <c r="L14" s="1075"/>
      <c r="M14" s="1075"/>
      <c r="N14" s="1075"/>
      <c r="O14" s="1075"/>
      <c r="P14" s="1075"/>
      <c r="Q14" s="1075"/>
      <c r="R14" s="1075"/>
      <c r="S14" s="1075"/>
      <c r="T14" s="1075"/>
      <c r="U14" s="1075"/>
      <c r="V14" s="1075"/>
      <c r="W14" s="1075"/>
      <c r="X14" s="1075"/>
      <c r="Y14" s="1075"/>
      <c r="Z14" s="1075"/>
      <c r="AA14" s="1075"/>
      <c r="AB14" s="1075"/>
      <c r="AC14" s="1075"/>
      <c r="AD14" s="1075"/>
      <c r="AE14" s="1075"/>
      <c r="AF14" s="1075"/>
      <c r="AG14" s="1075"/>
      <c r="AH14" s="1075"/>
      <c r="AI14" s="1075"/>
    </row>
    <row r="15" spans="1:36" ht="18.75" customHeight="1">
      <c r="C15" s="304"/>
      <c r="D15" s="1076" t="s">
        <v>178</v>
      </c>
      <c r="E15" s="1076"/>
      <c r="F15" s="1076"/>
      <c r="G15" s="1076"/>
      <c r="H15" s="1076"/>
      <c r="I15" s="1076"/>
      <c r="J15" s="1076"/>
      <c r="K15" s="1076"/>
      <c r="L15" s="1076"/>
      <c r="M15" s="1076"/>
      <c r="N15" s="1076"/>
      <c r="O15" s="1076"/>
      <c r="P15" s="1076"/>
      <c r="Q15" s="1076"/>
      <c r="R15" s="1076"/>
      <c r="S15" s="1076"/>
      <c r="T15" s="1076"/>
      <c r="U15" s="1076"/>
      <c r="V15" s="1076"/>
      <c r="W15" s="1076"/>
      <c r="X15" s="1076"/>
      <c r="Y15" s="1076"/>
      <c r="Z15" s="1076"/>
      <c r="AA15" s="1076"/>
      <c r="AB15" s="1076"/>
      <c r="AC15" s="1076"/>
      <c r="AD15" s="1076"/>
      <c r="AE15" s="1076"/>
      <c r="AF15" s="1076"/>
      <c r="AG15" s="1076"/>
      <c r="AH15" s="1076"/>
      <c r="AI15" s="1076"/>
    </row>
    <row r="16" spans="1:36" ht="6.75" customHeight="1">
      <c r="C16" s="305"/>
      <c r="D16" s="1076"/>
      <c r="E16" s="1076"/>
      <c r="F16" s="1076"/>
      <c r="G16" s="1076"/>
      <c r="H16" s="1076"/>
      <c r="I16" s="1076"/>
      <c r="J16" s="1076"/>
      <c r="K16" s="1076"/>
      <c r="L16" s="1076"/>
      <c r="M16" s="1076"/>
      <c r="N16" s="1076"/>
      <c r="O16" s="1076"/>
      <c r="P16" s="1076"/>
      <c r="Q16" s="1076"/>
      <c r="R16" s="1076"/>
      <c r="S16" s="1076"/>
      <c r="T16" s="1076"/>
      <c r="U16" s="1076"/>
      <c r="V16" s="1076"/>
      <c r="W16" s="1076"/>
      <c r="X16" s="1076"/>
      <c r="Y16" s="1076"/>
      <c r="Z16" s="1076"/>
      <c r="AA16" s="1076"/>
      <c r="AB16" s="1076"/>
      <c r="AC16" s="1076"/>
      <c r="AD16" s="1076"/>
      <c r="AE16" s="1076"/>
      <c r="AF16" s="1076"/>
      <c r="AG16" s="1076"/>
      <c r="AH16" s="1076"/>
      <c r="AI16" s="1076"/>
    </row>
    <row r="17" spans="1:37" ht="18.75" customHeight="1" thickBot="1">
      <c r="A17" s="303" t="s">
        <v>179</v>
      </c>
      <c r="C17" s="305"/>
      <c r="D17" s="306"/>
      <c r="E17" s="306"/>
      <c r="F17" s="306"/>
      <c r="G17" s="306"/>
      <c r="H17" s="306"/>
      <c r="I17" s="306"/>
      <c r="J17" s="306"/>
      <c r="K17" s="306"/>
      <c r="L17" s="306"/>
      <c r="M17" s="306"/>
      <c r="N17" s="306"/>
      <c r="O17" s="306"/>
      <c r="P17" s="306"/>
      <c r="Q17" s="306"/>
      <c r="R17" s="306"/>
      <c r="S17" s="306"/>
      <c r="T17" s="306"/>
      <c r="U17" s="306"/>
      <c r="V17" s="306"/>
      <c r="W17" s="306"/>
      <c r="X17" s="306"/>
      <c r="Y17" s="306"/>
      <c r="Z17" s="306"/>
      <c r="AA17" s="306"/>
      <c r="AB17" s="306"/>
      <c r="AC17" s="306"/>
      <c r="AD17" s="306"/>
      <c r="AE17" s="306"/>
    </row>
    <row r="18" spans="1:37" ht="18.75" customHeight="1">
      <c r="B18" s="1048"/>
      <c r="C18" s="1049"/>
      <c r="D18" s="1049"/>
      <c r="E18" s="1049"/>
      <c r="F18" s="1049"/>
      <c r="G18" s="1049"/>
      <c r="H18" s="1049"/>
      <c r="I18" s="1049"/>
      <c r="J18" s="1049"/>
      <c r="K18" s="1049"/>
      <c r="L18" s="1049"/>
      <c r="M18" s="1049"/>
      <c r="N18" s="1049"/>
      <c r="O18" s="1049"/>
      <c r="P18" s="1049"/>
      <c r="Q18" s="1049"/>
      <c r="R18" s="1049"/>
      <c r="S18" s="1049"/>
      <c r="T18" s="1049"/>
      <c r="U18" s="1049"/>
      <c r="V18" s="1049"/>
      <c r="W18" s="1049"/>
      <c r="X18" s="1049"/>
      <c r="Y18" s="1049"/>
      <c r="Z18" s="1049"/>
      <c r="AA18" s="1049"/>
      <c r="AB18" s="1049"/>
      <c r="AC18" s="1049"/>
      <c r="AD18" s="1049"/>
      <c r="AE18" s="1049"/>
      <c r="AF18" s="1049"/>
      <c r="AG18" s="1049"/>
      <c r="AH18" s="1049"/>
      <c r="AI18" s="1050"/>
    </row>
    <row r="19" spans="1:37" ht="18.75" customHeight="1">
      <c r="B19" s="1051"/>
      <c r="C19" s="1052"/>
      <c r="D19" s="1052"/>
      <c r="E19" s="1052"/>
      <c r="F19" s="1052"/>
      <c r="G19" s="1052"/>
      <c r="H19" s="1052"/>
      <c r="I19" s="1052"/>
      <c r="J19" s="1052"/>
      <c r="K19" s="1052"/>
      <c r="L19" s="1052"/>
      <c r="M19" s="1052"/>
      <c r="N19" s="1052"/>
      <c r="O19" s="1052"/>
      <c r="P19" s="1052"/>
      <c r="Q19" s="1052"/>
      <c r="R19" s="1052"/>
      <c r="S19" s="1052"/>
      <c r="T19" s="1052"/>
      <c r="U19" s="1052"/>
      <c r="V19" s="1052"/>
      <c r="W19" s="1052"/>
      <c r="X19" s="1052"/>
      <c r="Y19" s="1052"/>
      <c r="Z19" s="1052"/>
      <c r="AA19" s="1052"/>
      <c r="AB19" s="1052"/>
      <c r="AC19" s="1052"/>
      <c r="AD19" s="1052"/>
      <c r="AE19" s="1052"/>
      <c r="AF19" s="1052"/>
      <c r="AG19" s="1052"/>
      <c r="AH19" s="1052"/>
      <c r="AI19" s="1053"/>
    </row>
    <row r="20" spans="1:37" ht="18.75" customHeight="1">
      <c r="B20" s="1051"/>
      <c r="C20" s="1052"/>
      <c r="D20" s="1052"/>
      <c r="E20" s="1052"/>
      <c r="F20" s="1052"/>
      <c r="G20" s="1052"/>
      <c r="H20" s="1052"/>
      <c r="I20" s="1052"/>
      <c r="J20" s="1052"/>
      <c r="K20" s="1052"/>
      <c r="L20" s="1052"/>
      <c r="M20" s="1052"/>
      <c r="N20" s="1052"/>
      <c r="O20" s="1052"/>
      <c r="P20" s="1052"/>
      <c r="Q20" s="1052"/>
      <c r="R20" s="1052"/>
      <c r="S20" s="1052"/>
      <c r="T20" s="1052"/>
      <c r="U20" s="1052"/>
      <c r="V20" s="1052"/>
      <c r="W20" s="1052"/>
      <c r="X20" s="1052"/>
      <c r="Y20" s="1052"/>
      <c r="Z20" s="1052"/>
      <c r="AA20" s="1052"/>
      <c r="AB20" s="1052"/>
      <c r="AC20" s="1052"/>
      <c r="AD20" s="1052"/>
      <c r="AE20" s="1052"/>
      <c r="AF20" s="1052"/>
      <c r="AG20" s="1052"/>
      <c r="AH20" s="1052"/>
      <c r="AI20" s="1053"/>
    </row>
    <row r="21" spans="1:37" ht="18.75" customHeight="1" thickBot="1">
      <c r="B21" s="1054"/>
      <c r="C21" s="1055"/>
      <c r="D21" s="1055"/>
      <c r="E21" s="1055"/>
      <c r="F21" s="1055"/>
      <c r="G21" s="1055"/>
      <c r="H21" s="1055"/>
      <c r="I21" s="1055"/>
      <c r="J21" s="1055"/>
      <c r="K21" s="1055"/>
      <c r="L21" s="1055"/>
      <c r="M21" s="1055"/>
      <c r="N21" s="1055"/>
      <c r="O21" s="1055"/>
      <c r="P21" s="1055"/>
      <c r="Q21" s="1055"/>
      <c r="R21" s="1055"/>
      <c r="S21" s="1055"/>
      <c r="T21" s="1055"/>
      <c r="U21" s="1055"/>
      <c r="V21" s="1055"/>
      <c r="W21" s="1055"/>
      <c r="X21" s="1055"/>
      <c r="Y21" s="1055"/>
      <c r="Z21" s="1055"/>
      <c r="AA21" s="1055"/>
      <c r="AB21" s="1055"/>
      <c r="AC21" s="1055"/>
      <c r="AD21" s="1055"/>
      <c r="AE21" s="1055"/>
      <c r="AF21" s="1055"/>
      <c r="AG21" s="1055"/>
      <c r="AH21" s="1055"/>
      <c r="AI21" s="1056"/>
    </row>
    <row r="22" spans="1:37" ht="18.75" customHeight="1">
      <c r="A22" s="307"/>
      <c r="B22" s="307"/>
      <c r="C22" s="307"/>
      <c r="D22" s="307"/>
      <c r="E22" s="307"/>
      <c r="F22" s="307"/>
      <c r="G22" s="307"/>
      <c r="H22" s="307"/>
      <c r="I22" s="307"/>
      <c r="J22" s="307"/>
      <c r="K22" s="307"/>
      <c r="L22" s="307"/>
      <c r="M22" s="307"/>
      <c r="N22" s="307"/>
      <c r="O22" s="307"/>
      <c r="P22" s="307"/>
      <c r="Q22" s="307"/>
      <c r="R22" s="307"/>
      <c r="S22" s="307"/>
      <c r="T22" s="307"/>
      <c r="U22" s="307"/>
      <c r="V22" s="307"/>
      <c r="W22" s="307"/>
      <c r="X22" s="307"/>
      <c r="Y22" s="307"/>
      <c r="Z22" s="307"/>
      <c r="AA22" s="307"/>
      <c r="AB22" s="307"/>
      <c r="AC22" s="307"/>
      <c r="AD22" s="307"/>
      <c r="AE22" s="307"/>
      <c r="AF22" s="307"/>
      <c r="AG22" s="307"/>
      <c r="AH22" s="307"/>
      <c r="AI22" s="307"/>
      <c r="AJ22" s="307"/>
      <c r="AK22" s="307"/>
    </row>
    <row r="23" spans="1:37" ht="18.75" customHeight="1">
      <c r="A23" s="307"/>
      <c r="B23" s="307"/>
      <c r="C23" s="308" t="s">
        <v>180</v>
      </c>
      <c r="D23" s="307"/>
      <c r="E23" s="307"/>
      <c r="F23" s="307"/>
      <c r="G23" s="307"/>
      <c r="H23" s="307"/>
      <c r="I23" s="307"/>
      <c r="J23" s="307"/>
      <c r="K23" s="307"/>
      <c r="L23" s="307"/>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7"/>
      <c r="AK23" s="307"/>
    </row>
    <row r="24" spans="1:37" ht="18.75" customHeight="1"/>
    <row r="25" spans="1:37" ht="31.5" customHeight="1">
      <c r="A25" s="1044" t="s">
        <v>181</v>
      </c>
      <c r="B25" s="1044"/>
      <c r="C25" s="1044"/>
      <c r="D25" s="1044"/>
      <c r="E25" s="1044"/>
      <c r="F25" s="1044"/>
      <c r="G25" s="1044"/>
      <c r="H25" s="1044"/>
      <c r="I25" s="1044"/>
      <c r="J25" s="1044"/>
      <c r="K25" s="1044"/>
      <c r="L25" s="1044"/>
      <c r="M25" s="1044"/>
      <c r="N25" s="1044"/>
      <c r="O25" s="1044"/>
      <c r="P25" s="1044"/>
      <c r="Q25" s="1044"/>
      <c r="R25" s="1044"/>
      <c r="S25" s="1044"/>
      <c r="T25" s="1044"/>
      <c r="U25" s="1044"/>
      <c r="V25" s="1044"/>
      <c r="W25" s="1044"/>
      <c r="X25" s="1044"/>
      <c r="Y25" s="1044"/>
      <c r="Z25" s="1044"/>
      <c r="AA25" s="1044"/>
      <c r="AB25" s="1044"/>
      <c r="AC25" s="1044"/>
      <c r="AD25" s="1044"/>
      <c r="AE25" s="1044"/>
      <c r="AF25" s="1044"/>
      <c r="AG25" s="1044"/>
      <c r="AH25" s="1044"/>
      <c r="AI25" s="1044"/>
    </row>
    <row r="26" spans="1:37" ht="18.75" hidden="1" customHeight="1">
      <c r="A26" s="1044"/>
      <c r="B26" s="1044"/>
      <c r="C26" s="1044"/>
      <c r="D26" s="1044"/>
      <c r="E26" s="1044"/>
      <c r="F26" s="1044"/>
      <c r="G26" s="1044"/>
      <c r="H26" s="1044"/>
      <c r="I26" s="1044"/>
      <c r="J26" s="1044"/>
      <c r="K26" s="1044"/>
      <c r="L26" s="1044"/>
      <c r="M26" s="1044"/>
      <c r="N26" s="1044"/>
      <c r="O26" s="1044"/>
      <c r="P26" s="1044"/>
      <c r="Q26" s="1044"/>
      <c r="R26" s="1044"/>
      <c r="S26" s="1044"/>
      <c r="T26" s="1044"/>
      <c r="U26" s="1044"/>
      <c r="V26" s="1044"/>
      <c r="W26" s="1044"/>
      <c r="X26" s="1044"/>
      <c r="Y26" s="1044"/>
      <c r="Z26" s="1044"/>
      <c r="AA26" s="1044"/>
      <c r="AB26" s="1044"/>
      <c r="AC26" s="1044"/>
      <c r="AD26" s="1044"/>
      <c r="AE26" s="1044"/>
      <c r="AF26" s="1044"/>
      <c r="AG26" s="1044"/>
      <c r="AH26" s="1044"/>
      <c r="AI26" s="1044"/>
    </row>
    <row r="27" spans="1:37" ht="18.75" customHeight="1">
      <c r="A27" s="309" t="s">
        <v>165</v>
      </c>
      <c r="B27" s="309"/>
      <c r="C27" s="1045"/>
      <c r="D27" s="1046"/>
      <c r="E27" s="309" t="s">
        <v>457</v>
      </c>
      <c r="F27" s="1045"/>
      <c r="G27" s="1046"/>
      <c r="H27" s="309" t="s">
        <v>458</v>
      </c>
      <c r="I27" s="1045"/>
      <c r="J27" s="1046"/>
      <c r="K27" s="309" t="s">
        <v>459</v>
      </c>
      <c r="L27" s="310"/>
      <c r="M27" s="1040" t="s">
        <v>182</v>
      </c>
      <c r="N27" s="1040"/>
      <c r="O27" s="1040"/>
      <c r="P27" s="1047">
        <f>個票1!L4</f>
        <v>0</v>
      </c>
      <c r="Q27" s="1047"/>
      <c r="R27" s="1047"/>
      <c r="S27" s="1047"/>
      <c r="T27" s="1047"/>
      <c r="U27" s="1047"/>
      <c r="V27" s="1047"/>
      <c r="W27" s="1047"/>
      <c r="X27" s="1047"/>
      <c r="Y27" s="1047"/>
      <c r="Z27" s="1047"/>
      <c r="AA27" s="1047"/>
      <c r="AB27" s="1047"/>
      <c r="AC27" s="1047"/>
      <c r="AD27" s="1047"/>
      <c r="AE27" s="1047"/>
      <c r="AF27" s="1047"/>
      <c r="AG27" s="1047"/>
      <c r="AH27" s="1047"/>
      <c r="AI27" s="1047"/>
    </row>
    <row r="28" spans="1:37" ht="18.75" customHeight="1">
      <c r="A28" s="311"/>
      <c r="B28" s="312"/>
      <c r="C28" s="312"/>
      <c r="D28" s="312"/>
      <c r="E28" s="312"/>
      <c r="F28" s="312"/>
      <c r="G28" s="312"/>
      <c r="H28" s="312"/>
      <c r="I28" s="312"/>
      <c r="J28" s="312"/>
      <c r="K28" s="312"/>
      <c r="L28" s="312"/>
      <c r="M28" s="1039" t="s">
        <v>183</v>
      </c>
      <c r="N28" s="1039"/>
      <c r="O28" s="1039"/>
      <c r="P28" s="1040" t="s">
        <v>184</v>
      </c>
      <c r="Q28" s="1040"/>
      <c r="R28" s="1041"/>
      <c r="S28" s="1041"/>
      <c r="T28" s="1041"/>
      <c r="U28" s="1041"/>
      <c r="V28" s="1041"/>
      <c r="W28" s="1042" t="s">
        <v>185</v>
      </c>
      <c r="X28" s="1042"/>
      <c r="Y28" s="1041"/>
      <c r="Z28" s="1041"/>
      <c r="AA28" s="1041"/>
      <c r="AB28" s="1041"/>
      <c r="AC28" s="1041"/>
      <c r="AD28" s="1041"/>
      <c r="AE28" s="1041"/>
      <c r="AF28" s="1041"/>
      <c r="AG28" s="1041"/>
      <c r="AH28" s="1043"/>
      <c r="AI28" s="1043"/>
    </row>
    <row r="29" spans="1:37">
      <c r="A29" s="313"/>
      <c r="B29" s="314"/>
      <c r="C29" s="314"/>
      <c r="D29" s="314"/>
      <c r="E29" s="314"/>
      <c r="F29" s="314"/>
      <c r="G29" s="314"/>
      <c r="H29" s="314"/>
      <c r="I29" s="314"/>
      <c r="J29" s="314"/>
      <c r="K29" s="314"/>
      <c r="L29" s="314"/>
      <c r="M29" s="314"/>
      <c r="N29" s="314"/>
      <c r="O29" s="313"/>
      <c r="P29" s="314"/>
      <c r="Q29" s="315"/>
      <c r="R29" s="315"/>
      <c r="S29" s="315"/>
      <c r="T29" s="315"/>
      <c r="U29" s="315"/>
      <c r="V29" s="316"/>
      <c r="W29" s="316"/>
      <c r="X29" s="316"/>
      <c r="Y29" s="316"/>
      <c r="Z29" s="316"/>
      <c r="AA29" s="316"/>
      <c r="AB29" s="316"/>
      <c r="AC29" s="316"/>
      <c r="AD29" s="316"/>
      <c r="AE29" s="316"/>
      <c r="AF29" s="316"/>
      <c r="AG29" s="316"/>
      <c r="AH29" s="317"/>
      <c r="AI29" s="313"/>
    </row>
    <row r="30" spans="1:37">
      <c r="B30" s="318"/>
      <c r="C30" s="319"/>
      <c r="D30" s="320"/>
      <c r="E30" s="320"/>
      <c r="F30" s="320"/>
      <c r="G30" s="320"/>
      <c r="H30" s="320"/>
      <c r="I30" s="320"/>
      <c r="J30" s="320"/>
      <c r="K30" s="320"/>
      <c r="L30" s="320"/>
      <c r="M30" s="320"/>
      <c r="N30" s="320"/>
      <c r="O30" s="320"/>
      <c r="P30" s="320"/>
      <c r="Q30" s="320"/>
      <c r="R30" s="320"/>
      <c r="S30" s="320"/>
      <c r="T30" s="320"/>
      <c r="U30" s="320"/>
      <c r="V30" s="320"/>
      <c r="W30" s="320"/>
      <c r="X30" s="320"/>
      <c r="Y30" s="320"/>
      <c r="Z30" s="321"/>
      <c r="AA30" s="321"/>
      <c r="AB30" s="321"/>
      <c r="AC30" s="321"/>
      <c r="AD30" s="321"/>
      <c r="AE30" s="321"/>
      <c r="AF30" s="321"/>
      <c r="AG30" s="321"/>
      <c r="AH30" s="321"/>
      <c r="AI30" s="320"/>
      <c r="AJ30" s="320"/>
    </row>
    <row r="31" spans="1:37">
      <c r="B31" s="322"/>
      <c r="C31" s="1038"/>
      <c r="D31" s="1038"/>
      <c r="E31" s="1038"/>
      <c r="F31" s="1038"/>
      <c r="G31" s="1038"/>
      <c r="H31" s="1038"/>
      <c r="I31" s="1038"/>
      <c r="J31" s="1038"/>
      <c r="K31" s="1038"/>
      <c r="L31" s="1038"/>
      <c r="M31" s="1038"/>
      <c r="N31" s="1038"/>
      <c r="O31" s="1038"/>
      <c r="P31" s="1038"/>
      <c r="Q31" s="1038"/>
      <c r="R31" s="1038"/>
      <c r="S31" s="1038"/>
      <c r="T31" s="1038"/>
      <c r="U31" s="1038"/>
      <c r="V31" s="1038"/>
      <c r="W31" s="1038"/>
      <c r="X31" s="1038"/>
      <c r="Y31" s="1038"/>
      <c r="Z31" s="1038"/>
      <c r="AA31" s="1038"/>
      <c r="AB31" s="1038"/>
      <c r="AC31" s="1038"/>
      <c r="AD31" s="1038"/>
      <c r="AE31" s="1038"/>
      <c r="AF31" s="1038"/>
      <c r="AG31" s="1038"/>
      <c r="AH31" s="1038"/>
      <c r="AI31" s="1038"/>
      <c r="AJ31" s="1038"/>
    </row>
  </sheetData>
  <mergeCells count="25">
    <mergeCell ref="B18:AI21"/>
    <mergeCell ref="A2:AJ3"/>
    <mergeCell ref="C6:AI6"/>
    <mergeCell ref="D7:AI7"/>
    <mergeCell ref="D8:AI8"/>
    <mergeCell ref="D9:AI9"/>
    <mergeCell ref="D10:AI10"/>
    <mergeCell ref="D11:AI11"/>
    <mergeCell ref="D12:AI12"/>
    <mergeCell ref="D13:AI13"/>
    <mergeCell ref="D14:AI14"/>
    <mergeCell ref="D15:AI16"/>
    <mergeCell ref="A25:AI26"/>
    <mergeCell ref="C27:D27"/>
    <mergeCell ref="F27:G27"/>
    <mergeCell ref="I27:J27"/>
    <mergeCell ref="M27:O27"/>
    <mergeCell ref="P27:AI27"/>
    <mergeCell ref="C31:AJ31"/>
    <mergeCell ref="M28:O28"/>
    <mergeCell ref="P28:Q28"/>
    <mergeCell ref="R28:V28"/>
    <mergeCell ref="W28:X28"/>
    <mergeCell ref="Y28:AG28"/>
    <mergeCell ref="AH28:AI28"/>
  </mergeCells>
  <phoneticPr fontId="7"/>
  <dataValidations count="3">
    <dataValidation imeMode="hiragana" allowBlank="1" showInputMessage="1" showErrorMessage="1" sqref="V29 R28" xr:uid="{9BC0900A-F4EC-487C-ACBE-305A14FDEC7C}"/>
    <dataValidation imeMode="halfAlpha" allowBlank="1" showInputMessage="1" showErrorMessage="1" sqref="I27:J27 C27:D27 F27:G27" xr:uid="{F75CC8CE-34E9-40D3-867C-27A540FDFE15}"/>
    <dataValidation type="list" allowBlank="1" showInputMessage="1" showErrorMessage="1" sqref="C7:C13" xr:uid="{DB868D01-01C9-4A36-B5BA-C6C178BFC6DA}">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29</vt:i4>
      </vt:variant>
    </vt:vector>
  </HeadingPairs>
  <TitlesOfParts>
    <vt:vector size="64" baseType="lpstr">
      <vt:lpstr>(はじめに)申請書類</vt:lpstr>
      <vt:lpstr>総括表</vt:lpstr>
      <vt:lpstr>請求書</vt:lpstr>
      <vt:lpstr>債権者登録</vt:lpstr>
      <vt:lpstr>申請額一覧 </vt:lpstr>
      <vt:lpstr>個票1</vt:lpstr>
      <vt:lpstr>内訳1</vt:lpstr>
      <vt:lpstr>個別協議1</vt:lpstr>
      <vt:lpstr>施設内療養1</vt:lpstr>
      <vt:lpstr>陽性者リスト1</vt:lpstr>
      <vt:lpstr>自費検査1</vt:lpstr>
      <vt:lpstr>個票2</vt:lpstr>
      <vt:lpstr>内訳2</vt:lpstr>
      <vt:lpstr>個別協議2</vt:lpstr>
      <vt:lpstr>施設内療養2</vt:lpstr>
      <vt:lpstr>陽性者リスト2</vt:lpstr>
      <vt:lpstr>自費検査2</vt:lpstr>
      <vt:lpstr>個票3</vt:lpstr>
      <vt:lpstr>内訳3</vt:lpstr>
      <vt:lpstr>個別協議3</vt:lpstr>
      <vt:lpstr>施設内療養3</vt:lpstr>
      <vt:lpstr>陽性者リスト3</vt:lpstr>
      <vt:lpstr>自費検査3</vt:lpstr>
      <vt:lpstr>個票4</vt:lpstr>
      <vt:lpstr>内訳4</vt:lpstr>
      <vt:lpstr>個別協議4</vt:lpstr>
      <vt:lpstr>施設内療養4</vt:lpstr>
      <vt:lpstr>陽性者リスト4</vt:lpstr>
      <vt:lpstr>自費検査4</vt:lpstr>
      <vt:lpstr>個票5</vt:lpstr>
      <vt:lpstr>内訳5</vt:lpstr>
      <vt:lpstr>個別協議5</vt:lpstr>
      <vt:lpstr>施設内療養5</vt:lpstr>
      <vt:lpstr>陽性者リスト5</vt:lpstr>
      <vt:lpstr>自費検査5</vt:lpstr>
      <vt:lpstr>個票1!Print_Area</vt:lpstr>
      <vt:lpstr>個票2!Print_Area</vt:lpstr>
      <vt:lpstr>個票3!Print_Area</vt:lpstr>
      <vt:lpstr>個票4!Print_Area</vt:lpstr>
      <vt:lpstr>個票5!Print_Area</vt:lpstr>
      <vt:lpstr>個別協議1!Print_Area</vt:lpstr>
      <vt:lpstr>個別協議2!Print_Area</vt:lpstr>
      <vt:lpstr>個別協議3!Print_Area</vt:lpstr>
      <vt:lpstr>個別協議4!Print_Area</vt:lpstr>
      <vt:lpstr>個別協議5!Print_Area</vt:lpstr>
      <vt:lpstr>債権者登録!Print_Area</vt:lpstr>
      <vt:lpstr>施設内療養1!Print_Area</vt:lpstr>
      <vt:lpstr>施設内療養2!Print_Area</vt:lpstr>
      <vt:lpstr>施設内療養3!Print_Area</vt:lpstr>
      <vt:lpstr>施設内療養4!Print_Area</vt:lpstr>
      <vt:lpstr>施設内療養5!Print_Area</vt:lpstr>
      <vt:lpstr>'申請額一覧 '!Print_Area</vt:lpstr>
      <vt:lpstr>請求書!Print_Area</vt:lpstr>
      <vt:lpstr>総括表!Print_Area</vt:lpstr>
      <vt:lpstr>内訳1!Print_Area</vt:lpstr>
      <vt:lpstr>内訳2!Print_Area</vt:lpstr>
      <vt:lpstr>内訳3!Print_Area</vt:lpstr>
      <vt:lpstr>内訳4!Print_Area</vt:lpstr>
      <vt:lpstr>内訳5!Print_Area</vt:lpstr>
      <vt:lpstr>陽性者リスト1!Print_Area</vt:lpstr>
      <vt:lpstr>陽性者リスト2!Print_Area</vt:lpstr>
      <vt:lpstr>陽性者リスト3!Print_Area</vt:lpstr>
      <vt:lpstr>陽性者リスト4!Print_Area</vt:lpstr>
      <vt:lpstr>陽性者リスト5!Print_Area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折戸　勇一</cp:lastModifiedBy>
  <cp:lastPrinted>2023-06-23T06:34:53Z</cp:lastPrinted>
  <dcterms:created xsi:type="dcterms:W3CDTF">2018-06-19T01:27:02Z</dcterms:created>
  <dcterms:modified xsi:type="dcterms:W3CDTF">2023-10-16T01:12:03Z</dcterms:modified>
</cp:coreProperties>
</file>